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F:\0000　海技試験　関係\"/>
    </mc:Choice>
  </mc:AlternateContent>
  <xr:revisionPtr revIDLastSave="0" documentId="13_ncr:1_{C7AAABF8-D121-4978-9484-4B73BC6B8897}" xr6:coauthVersionLast="36" xr6:coauthVersionMax="36" xr10:uidLastSave="{00000000-0000-0000-0000-000000000000}"/>
  <bookViews>
    <workbookView xWindow="0" yWindow="0" windowWidth="20496" windowHeight="7776" firstSheet="18" activeTab="23" xr2:uid="{00000000-000D-0000-FFFF-FFFF00000000}"/>
  </bookViews>
  <sheets>
    <sheet name="解説" sheetId="30" r:id="rId1"/>
    <sheet name="問題１" sheetId="23" r:id="rId2"/>
    <sheet name="問題２" sheetId="24" r:id="rId3"/>
    <sheet name="問題３" sheetId="25" r:id="rId4"/>
    <sheet name="問題４" sheetId="26" r:id="rId5"/>
    <sheet name="問題５" sheetId="27" r:id="rId6"/>
    <sheet name="問題6" sheetId="28" r:id="rId7"/>
    <sheet name="問題７" sheetId="29" r:id="rId8"/>
    <sheet name="問題８" sheetId="31" r:id="rId9"/>
    <sheet name="問題９" sheetId="32" r:id="rId10"/>
    <sheet name="問題１０ " sheetId="33" r:id="rId11"/>
    <sheet name="問題１１" sheetId="35" r:id="rId12"/>
    <sheet name="問題１２" sheetId="34" r:id="rId13"/>
    <sheet name="問題１解答" sheetId="2" r:id="rId14"/>
    <sheet name="問題２解答" sheetId="4" r:id="rId15"/>
    <sheet name="問題３解答" sheetId="5" r:id="rId16"/>
    <sheet name="問題４解答" sheetId="7" r:id="rId17"/>
    <sheet name="問題５解答" sheetId="8" r:id="rId18"/>
    <sheet name="問題6解答" sheetId="9" r:id="rId19"/>
    <sheet name="問題７解答" sheetId="11" r:id="rId20"/>
    <sheet name="問題８解答" sheetId="13" r:id="rId21"/>
    <sheet name="問題９解答" sheetId="14" r:id="rId22"/>
    <sheet name="問題１０解答" sheetId="20" r:id="rId23"/>
    <sheet name="問題１１解答" sheetId="16" r:id="rId24"/>
    <sheet name="問題１２解答" sheetId="15" r:id="rId25"/>
    <sheet name="作成シート" sheetId="6" r:id="rId26"/>
  </sheets>
  <definedNames>
    <definedName name="_xlnm.Print_Area" localSheetId="1">問題１!$A$2:$AP$123</definedName>
    <definedName name="_xlnm.Print_Area" localSheetId="13">問題１解答!$A$1:$AP$380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34" l="1"/>
  <c r="B80" i="35" l="1"/>
  <c r="P79" i="35"/>
  <c r="J79" i="35"/>
  <c r="B76" i="35"/>
  <c r="P75" i="35"/>
  <c r="J75" i="35"/>
  <c r="B72" i="35"/>
  <c r="P71" i="35"/>
  <c r="J71" i="35"/>
  <c r="B68" i="35"/>
  <c r="P67" i="35"/>
  <c r="J67" i="35"/>
  <c r="B64" i="35"/>
  <c r="P63" i="35"/>
  <c r="J63" i="35"/>
  <c r="B60" i="35"/>
  <c r="P59" i="35"/>
  <c r="J59" i="35"/>
  <c r="B56" i="35"/>
  <c r="P55" i="35"/>
  <c r="J55" i="35"/>
  <c r="B52" i="35"/>
  <c r="P51" i="35"/>
  <c r="J51" i="35"/>
  <c r="B48" i="35"/>
  <c r="P47" i="35"/>
  <c r="J47" i="35"/>
  <c r="B44" i="35"/>
  <c r="P43" i="35"/>
  <c r="J43" i="35"/>
  <c r="B40" i="35"/>
  <c r="P39" i="35"/>
  <c r="J39" i="35"/>
  <c r="B36" i="35"/>
  <c r="P35" i="35"/>
  <c r="J35" i="35"/>
  <c r="B32" i="35"/>
  <c r="P31" i="35"/>
  <c r="J31" i="35"/>
  <c r="B28" i="35"/>
  <c r="P27" i="35"/>
  <c r="J27" i="35"/>
  <c r="B24" i="35"/>
  <c r="P23" i="35"/>
  <c r="J23" i="35"/>
  <c r="B20" i="35"/>
  <c r="P19" i="35"/>
  <c r="J19" i="35"/>
  <c r="B16" i="35"/>
  <c r="P15" i="35"/>
  <c r="J15" i="35"/>
  <c r="J11" i="35"/>
  <c r="B12" i="35"/>
  <c r="P11" i="35"/>
  <c r="B8" i="35"/>
  <c r="P7" i="35"/>
  <c r="J7" i="35"/>
  <c r="B4" i="35"/>
  <c r="P3" i="35"/>
  <c r="J3" i="35"/>
  <c r="F15" i="16"/>
  <c r="I15" i="16"/>
  <c r="C18" i="16"/>
  <c r="F24" i="16"/>
  <c r="I24" i="16"/>
  <c r="C27" i="16"/>
  <c r="F33" i="16"/>
  <c r="I33" i="16"/>
  <c r="C36" i="16"/>
  <c r="F42" i="16"/>
  <c r="I42" i="16"/>
  <c r="C45" i="16"/>
  <c r="F51" i="16"/>
  <c r="I51" i="16"/>
  <c r="C54" i="16"/>
  <c r="F60" i="16"/>
  <c r="I60" i="16"/>
  <c r="D61" i="16" s="1"/>
  <c r="G63" i="16" s="1"/>
  <c r="J63" i="16" s="1"/>
  <c r="C63" i="16"/>
  <c r="F69" i="16"/>
  <c r="I69" i="16"/>
  <c r="C72" i="16"/>
  <c r="F78" i="16"/>
  <c r="I78" i="16"/>
  <c r="D79" i="16"/>
  <c r="G81" i="16" s="1"/>
  <c r="C81" i="16"/>
  <c r="F87" i="16"/>
  <c r="I87" i="16"/>
  <c r="C90" i="16"/>
  <c r="F96" i="16"/>
  <c r="D97" i="16" s="1"/>
  <c r="G99" i="16" s="1"/>
  <c r="I96" i="16"/>
  <c r="C99" i="16"/>
  <c r="F105" i="16"/>
  <c r="I105" i="16"/>
  <c r="C108" i="16"/>
  <c r="F114" i="16"/>
  <c r="I114" i="16"/>
  <c r="C117" i="16"/>
  <c r="F123" i="16"/>
  <c r="I123" i="16"/>
  <c r="C126" i="16"/>
  <c r="F132" i="16"/>
  <c r="D133" i="16" s="1"/>
  <c r="G135" i="16" s="1"/>
  <c r="I132" i="16"/>
  <c r="C135" i="16"/>
  <c r="F141" i="16"/>
  <c r="I141" i="16"/>
  <c r="C144" i="16"/>
  <c r="F150" i="16"/>
  <c r="I150" i="16"/>
  <c r="D151" i="16" s="1"/>
  <c r="G153" i="16" s="1"/>
  <c r="C153" i="16"/>
  <c r="F159" i="16"/>
  <c r="I159" i="16"/>
  <c r="C162" i="16"/>
  <c r="F168" i="16"/>
  <c r="I168" i="16"/>
  <c r="C171" i="16"/>
  <c r="F177" i="16"/>
  <c r="D178" i="16" s="1"/>
  <c r="G180" i="16" s="1"/>
  <c r="I177" i="16"/>
  <c r="C180" i="16"/>
  <c r="O80" i="34"/>
  <c r="AI79" i="34"/>
  <c r="K79" i="34"/>
  <c r="O76" i="34"/>
  <c r="AI75" i="34"/>
  <c r="K75" i="34"/>
  <c r="O72" i="34"/>
  <c r="AI71" i="34"/>
  <c r="K71" i="34"/>
  <c r="O68" i="34"/>
  <c r="AI67" i="34"/>
  <c r="K67" i="34"/>
  <c r="O64" i="34"/>
  <c r="AI63" i="34"/>
  <c r="K63" i="34"/>
  <c r="O60" i="34"/>
  <c r="AI59" i="34"/>
  <c r="K59" i="34"/>
  <c r="O56" i="34"/>
  <c r="AI55" i="34"/>
  <c r="K55" i="34"/>
  <c r="O52" i="34"/>
  <c r="AI51" i="34"/>
  <c r="K51" i="34"/>
  <c r="O48" i="34"/>
  <c r="AI47" i="34"/>
  <c r="K47" i="34"/>
  <c r="O44" i="34"/>
  <c r="AI43" i="34"/>
  <c r="K43" i="34"/>
  <c r="O40" i="34"/>
  <c r="AI39" i="34"/>
  <c r="K39" i="34"/>
  <c r="O36" i="34"/>
  <c r="AI35" i="34"/>
  <c r="K35" i="34"/>
  <c r="O32" i="34"/>
  <c r="AI31" i="34"/>
  <c r="K31" i="34"/>
  <c r="O28" i="34"/>
  <c r="AI27" i="34"/>
  <c r="K27" i="34"/>
  <c r="O24" i="34"/>
  <c r="AI23" i="34"/>
  <c r="K23" i="34"/>
  <c r="O20" i="34"/>
  <c r="O16" i="34"/>
  <c r="AI19" i="34"/>
  <c r="K19" i="34"/>
  <c r="AI15" i="34"/>
  <c r="K15" i="34"/>
  <c r="O8" i="34"/>
  <c r="AI7" i="34"/>
  <c r="K7" i="34"/>
  <c r="O4" i="34"/>
  <c r="AI3" i="34"/>
  <c r="K3" i="34"/>
  <c r="Q21" i="15"/>
  <c r="U24" i="15"/>
  <c r="E25" i="15"/>
  <c r="J25" i="15"/>
  <c r="E26" i="15"/>
  <c r="Q35" i="15"/>
  <c r="U38" i="15"/>
  <c r="E39" i="15"/>
  <c r="J39" i="15"/>
  <c r="E40" i="15"/>
  <c r="Q49" i="15"/>
  <c r="U52" i="15"/>
  <c r="E53" i="15"/>
  <c r="J53" i="15"/>
  <c r="E54" i="15"/>
  <c r="Q63" i="15"/>
  <c r="U66" i="15"/>
  <c r="E67" i="15"/>
  <c r="J67" i="15"/>
  <c r="E68" i="15"/>
  <c r="Q77" i="15"/>
  <c r="U80" i="15"/>
  <c r="E81" i="15"/>
  <c r="J81" i="15"/>
  <c r="E82" i="15"/>
  <c r="Q91" i="15"/>
  <c r="U94" i="15"/>
  <c r="E95" i="15"/>
  <c r="J95" i="15"/>
  <c r="E96" i="15"/>
  <c r="Q105" i="15"/>
  <c r="U108" i="15"/>
  <c r="E109" i="15"/>
  <c r="J109" i="15"/>
  <c r="E110" i="15"/>
  <c r="Q119" i="15"/>
  <c r="U122" i="15"/>
  <c r="E123" i="15"/>
  <c r="J123" i="15"/>
  <c r="E124" i="15"/>
  <c r="Q133" i="15"/>
  <c r="U136" i="15"/>
  <c r="E137" i="15"/>
  <c r="J137" i="15"/>
  <c r="E138" i="15"/>
  <c r="Q147" i="15"/>
  <c r="U150" i="15"/>
  <c r="E151" i="15"/>
  <c r="J151" i="15"/>
  <c r="E152" i="15"/>
  <c r="Q161" i="15"/>
  <c r="U164" i="15"/>
  <c r="E165" i="15"/>
  <c r="J165" i="15"/>
  <c r="E166" i="15"/>
  <c r="Q175" i="15"/>
  <c r="U178" i="15"/>
  <c r="E179" i="15"/>
  <c r="J179" i="15"/>
  <c r="E180" i="15"/>
  <c r="Q189" i="15"/>
  <c r="U192" i="15"/>
  <c r="E193" i="15"/>
  <c r="J193" i="15"/>
  <c r="E194" i="15"/>
  <c r="Q203" i="15"/>
  <c r="U206" i="15"/>
  <c r="E207" i="15"/>
  <c r="J207" i="15"/>
  <c r="E208" i="15"/>
  <c r="Q217" i="15"/>
  <c r="U220" i="15"/>
  <c r="E221" i="15"/>
  <c r="J221" i="15"/>
  <c r="E222" i="15"/>
  <c r="Q231" i="15"/>
  <c r="U234" i="15"/>
  <c r="E235" i="15"/>
  <c r="J235" i="15"/>
  <c r="E236" i="15"/>
  <c r="Q245" i="15"/>
  <c r="U248" i="15"/>
  <c r="E249" i="15"/>
  <c r="J249" i="15"/>
  <c r="E250" i="15"/>
  <c r="Q259" i="15"/>
  <c r="U262" i="15"/>
  <c r="E263" i="15"/>
  <c r="J263" i="15"/>
  <c r="E264" i="15"/>
  <c r="Q273" i="15"/>
  <c r="U276" i="15"/>
  <c r="E277" i="15"/>
  <c r="J277" i="15"/>
  <c r="E278" i="15"/>
  <c r="D25" i="16" l="1"/>
  <c r="G27" i="16" s="1"/>
  <c r="J27" i="16" s="1"/>
  <c r="D169" i="16"/>
  <c r="G171" i="16" s="1"/>
  <c r="J171" i="16" s="1"/>
  <c r="J135" i="16"/>
  <c r="D115" i="16"/>
  <c r="G117" i="16" s="1"/>
  <c r="J117" i="16" s="1"/>
  <c r="D106" i="16"/>
  <c r="G108" i="16" s="1"/>
  <c r="J99" i="16"/>
  <c r="D43" i="16"/>
  <c r="G45" i="16" s="1"/>
  <c r="J45" i="16" s="1"/>
  <c r="D34" i="16"/>
  <c r="G36" i="16" s="1"/>
  <c r="J36" i="16" s="1"/>
  <c r="J153" i="16"/>
  <c r="D124" i="16"/>
  <c r="G126" i="16" s="1"/>
  <c r="J126" i="16" s="1"/>
  <c r="J81" i="16"/>
  <c r="D52" i="16"/>
  <c r="G54" i="16" s="1"/>
  <c r="J54" i="16" s="1"/>
  <c r="D142" i="16"/>
  <c r="G144" i="16" s="1"/>
  <c r="J144" i="16" s="1"/>
  <c r="D70" i="16"/>
  <c r="G72" i="16" s="1"/>
  <c r="J72" i="16" s="1"/>
  <c r="D160" i="16"/>
  <c r="G162" i="16" s="1"/>
  <c r="J162" i="16" s="1"/>
  <c r="D88" i="16"/>
  <c r="G90" i="16" s="1"/>
  <c r="J90" i="16" s="1"/>
  <c r="D16" i="16"/>
  <c r="G18" i="16" s="1"/>
  <c r="J18" i="16" s="1"/>
  <c r="J180" i="16"/>
  <c r="J108" i="16"/>
  <c r="E69" i="15"/>
  <c r="X65" i="15" s="1"/>
  <c r="T67" i="15" s="1"/>
  <c r="E167" i="15"/>
  <c r="W161" i="15" s="1"/>
  <c r="E83" i="15"/>
  <c r="X79" i="15" s="1"/>
  <c r="T81" i="15" s="1"/>
  <c r="E27" i="15"/>
  <c r="W21" i="15" s="1"/>
  <c r="E237" i="15"/>
  <c r="E111" i="15"/>
  <c r="W105" i="15" s="1"/>
  <c r="E279" i="15"/>
  <c r="W273" i="15" s="1"/>
  <c r="E181" i="15"/>
  <c r="E41" i="15"/>
  <c r="W35" i="15" s="1"/>
  <c r="E251" i="15"/>
  <c r="W245" i="15" s="1"/>
  <c r="E55" i="15"/>
  <c r="W49" i="15" s="1"/>
  <c r="E195" i="15"/>
  <c r="W189" i="15" s="1"/>
  <c r="E223" i="15"/>
  <c r="W217" i="15" s="1"/>
  <c r="E139" i="15"/>
  <c r="W133" i="15" s="1"/>
  <c r="E125" i="15"/>
  <c r="W63" i="15"/>
  <c r="E265" i="15"/>
  <c r="E209" i="15"/>
  <c r="E153" i="15"/>
  <c r="E97" i="15"/>
  <c r="X51" i="15"/>
  <c r="T53" i="15" s="1"/>
  <c r="X219" i="15"/>
  <c r="T221" i="15" s="1"/>
  <c r="X37" i="15"/>
  <c r="T39" i="15" s="1"/>
  <c r="AB160" i="33"/>
  <c r="G160" i="33"/>
  <c r="O158" i="33"/>
  <c r="F157" i="33"/>
  <c r="AE155" i="33"/>
  <c r="Y155" i="33"/>
  <c r="O155" i="33"/>
  <c r="AB152" i="33"/>
  <c r="G152" i="33"/>
  <c r="O150" i="33"/>
  <c r="F149" i="33"/>
  <c r="AE147" i="33"/>
  <c r="Y147" i="33"/>
  <c r="O147" i="33"/>
  <c r="AB144" i="33"/>
  <c r="G144" i="33"/>
  <c r="O142" i="33"/>
  <c r="F141" i="33"/>
  <c r="AE139" i="33"/>
  <c r="Y139" i="33"/>
  <c r="O139" i="33"/>
  <c r="AB136" i="33"/>
  <c r="G136" i="33"/>
  <c r="O134" i="33"/>
  <c r="F133" i="33"/>
  <c r="AE131" i="33"/>
  <c r="Y131" i="33"/>
  <c r="O131" i="33"/>
  <c r="AB128" i="33"/>
  <c r="G128" i="33"/>
  <c r="O126" i="33"/>
  <c r="F125" i="33"/>
  <c r="AE123" i="33"/>
  <c r="Y123" i="33"/>
  <c r="O123" i="33"/>
  <c r="AB120" i="33"/>
  <c r="G120" i="33"/>
  <c r="O118" i="33"/>
  <c r="F117" i="33"/>
  <c r="AE115" i="33"/>
  <c r="Y115" i="33"/>
  <c r="O115" i="33"/>
  <c r="AB112" i="33"/>
  <c r="G112" i="33"/>
  <c r="O110" i="33"/>
  <c r="F109" i="33"/>
  <c r="AE107" i="33"/>
  <c r="Y107" i="33"/>
  <c r="O107" i="33"/>
  <c r="AB104" i="33"/>
  <c r="G104" i="33"/>
  <c r="O102" i="33"/>
  <c r="F101" i="33"/>
  <c r="AE99" i="33"/>
  <c r="Y99" i="33"/>
  <c r="O99" i="33"/>
  <c r="AB96" i="33"/>
  <c r="G96" i="33"/>
  <c r="O94" i="33"/>
  <c r="F93" i="33"/>
  <c r="AE91" i="33"/>
  <c r="Y91" i="33"/>
  <c r="O91" i="33"/>
  <c r="AB88" i="33"/>
  <c r="G88" i="33"/>
  <c r="O86" i="33"/>
  <c r="F85" i="33"/>
  <c r="AE83" i="33"/>
  <c r="Y83" i="33"/>
  <c r="O83" i="33"/>
  <c r="AB80" i="33"/>
  <c r="G80" i="33"/>
  <c r="O78" i="33"/>
  <c r="F77" i="33"/>
  <c r="AE75" i="33"/>
  <c r="Y75" i="33"/>
  <c r="O75" i="33"/>
  <c r="AB72" i="33"/>
  <c r="G72" i="33"/>
  <c r="O70" i="33"/>
  <c r="F69" i="33"/>
  <c r="AE67" i="33"/>
  <c r="Y67" i="33"/>
  <c r="O67" i="33"/>
  <c r="AB64" i="33"/>
  <c r="G64" i="33"/>
  <c r="O62" i="33"/>
  <c r="F61" i="33"/>
  <c r="AE59" i="33"/>
  <c r="Y59" i="33"/>
  <c r="O59" i="33"/>
  <c r="AB56" i="33"/>
  <c r="G56" i="33"/>
  <c r="O54" i="33"/>
  <c r="F53" i="33"/>
  <c r="AE51" i="33"/>
  <c r="Y51" i="33"/>
  <c r="O51" i="33"/>
  <c r="AB48" i="33"/>
  <c r="G48" i="33"/>
  <c r="O46" i="33"/>
  <c r="F45" i="33"/>
  <c r="AE43" i="33"/>
  <c r="Y43" i="33"/>
  <c r="O43" i="33"/>
  <c r="AB40" i="33"/>
  <c r="G40" i="33"/>
  <c r="O38" i="33"/>
  <c r="F37" i="33"/>
  <c r="AE35" i="33"/>
  <c r="Y35" i="33"/>
  <c r="O35" i="33"/>
  <c r="AB32" i="33"/>
  <c r="G32" i="33"/>
  <c r="O30" i="33"/>
  <c r="F29" i="33"/>
  <c r="AE27" i="33"/>
  <c r="Y27" i="33"/>
  <c r="O27" i="33"/>
  <c r="AB24" i="33"/>
  <c r="G24" i="33"/>
  <c r="O22" i="33"/>
  <c r="F21" i="33"/>
  <c r="AE19" i="33"/>
  <c r="Y19" i="33"/>
  <c r="O19" i="33"/>
  <c r="AB16" i="33"/>
  <c r="G16" i="33"/>
  <c r="O14" i="33"/>
  <c r="F13" i="33"/>
  <c r="AE11" i="33"/>
  <c r="Y11" i="33"/>
  <c r="O11" i="33"/>
  <c r="AB8" i="33"/>
  <c r="G8" i="33"/>
  <c r="O6" i="33"/>
  <c r="F5" i="33"/>
  <c r="AE3" i="33"/>
  <c r="Y3" i="33"/>
  <c r="O3" i="33"/>
  <c r="X191" i="15" l="1"/>
  <c r="T193" i="15" s="1"/>
  <c r="X247" i="15"/>
  <c r="T249" i="15" s="1"/>
  <c r="X163" i="15"/>
  <c r="T165" i="15" s="1"/>
  <c r="X107" i="15"/>
  <c r="T109" i="15" s="1"/>
  <c r="W77" i="15"/>
  <c r="X23" i="15"/>
  <c r="T25" i="15" s="1"/>
  <c r="X135" i="15"/>
  <c r="T137" i="15" s="1"/>
  <c r="X121" i="15"/>
  <c r="T123" i="15" s="1"/>
  <c r="W119" i="15"/>
  <c r="X177" i="15"/>
  <c r="T179" i="15" s="1"/>
  <c r="W175" i="15"/>
  <c r="X275" i="15"/>
  <c r="T277" i="15" s="1"/>
  <c r="X233" i="15"/>
  <c r="T235" i="15" s="1"/>
  <c r="W231" i="15"/>
  <c r="W259" i="15"/>
  <c r="X261" i="15"/>
  <c r="T263" i="15" s="1"/>
  <c r="W203" i="15"/>
  <c r="X205" i="15"/>
  <c r="T207" i="15" s="1"/>
  <c r="W91" i="15"/>
  <c r="X93" i="15"/>
  <c r="T95" i="15" s="1"/>
  <c r="W147" i="15"/>
  <c r="X149" i="15"/>
  <c r="T151" i="15" s="1"/>
  <c r="E67" i="20"/>
  <c r="E31" i="20"/>
  <c r="S31" i="20"/>
  <c r="V33" i="20" s="1"/>
  <c r="Z31" i="20"/>
  <c r="V34" i="20" s="1"/>
  <c r="E32" i="20"/>
  <c r="V32" i="20"/>
  <c r="Z33" i="20" s="1"/>
  <c r="B36" i="20"/>
  <c r="E49" i="20"/>
  <c r="S49" i="20"/>
  <c r="V51" i="20" s="1"/>
  <c r="Z49" i="20"/>
  <c r="V52" i="20" s="1"/>
  <c r="E50" i="20"/>
  <c r="V50" i="20"/>
  <c r="Z51" i="20" s="1"/>
  <c r="B54" i="20"/>
  <c r="S67" i="20"/>
  <c r="V69" i="20" s="1"/>
  <c r="Z67" i="20"/>
  <c r="V70" i="20" s="1"/>
  <c r="E68" i="20"/>
  <c r="V68" i="20"/>
  <c r="Z69" i="20"/>
  <c r="B72" i="20"/>
  <c r="E86" i="20"/>
  <c r="S86" i="20"/>
  <c r="V88" i="20" s="1"/>
  <c r="Z86" i="20"/>
  <c r="V89" i="20" s="1"/>
  <c r="E87" i="20"/>
  <c r="V87" i="20"/>
  <c r="Z88" i="20" s="1"/>
  <c r="B91" i="20"/>
  <c r="E104" i="20"/>
  <c r="S104" i="20"/>
  <c r="V106" i="20" s="1"/>
  <c r="Z104" i="20"/>
  <c r="V107" i="20" s="1"/>
  <c r="E105" i="20"/>
  <c r="V105" i="20"/>
  <c r="Z106" i="20"/>
  <c r="B109" i="20"/>
  <c r="E122" i="20"/>
  <c r="S122" i="20"/>
  <c r="V124" i="20" s="1"/>
  <c r="Z122" i="20"/>
  <c r="V125" i="20" s="1"/>
  <c r="E123" i="20"/>
  <c r="V123" i="20"/>
  <c r="Z124" i="20" s="1"/>
  <c r="B127" i="20"/>
  <c r="E140" i="20"/>
  <c r="S140" i="20"/>
  <c r="V142" i="20" s="1"/>
  <c r="Z140" i="20"/>
  <c r="V143" i="20" s="1"/>
  <c r="E141" i="20"/>
  <c r="V141" i="20"/>
  <c r="Z142" i="20" s="1"/>
  <c r="E142" i="20"/>
  <c r="E145" i="20" s="1"/>
  <c r="B145" i="20"/>
  <c r="E159" i="20"/>
  <c r="S159" i="20"/>
  <c r="V161" i="20" s="1"/>
  <c r="Z159" i="20"/>
  <c r="V162" i="20" s="1"/>
  <c r="E160" i="20"/>
  <c r="V160" i="20"/>
  <c r="Z161" i="20"/>
  <c r="B164" i="20"/>
  <c r="E177" i="20"/>
  <c r="E179" i="20" s="1"/>
  <c r="E182" i="20" s="1"/>
  <c r="I182" i="20" s="1"/>
  <c r="I183" i="20" s="1"/>
  <c r="S177" i="20"/>
  <c r="V179" i="20" s="1"/>
  <c r="Z177" i="20"/>
  <c r="V180" i="20" s="1"/>
  <c r="E178" i="20"/>
  <c r="V178" i="20"/>
  <c r="Z179" i="20"/>
  <c r="B182" i="20"/>
  <c r="E195" i="20"/>
  <c r="S195" i="20"/>
  <c r="V197" i="20" s="1"/>
  <c r="Z195" i="20"/>
  <c r="V198" i="20" s="1"/>
  <c r="E196" i="20"/>
  <c r="V196" i="20"/>
  <c r="Z197" i="20"/>
  <c r="B200" i="20"/>
  <c r="E213" i="20"/>
  <c r="S213" i="20"/>
  <c r="V215" i="20" s="1"/>
  <c r="Z213" i="20"/>
  <c r="V216" i="20" s="1"/>
  <c r="E214" i="20"/>
  <c r="V214" i="20"/>
  <c r="Z215" i="20"/>
  <c r="B218" i="20"/>
  <c r="E232" i="20"/>
  <c r="S232" i="20"/>
  <c r="V234" i="20" s="1"/>
  <c r="Z232" i="20"/>
  <c r="V235" i="20" s="1"/>
  <c r="E233" i="20"/>
  <c r="V233" i="20"/>
  <c r="Z234" i="20" s="1"/>
  <c r="B237" i="20"/>
  <c r="E250" i="20"/>
  <c r="E252" i="20" s="1"/>
  <c r="E255" i="20" s="1"/>
  <c r="S250" i="20"/>
  <c r="V252" i="20" s="1"/>
  <c r="Z250" i="20"/>
  <c r="V253" i="20" s="1"/>
  <c r="E251" i="20"/>
  <c r="V251" i="20"/>
  <c r="Z252" i="20" s="1"/>
  <c r="B255" i="20"/>
  <c r="E268" i="20"/>
  <c r="S268" i="20"/>
  <c r="V270" i="20" s="1"/>
  <c r="Z268" i="20"/>
  <c r="V271" i="20" s="1"/>
  <c r="E269" i="20"/>
  <c r="V269" i="20"/>
  <c r="Z270" i="20" s="1"/>
  <c r="B273" i="20"/>
  <c r="E286" i="20"/>
  <c r="S286" i="20"/>
  <c r="V288" i="20" s="1"/>
  <c r="Z286" i="20"/>
  <c r="E287" i="20"/>
  <c r="V287" i="20"/>
  <c r="Z288" i="20" s="1"/>
  <c r="V289" i="20"/>
  <c r="B291" i="20"/>
  <c r="E305" i="20"/>
  <c r="S305" i="20"/>
  <c r="V307" i="20" s="1"/>
  <c r="Z305" i="20"/>
  <c r="V308" i="20" s="1"/>
  <c r="E306" i="20"/>
  <c r="V306" i="20"/>
  <c r="Z307" i="20"/>
  <c r="B310" i="20"/>
  <c r="E323" i="20"/>
  <c r="E325" i="20" s="1"/>
  <c r="E328" i="20" s="1"/>
  <c r="S323" i="20"/>
  <c r="V325" i="20" s="1"/>
  <c r="Z323" i="20"/>
  <c r="V326" i="20" s="1"/>
  <c r="E324" i="20"/>
  <c r="V324" i="20"/>
  <c r="Z325" i="20" s="1"/>
  <c r="B328" i="20"/>
  <c r="E341" i="20"/>
  <c r="S341" i="20"/>
  <c r="V343" i="20" s="1"/>
  <c r="Z341" i="20"/>
  <c r="V344" i="20" s="1"/>
  <c r="E342" i="20"/>
  <c r="V342" i="20"/>
  <c r="Z343" i="20" s="1"/>
  <c r="B346" i="20"/>
  <c r="E360" i="20"/>
  <c r="S360" i="20"/>
  <c r="V362" i="20" s="1"/>
  <c r="Z360" i="20"/>
  <c r="V363" i="20" s="1"/>
  <c r="E361" i="20"/>
  <c r="V361" i="20"/>
  <c r="Z362" i="20" s="1"/>
  <c r="B365" i="20"/>
  <c r="I140" i="32"/>
  <c r="B140" i="32"/>
  <c r="B139" i="32"/>
  <c r="L138" i="32"/>
  <c r="O137" i="32"/>
  <c r="H137" i="32"/>
  <c r="AL136" i="32"/>
  <c r="Y136" i="32"/>
  <c r="T136" i="32"/>
  <c r="I136" i="32"/>
  <c r="I133" i="32"/>
  <c r="B133" i="32"/>
  <c r="B132" i="32"/>
  <c r="L131" i="32"/>
  <c r="O130" i="32"/>
  <c r="H130" i="32"/>
  <c r="AL129" i="32"/>
  <c r="Y129" i="32"/>
  <c r="T129" i="32"/>
  <c r="I129" i="32"/>
  <c r="I126" i="32"/>
  <c r="B126" i="32"/>
  <c r="B125" i="32"/>
  <c r="L124" i="32"/>
  <c r="O123" i="32"/>
  <c r="H123" i="32"/>
  <c r="AL122" i="32"/>
  <c r="Y122" i="32"/>
  <c r="T122" i="32"/>
  <c r="I122" i="32"/>
  <c r="I119" i="32"/>
  <c r="B119" i="32"/>
  <c r="B118" i="32"/>
  <c r="L117" i="32"/>
  <c r="O116" i="32"/>
  <c r="H116" i="32"/>
  <c r="AL115" i="32"/>
  <c r="Y115" i="32"/>
  <c r="T115" i="32"/>
  <c r="I115" i="32"/>
  <c r="I112" i="32"/>
  <c r="B112" i="32"/>
  <c r="B111" i="32"/>
  <c r="L110" i="32"/>
  <c r="O109" i="32"/>
  <c r="H109" i="32"/>
  <c r="AL108" i="32"/>
  <c r="Y108" i="32"/>
  <c r="T108" i="32"/>
  <c r="I108" i="32"/>
  <c r="I105" i="32"/>
  <c r="B105" i="32"/>
  <c r="B104" i="32"/>
  <c r="L103" i="32"/>
  <c r="O102" i="32"/>
  <c r="H102" i="32"/>
  <c r="AL101" i="32"/>
  <c r="Y101" i="32"/>
  <c r="T101" i="32"/>
  <c r="I101" i="32"/>
  <c r="I98" i="32"/>
  <c r="B98" i="32"/>
  <c r="B97" i="32"/>
  <c r="L96" i="32"/>
  <c r="O95" i="32"/>
  <c r="H95" i="32"/>
  <c r="AL94" i="32"/>
  <c r="Y94" i="32"/>
  <c r="T94" i="32"/>
  <c r="I94" i="32"/>
  <c r="I91" i="32"/>
  <c r="B91" i="32"/>
  <c r="B90" i="32"/>
  <c r="L89" i="32"/>
  <c r="O88" i="32"/>
  <c r="H88" i="32"/>
  <c r="AL87" i="32"/>
  <c r="Y87" i="32"/>
  <c r="T87" i="32"/>
  <c r="I87" i="32"/>
  <c r="I84" i="32"/>
  <c r="B84" i="32"/>
  <c r="B83" i="32"/>
  <c r="L82" i="32"/>
  <c r="O81" i="32"/>
  <c r="H81" i="32"/>
  <c r="AL80" i="32"/>
  <c r="Y80" i="32"/>
  <c r="T80" i="32"/>
  <c r="I80" i="32"/>
  <c r="I77" i="32"/>
  <c r="B77" i="32"/>
  <c r="B76" i="32"/>
  <c r="L75" i="32"/>
  <c r="O74" i="32"/>
  <c r="H74" i="32"/>
  <c r="AL73" i="32"/>
  <c r="Y73" i="32"/>
  <c r="T73" i="32"/>
  <c r="I73" i="32"/>
  <c r="I70" i="32"/>
  <c r="B70" i="32"/>
  <c r="B69" i="32"/>
  <c r="L68" i="32"/>
  <c r="O67" i="32"/>
  <c r="H67" i="32"/>
  <c r="AL66" i="32"/>
  <c r="Y66" i="32"/>
  <c r="T66" i="32"/>
  <c r="T59" i="32"/>
  <c r="I66" i="32"/>
  <c r="AK230" i="14"/>
  <c r="I63" i="32"/>
  <c r="B63" i="32"/>
  <c r="B62" i="32"/>
  <c r="L61" i="32"/>
  <c r="O60" i="32"/>
  <c r="H60" i="32"/>
  <c r="AL59" i="32"/>
  <c r="Y59" i="32"/>
  <c r="I59" i="32"/>
  <c r="I56" i="32"/>
  <c r="B56" i="32"/>
  <c r="B55" i="32"/>
  <c r="L54" i="32"/>
  <c r="O53" i="32"/>
  <c r="H53" i="32"/>
  <c r="AL52" i="32"/>
  <c r="Y52" i="32"/>
  <c r="T52" i="32"/>
  <c r="I52" i="32"/>
  <c r="I49" i="32"/>
  <c r="B49" i="32"/>
  <c r="B48" i="32"/>
  <c r="L47" i="32"/>
  <c r="O46" i="32"/>
  <c r="H46" i="32"/>
  <c r="AL45" i="32"/>
  <c r="Y45" i="32"/>
  <c r="T45" i="32"/>
  <c r="I45" i="32"/>
  <c r="I42" i="32"/>
  <c r="B42" i="32"/>
  <c r="B41" i="32"/>
  <c r="L40" i="32"/>
  <c r="O39" i="32"/>
  <c r="H39" i="32"/>
  <c r="AL38" i="32"/>
  <c r="Y38" i="32"/>
  <c r="T38" i="32"/>
  <c r="I38" i="32"/>
  <c r="I35" i="32"/>
  <c r="B35" i="32"/>
  <c r="B34" i="32"/>
  <c r="L33" i="32"/>
  <c r="O32" i="32"/>
  <c r="H32" i="32"/>
  <c r="AL31" i="32"/>
  <c r="Y31" i="32"/>
  <c r="T31" i="32"/>
  <c r="I31" i="32"/>
  <c r="I28" i="32"/>
  <c r="B28" i="32"/>
  <c r="B27" i="32"/>
  <c r="L26" i="32"/>
  <c r="O25" i="32"/>
  <c r="H25" i="32"/>
  <c r="AL24" i="32"/>
  <c r="Y24" i="32"/>
  <c r="T24" i="32"/>
  <c r="I24" i="32"/>
  <c r="I21" i="32"/>
  <c r="B21" i="32"/>
  <c r="B20" i="32"/>
  <c r="L19" i="32"/>
  <c r="O18" i="32"/>
  <c r="H18" i="32"/>
  <c r="AL17" i="32"/>
  <c r="Y17" i="32"/>
  <c r="T17" i="32"/>
  <c r="I17" i="32"/>
  <c r="I14" i="32"/>
  <c r="B14" i="32"/>
  <c r="B13" i="32"/>
  <c r="L12" i="32"/>
  <c r="O11" i="32"/>
  <c r="H11" i="32"/>
  <c r="AL10" i="32"/>
  <c r="Y10" i="32"/>
  <c r="T10" i="32"/>
  <c r="I10" i="32"/>
  <c r="L5" i="32"/>
  <c r="I7" i="32"/>
  <c r="B7" i="32"/>
  <c r="B6" i="32"/>
  <c r="O4" i="32"/>
  <c r="H4" i="32"/>
  <c r="AL3" i="32"/>
  <c r="Y3" i="32"/>
  <c r="T3" i="32"/>
  <c r="I3" i="32"/>
  <c r="G33" i="14"/>
  <c r="K33" i="14"/>
  <c r="G34" i="14"/>
  <c r="K34" i="14"/>
  <c r="AD39" i="14"/>
  <c r="AK39" i="14"/>
  <c r="AN39" i="14"/>
  <c r="E40" i="14"/>
  <c r="O40" i="14"/>
  <c r="AD40" i="14"/>
  <c r="AL40" i="14"/>
  <c r="G47" i="14"/>
  <c r="G48" i="14"/>
  <c r="G57" i="14"/>
  <c r="K57" i="14"/>
  <c r="G58" i="14"/>
  <c r="K58" i="14"/>
  <c r="O58" i="14" s="1"/>
  <c r="AD63" i="14"/>
  <c r="AK63" i="14"/>
  <c r="AN63" i="14"/>
  <c r="E64" i="14"/>
  <c r="O64" i="14"/>
  <c r="AD64" i="14"/>
  <c r="AL64" i="14"/>
  <c r="G71" i="14"/>
  <c r="G72" i="14"/>
  <c r="G81" i="14"/>
  <c r="K81" i="14"/>
  <c r="G82" i="14"/>
  <c r="K82" i="14"/>
  <c r="AD87" i="14"/>
  <c r="AK87" i="14"/>
  <c r="AN87" i="14"/>
  <c r="E88" i="14"/>
  <c r="O88" i="14"/>
  <c r="AD88" i="14"/>
  <c r="AL88" i="14"/>
  <c r="G95" i="14"/>
  <c r="G96" i="14"/>
  <c r="G105" i="14"/>
  <c r="K105" i="14"/>
  <c r="G106" i="14"/>
  <c r="O106" i="14" s="1"/>
  <c r="K106" i="14"/>
  <c r="AD111" i="14"/>
  <c r="AK111" i="14"/>
  <c r="AN111" i="14"/>
  <c r="E112" i="14"/>
  <c r="O112" i="14"/>
  <c r="AD112" i="14"/>
  <c r="AL112" i="14"/>
  <c r="G119" i="14"/>
  <c r="G120" i="14"/>
  <c r="G129" i="14"/>
  <c r="K129" i="14"/>
  <c r="G130" i="14"/>
  <c r="K130" i="14"/>
  <c r="AD135" i="14"/>
  <c r="AK135" i="14"/>
  <c r="AN135" i="14"/>
  <c r="E136" i="14"/>
  <c r="O136" i="14"/>
  <c r="AD136" i="14"/>
  <c r="AL136" i="14"/>
  <c r="G143" i="14"/>
  <c r="G144" i="14"/>
  <c r="G153" i="14"/>
  <c r="K153" i="14"/>
  <c r="G154" i="14"/>
  <c r="K154" i="14"/>
  <c r="AD159" i="14"/>
  <c r="AK159" i="14"/>
  <c r="AN159" i="14"/>
  <c r="E160" i="14"/>
  <c r="O160" i="14"/>
  <c r="AD160" i="14"/>
  <c r="AL160" i="14"/>
  <c r="G167" i="14"/>
  <c r="G168" i="14"/>
  <c r="G177" i="14"/>
  <c r="K177" i="14"/>
  <c r="G178" i="14"/>
  <c r="K178" i="14"/>
  <c r="O178" i="14" s="1"/>
  <c r="AD183" i="14"/>
  <c r="AK183" i="14"/>
  <c r="AN183" i="14"/>
  <c r="E184" i="14"/>
  <c r="O184" i="14"/>
  <c r="AD184" i="14"/>
  <c r="AL184" i="14"/>
  <c r="G191" i="14"/>
  <c r="G192" i="14"/>
  <c r="G200" i="14"/>
  <c r="K200" i="14"/>
  <c r="G201" i="14"/>
  <c r="K201" i="14"/>
  <c r="AD206" i="14"/>
  <c r="AK206" i="14"/>
  <c r="AN206" i="14"/>
  <c r="E207" i="14"/>
  <c r="O207" i="14"/>
  <c r="AD207" i="14"/>
  <c r="AL207" i="14"/>
  <c r="G214" i="14"/>
  <c r="G215" i="14"/>
  <c r="G224" i="14"/>
  <c r="K224" i="14"/>
  <c r="G225" i="14"/>
  <c r="K225" i="14"/>
  <c r="AD230" i="14"/>
  <c r="AN230" i="14"/>
  <c r="E231" i="14"/>
  <c r="O231" i="14"/>
  <c r="AD231" i="14"/>
  <c r="AL231" i="14"/>
  <c r="G238" i="14"/>
  <c r="G239" i="14"/>
  <c r="G248" i="14"/>
  <c r="K248" i="14"/>
  <c r="G249" i="14"/>
  <c r="K249" i="14"/>
  <c r="AD254" i="14"/>
  <c r="AK254" i="14"/>
  <c r="AN254" i="14"/>
  <c r="E255" i="14"/>
  <c r="O255" i="14"/>
  <c r="AD255" i="14"/>
  <c r="AL255" i="14"/>
  <c r="G262" i="14"/>
  <c r="G263" i="14"/>
  <c r="G272" i="14"/>
  <c r="K272" i="14"/>
  <c r="G273" i="14"/>
  <c r="K273" i="14"/>
  <c r="AD278" i="14"/>
  <c r="AK278" i="14"/>
  <c r="AN278" i="14"/>
  <c r="E279" i="14"/>
  <c r="O279" i="14"/>
  <c r="AD279" i="14"/>
  <c r="AL279" i="14"/>
  <c r="G286" i="14"/>
  <c r="G287" i="14"/>
  <c r="G296" i="14"/>
  <c r="K296" i="14"/>
  <c r="G297" i="14"/>
  <c r="K297" i="14"/>
  <c r="O297" i="14" s="1"/>
  <c r="AD302" i="14"/>
  <c r="AK302" i="14"/>
  <c r="AN302" i="14"/>
  <c r="E303" i="14"/>
  <c r="O303" i="14"/>
  <c r="AD303" i="14"/>
  <c r="AL303" i="14"/>
  <c r="G310" i="14"/>
  <c r="G311" i="14"/>
  <c r="G320" i="14"/>
  <c r="K320" i="14"/>
  <c r="G321" i="14"/>
  <c r="K321" i="14"/>
  <c r="AD326" i="14"/>
  <c r="AK326" i="14"/>
  <c r="AN326" i="14"/>
  <c r="E327" i="14"/>
  <c r="O327" i="14"/>
  <c r="AD327" i="14"/>
  <c r="AL327" i="14"/>
  <c r="G334" i="14"/>
  <c r="G335" i="14"/>
  <c r="G344" i="14"/>
  <c r="K344" i="14"/>
  <c r="G345" i="14"/>
  <c r="K345" i="14"/>
  <c r="K346" i="14"/>
  <c r="AH350" i="14" s="1"/>
  <c r="AD350" i="14"/>
  <c r="AK350" i="14"/>
  <c r="AN350" i="14"/>
  <c r="E351" i="14"/>
  <c r="O351" i="14"/>
  <c r="AD351" i="14"/>
  <c r="AL351" i="14"/>
  <c r="G358" i="14"/>
  <c r="G359" i="14"/>
  <c r="G368" i="14"/>
  <c r="K368" i="14"/>
  <c r="G369" i="14"/>
  <c r="K369" i="14"/>
  <c r="AD374" i="14"/>
  <c r="AK374" i="14"/>
  <c r="AN374" i="14"/>
  <c r="E375" i="14"/>
  <c r="O375" i="14"/>
  <c r="AD375" i="14"/>
  <c r="AL375" i="14"/>
  <c r="G382" i="14"/>
  <c r="G383" i="14"/>
  <c r="G392" i="14"/>
  <c r="K392" i="14"/>
  <c r="G393" i="14"/>
  <c r="K393" i="14"/>
  <c r="O393" i="14" s="1"/>
  <c r="AD398" i="14"/>
  <c r="AK398" i="14"/>
  <c r="AN398" i="14"/>
  <c r="E399" i="14"/>
  <c r="O399" i="14"/>
  <c r="AD399" i="14"/>
  <c r="AL399" i="14"/>
  <c r="G406" i="14"/>
  <c r="G407" i="14"/>
  <c r="G416" i="14"/>
  <c r="K416" i="14"/>
  <c r="G417" i="14"/>
  <c r="K417" i="14"/>
  <c r="AD422" i="14"/>
  <c r="AK422" i="14"/>
  <c r="AN422" i="14"/>
  <c r="E423" i="14"/>
  <c r="O423" i="14"/>
  <c r="AD423" i="14"/>
  <c r="AL423" i="14"/>
  <c r="G430" i="14"/>
  <c r="G431" i="14"/>
  <c r="G440" i="14"/>
  <c r="K440" i="14"/>
  <c r="G441" i="14"/>
  <c r="K441" i="14"/>
  <c r="AD446" i="14"/>
  <c r="AK446" i="14"/>
  <c r="AN446" i="14"/>
  <c r="E447" i="14"/>
  <c r="O447" i="14"/>
  <c r="AD447" i="14"/>
  <c r="AL447" i="14"/>
  <c r="G454" i="14"/>
  <c r="G455" i="14"/>
  <c r="G464" i="14"/>
  <c r="K464" i="14"/>
  <c r="G465" i="14"/>
  <c r="K465" i="14"/>
  <c r="AD470" i="14"/>
  <c r="AK470" i="14"/>
  <c r="AN470" i="14"/>
  <c r="E471" i="14"/>
  <c r="O471" i="14"/>
  <c r="AD471" i="14"/>
  <c r="AL471" i="14"/>
  <c r="G478" i="14"/>
  <c r="G479" i="14"/>
  <c r="V117" i="31"/>
  <c r="I145" i="20" l="1"/>
  <c r="I146" i="20" s="1"/>
  <c r="E362" i="20"/>
  <c r="E365" i="20" s="1"/>
  <c r="I365" i="20" s="1"/>
  <c r="I366" i="20" s="1"/>
  <c r="E106" i="20"/>
  <c r="E109" i="20" s="1"/>
  <c r="E288" i="20"/>
  <c r="E291" i="20" s="1"/>
  <c r="I291" i="20" s="1"/>
  <c r="I292" i="20" s="1"/>
  <c r="E51" i="20"/>
  <c r="E54" i="20" s="1"/>
  <c r="I54" i="20" s="1"/>
  <c r="I55" i="20" s="1"/>
  <c r="K35" i="14"/>
  <c r="E39" i="14" s="1"/>
  <c r="O465" i="14"/>
  <c r="O344" i="14"/>
  <c r="O321" i="14"/>
  <c r="O201" i="14"/>
  <c r="O153" i="14"/>
  <c r="O464" i="14"/>
  <c r="O466" i="14" s="1"/>
  <c r="O470" i="14" s="1"/>
  <c r="O472" i="14" s="1"/>
  <c r="M475" i="14" s="1"/>
  <c r="R475" i="14" s="1"/>
  <c r="O479" i="14" s="1"/>
  <c r="O33" i="14"/>
  <c r="V364" i="20"/>
  <c r="I328" i="20"/>
  <c r="I329" i="20" s="1"/>
  <c r="V290" i="20"/>
  <c r="I255" i="20"/>
  <c r="I256" i="20" s="1"/>
  <c r="E215" i="20"/>
  <c r="E218" i="20" s="1"/>
  <c r="I218" i="20"/>
  <c r="I219" i="20" s="1"/>
  <c r="V163" i="20"/>
  <c r="I109" i="20"/>
  <c r="I110" i="20" s="1"/>
  <c r="V90" i="20"/>
  <c r="E69" i="20"/>
  <c r="E72" i="20" s="1"/>
  <c r="I72" i="20" s="1"/>
  <c r="I73" i="20" s="1"/>
  <c r="E33" i="20"/>
  <c r="E36" i="20" s="1"/>
  <c r="V199" i="20"/>
  <c r="V217" i="20"/>
  <c r="V181" i="20"/>
  <c r="V108" i="20"/>
  <c r="V71" i="20"/>
  <c r="E307" i="20"/>
  <c r="E310" i="20" s="1"/>
  <c r="I310" i="20" s="1"/>
  <c r="I311" i="20" s="1"/>
  <c r="E234" i="20"/>
  <c r="E237" i="20" s="1"/>
  <c r="I237" i="20" s="1"/>
  <c r="I238" i="20" s="1"/>
  <c r="E197" i="20"/>
  <c r="E200" i="20" s="1"/>
  <c r="I200" i="20" s="1"/>
  <c r="I201" i="20" s="1"/>
  <c r="E161" i="20"/>
  <c r="E164" i="20" s="1"/>
  <c r="I164" i="20" s="1"/>
  <c r="I165" i="20" s="1"/>
  <c r="E124" i="20"/>
  <c r="E127" i="20" s="1"/>
  <c r="I127" i="20" s="1"/>
  <c r="I128" i="20" s="1"/>
  <c r="E88" i="20"/>
  <c r="E91" i="20" s="1"/>
  <c r="V35" i="20"/>
  <c r="V327" i="20"/>
  <c r="V254" i="20"/>
  <c r="V126" i="20"/>
  <c r="E343" i="20"/>
  <c r="E346" i="20" s="1"/>
  <c r="I346" i="20" s="1"/>
  <c r="I347" i="20" s="1"/>
  <c r="E270" i="20"/>
  <c r="E273" i="20" s="1"/>
  <c r="I273" i="20" s="1"/>
  <c r="I274" i="20" s="1"/>
  <c r="V144" i="20"/>
  <c r="V53" i="20"/>
  <c r="V236" i="20"/>
  <c r="V272" i="20"/>
  <c r="V309" i="20"/>
  <c r="V345" i="20"/>
  <c r="I91" i="20"/>
  <c r="I92" i="20" s="1"/>
  <c r="I36" i="20"/>
  <c r="I37" i="20" s="1"/>
  <c r="K466" i="14"/>
  <c r="AH470" i="14" s="1"/>
  <c r="AD472" i="14" s="1"/>
  <c r="S478" i="14" s="1"/>
  <c r="O441" i="14"/>
  <c r="K418" i="14"/>
  <c r="E422" i="14" s="1"/>
  <c r="E424" i="14" s="1"/>
  <c r="O369" i="14"/>
  <c r="E350" i="14"/>
  <c r="E352" i="14" s="1"/>
  <c r="K358" i="14" s="1"/>
  <c r="O296" i="14"/>
  <c r="O298" i="14"/>
  <c r="O302" i="14" s="1"/>
  <c r="O304" i="14" s="1"/>
  <c r="M307" i="14" s="1"/>
  <c r="R307" i="14" s="1"/>
  <c r="O311" i="14" s="1"/>
  <c r="O249" i="14"/>
  <c r="O224" i="14"/>
  <c r="K226" i="14"/>
  <c r="E230" i="14" s="1"/>
  <c r="E232" i="14" s="1"/>
  <c r="K238" i="14" s="1"/>
  <c r="K155" i="14"/>
  <c r="E159" i="14" s="1"/>
  <c r="E161" i="14" s="1"/>
  <c r="K167" i="14" s="1"/>
  <c r="O130" i="14"/>
  <c r="O105" i="14"/>
  <c r="O107" i="14" s="1"/>
  <c r="O111" i="14" s="1"/>
  <c r="O113" i="14" s="1"/>
  <c r="M116" i="14" s="1"/>
  <c r="R116" i="14" s="1"/>
  <c r="O120" i="14" s="1"/>
  <c r="K59" i="14"/>
  <c r="E63" i="14" s="1"/>
  <c r="E65" i="14" s="1"/>
  <c r="O57" i="14"/>
  <c r="O59" i="14" s="1"/>
  <c r="O63" i="14" s="1"/>
  <c r="O65" i="14" s="1"/>
  <c r="M68" i="14" s="1"/>
  <c r="R68" i="14" s="1"/>
  <c r="O72" i="14" s="1"/>
  <c r="E41" i="14"/>
  <c r="K48" i="14" s="1"/>
  <c r="K47" i="14"/>
  <c r="O225" i="14"/>
  <c r="O226" i="14" s="1"/>
  <c r="O230" i="14" s="1"/>
  <c r="O232" i="14" s="1"/>
  <c r="M235" i="14" s="1"/>
  <c r="R235" i="14" s="1"/>
  <c r="O34" i="14"/>
  <c r="O35" i="14" s="1"/>
  <c r="O39" i="14" s="1"/>
  <c r="O41" i="14" s="1"/>
  <c r="M44" i="14" s="1"/>
  <c r="R44" i="14" s="1"/>
  <c r="O48" i="14" s="1"/>
  <c r="O416" i="14"/>
  <c r="AD352" i="14"/>
  <c r="S359" i="14" s="1"/>
  <c r="O417" i="14"/>
  <c r="K298" i="14"/>
  <c r="AH302" i="14" s="1"/>
  <c r="AD304" i="14" s="1"/>
  <c r="O248" i="14"/>
  <c r="K107" i="14"/>
  <c r="O82" i="14"/>
  <c r="O440" i="14"/>
  <c r="O442" i="14" s="1"/>
  <c r="O446" i="14" s="1"/>
  <c r="O448" i="14" s="1"/>
  <c r="M451" i="14" s="1"/>
  <c r="R451" i="14" s="1"/>
  <c r="K442" i="14"/>
  <c r="O320" i="14"/>
  <c r="K322" i="14"/>
  <c r="O200" i="14"/>
  <c r="O202" i="14" s="1"/>
  <c r="O206" i="14" s="1"/>
  <c r="O208" i="14" s="1"/>
  <c r="M211" i="14" s="1"/>
  <c r="R211" i="14" s="1"/>
  <c r="K202" i="14"/>
  <c r="O392" i="14"/>
  <c r="O394" i="14" s="1"/>
  <c r="O398" i="14" s="1"/>
  <c r="O400" i="14" s="1"/>
  <c r="M403" i="14" s="1"/>
  <c r="R403" i="14" s="1"/>
  <c r="K394" i="14"/>
  <c r="O368" i="14"/>
  <c r="O370" i="14" s="1"/>
  <c r="O374" i="14" s="1"/>
  <c r="O376" i="14" s="1"/>
  <c r="M379" i="14" s="1"/>
  <c r="R379" i="14" s="1"/>
  <c r="K370" i="14"/>
  <c r="O273" i="14"/>
  <c r="K250" i="14"/>
  <c r="O177" i="14"/>
  <c r="O179" i="14" s="1"/>
  <c r="O183" i="14" s="1"/>
  <c r="O185" i="14" s="1"/>
  <c r="M188" i="14" s="1"/>
  <c r="R188" i="14" s="1"/>
  <c r="K179" i="14"/>
  <c r="O129" i="14"/>
  <c r="O131" i="14" s="1"/>
  <c r="O135" i="14" s="1"/>
  <c r="O137" i="14" s="1"/>
  <c r="M140" i="14" s="1"/>
  <c r="R140" i="14" s="1"/>
  <c r="K131" i="14"/>
  <c r="AH39" i="14"/>
  <c r="AD41" i="14" s="1"/>
  <c r="O272" i="14"/>
  <c r="K274" i="14"/>
  <c r="O81" i="14"/>
  <c r="K83" i="14"/>
  <c r="O345" i="14"/>
  <c r="O154" i="14"/>
  <c r="O155" i="14" s="1"/>
  <c r="O159" i="14" s="1"/>
  <c r="O161" i="14" s="1"/>
  <c r="M164" i="14" s="1"/>
  <c r="R164" i="14" s="1"/>
  <c r="U119" i="31"/>
  <c r="AG118" i="31"/>
  <c r="U118" i="31"/>
  <c r="S118" i="31"/>
  <c r="P117" i="31"/>
  <c r="N117" i="31"/>
  <c r="D117" i="31"/>
  <c r="U113" i="31"/>
  <c r="AG112" i="31"/>
  <c r="U112" i="31"/>
  <c r="S112" i="31"/>
  <c r="V111" i="31"/>
  <c r="P111" i="31"/>
  <c r="N111" i="31"/>
  <c r="D111" i="31"/>
  <c r="U107" i="31"/>
  <c r="AG106" i="31"/>
  <c r="U106" i="31"/>
  <c r="S106" i="31"/>
  <c r="V105" i="31"/>
  <c r="P105" i="31"/>
  <c r="N105" i="31"/>
  <c r="D105" i="31"/>
  <c r="U101" i="31"/>
  <c r="AG100" i="31"/>
  <c r="U100" i="31"/>
  <c r="S100" i="31"/>
  <c r="V99" i="31"/>
  <c r="P99" i="31"/>
  <c r="N99" i="31"/>
  <c r="D99" i="31"/>
  <c r="U95" i="31"/>
  <c r="AG94" i="31"/>
  <c r="U94" i="31"/>
  <c r="S94" i="31"/>
  <c r="V93" i="31"/>
  <c r="P93" i="31"/>
  <c r="N93" i="31"/>
  <c r="D93" i="31"/>
  <c r="U89" i="31"/>
  <c r="AG88" i="31"/>
  <c r="U88" i="31"/>
  <c r="S88" i="31"/>
  <c r="V87" i="31"/>
  <c r="P87" i="31"/>
  <c r="N87" i="31"/>
  <c r="D87" i="31"/>
  <c r="U83" i="31"/>
  <c r="AG82" i="31"/>
  <c r="U82" i="31"/>
  <c r="S82" i="31"/>
  <c r="V81" i="31"/>
  <c r="P81" i="31"/>
  <c r="N81" i="31"/>
  <c r="D81" i="31"/>
  <c r="U77" i="31"/>
  <c r="AG76" i="31"/>
  <c r="U76" i="31"/>
  <c r="S76" i="31"/>
  <c r="V75" i="31"/>
  <c r="P75" i="31"/>
  <c r="N75" i="31"/>
  <c r="D75" i="31"/>
  <c r="U71" i="31"/>
  <c r="AG70" i="31"/>
  <c r="U70" i="31"/>
  <c r="S70" i="31"/>
  <c r="V69" i="31"/>
  <c r="P69" i="31"/>
  <c r="N69" i="31"/>
  <c r="D69" i="31"/>
  <c r="U65" i="31"/>
  <c r="AG64" i="31"/>
  <c r="U64" i="31"/>
  <c r="S64" i="31"/>
  <c r="V63" i="31"/>
  <c r="P63" i="31"/>
  <c r="N63" i="31"/>
  <c r="D63" i="31"/>
  <c r="U58" i="31"/>
  <c r="AG57" i="31"/>
  <c r="U57" i="31"/>
  <c r="S57" i="31"/>
  <c r="V56" i="31"/>
  <c r="P56" i="31"/>
  <c r="N56" i="31"/>
  <c r="D56" i="31"/>
  <c r="U52" i="31"/>
  <c r="AG51" i="31"/>
  <c r="U51" i="31"/>
  <c r="S51" i="31"/>
  <c r="V50" i="31"/>
  <c r="P50" i="31"/>
  <c r="N50" i="31"/>
  <c r="D50" i="31"/>
  <c r="U46" i="31"/>
  <c r="AG45" i="31"/>
  <c r="U45" i="31"/>
  <c r="S45" i="31"/>
  <c r="V44" i="31"/>
  <c r="P44" i="31"/>
  <c r="N44" i="31"/>
  <c r="D44" i="31"/>
  <c r="U40" i="31"/>
  <c r="AG39" i="31"/>
  <c r="U39" i="31"/>
  <c r="S39" i="31"/>
  <c r="V38" i="31"/>
  <c r="P38" i="31"/>
  <c r="N38" i="31"/>
  <c r="D38" i="31"/>
  <c r="U34" i="31"/>
  <c r="AG33" i="31"/>
  <c r="U33" i="31"/>
  <c r="S33" i="31"/>
  <c r="V32" i="31"/>
  <c r="P32" i="31"/>
  <c r="N32" i="31"/>
  <c r="D32" i="31"/>
  <c r="S27" i="31"/>
  <c r="U28" i="31"/>
  <c r="AG27" i="31"/>
  <c r="U27" i="31"/>
  <c r="V26" i="31"/>
  <c r="P26" i="31"/>
  <c r="N26" i="31"/>
  <c r="D26" i="31"/>
  <c r="U22" i="31"/>
  <c r="AG21" i="31"/>
  <c r="U21" i="31"/>
  <c r="S21" i="31"/>
  <c r="V20" i="31"/>
  <c r="P20" i="31"/>
  <c r="N20" i="31"/>
  <c r="D20" i="31"/>
  <c r="U16" i="31"/>
  <c r="AG15" i="31"/>
  <c r="U15" i="31"/>
  <c r="S15" i="31"/>
  <c r="V14" i="31"/>
  <c r="P14" i="31"/>
  <c r="N14" i="31"/>
  <c r="D14" i="31"/>
  <c r="U10" i="31"/>
  <c r="AG9" i="31"/>
  <c r="U9" i="31"/>
  <c r="S9" i="31"/>
  <c r="V8" i="31"/>
  <c r="P8" i="31"/>
  <c r="N8" i="31"/>
  <c r="D8" i="31"/>
  <c r="U4" i="31"/>
  <c r="AG3" i="31"/>
  <c r="U3" i="31"/>
  <c r="S3" i="31"/>
  <c r="V2" i="31"/>
  <c r="P2" i="31"/>
  <c r="N2" i="31"/>
  <c r="D2" i="31"/>
  <c r="O83" i="14" l="1"/>
  <c r="O87" i="14" s="1"/>
  <c r="O89" i="14" s="1"/>
  <c r="M92" i="14" s="1"/>
  <c r="R92" i="14" s="1"/>
  <c r="O71" i="14"/>
  <c r="O346" i="14"/>
  <c r="O350" i="14" s="1"/>
  <c r="O352" i="14" s="1"/>
  <c r="M355" i="14" s="1"/>
  <c r="R355" i="14" s="1"/>
  <c r="K168" i="14"/>
  <c r="O322" i="14"/>
  <c r="O326" i="14" s="1"/>
  <c r="O328" i="14" s="1"/>
  <c r="M331" i="14" s="1"/>
  <c r="R331" i="14" s="1"/>
  <c r="O335" i="14" s="1"/>
  <c r="S358" i="14"/>
  <c r="K239" i="14"/>
  <c r="AH159" i="14"/>
  <c r="AD161" i="14" s="1"/>
  <c r="S168" i="14" s="1"/>
  <c r="K431" i="14"/>
  <c r="K430" i="14"/>
  <c r="AH422" i="14"/>
  <c r="AD424" i="14" s="1"/>
  <c r="S430" i="14" s="1"/>
  <c r="O418" i="14"/>
  <c r="O422" i="14" s="1"/>
  <c r="O424" i="14" s="1"/>
  <c r="M427" i="14" s="1"/>
  <c r="R427" i="14" s="1"/>
  <c r="O430" i="14" s="1"/>
  <c r="O478" i="14"/>
  <c r="E470" i="14"/>
  <c r="E472" i="14" s="1"/>
  <c r="O310" i="14"/>
  <c r="E302" i="14"/>
  <c r="E304" i="14" s="1"/>
  <c r="K310" i="14" s="1"/>
  <c r="O250" i="14"/>
  <c r="O254" i="14" s="1"/>
  <c r="O256" i="14" s="1"/>
  <c r="M259" i="14" s="1"/>
  <c r="R259" i="14" s="1"/>
  <c r="O262" i="14" s="1"/>
  <c r="AH230" i="14"/>
  <c r="AD232" i="14" s="1"/>
  <c r="S239" i="14" s="1"/>
  <c r="O119" i="14"/>
  <c r="K71" i="14"/>
  <c r="K72" i="14"/>
  <c r="AH63" i="14"/>
  <c r="AD65" i="14" s="1"/>
  <c r="S71" i="14" s="1"/>
  <c r="O47" i="14"/>
  <c r="O238" i="14"/>
  <c r="O239" i="14"/>
  <c r="K359" i="14"/>
  <c r="S479" i="14"/>
  <c r="AH111" i="14"/>
  <c r="AD113" i="14" s="1"/>
  <c r="S120" i="14" s="1"/>
  <c r="E111" i="14"/>
  <c r="E113" i="14" s="1"/>
  <c r="O358" i="14"/>
  <c r="O359" i="14"/>
  <c r="O143" i="14"/>
  <c r="O144" i="14"/>
  <c r="E254" i="14"/>
  <c r="E256" i="14" s="1"/>
  <c r="AH254" i="14"/>
  <c r="AD256" i="14" s="1"/>
  <c r="E374" i="14"/>
  <c r="E376" i="14" s="1"/>
  <c r="AH374" i="14"/>
  <c r="AD376" i="14" s="1"/>
  <c r="O406" i="14"/>
  <c r="O407" i="14"/>
  <c r="O334" i="14"/>
  <c r="S48" i="14"/>
  <c r="W48" i="14" s="1"/>
  <c r="AA48" i="14" s="1"/>
  <c r="S47" i="14"/>
  <c r="AH278" i="14"/>
  <c r="AD280" i="14" s="1"/>
  <c r="E278" i="14"/>
  <c r="E280" i="14" s="1"/>
  <c r="E183" i="14"/>
  <c r="E185" i="14" s="1"/>
  <c r="AH183" i="14"/>
  <c r="AD185" i="14" s="1"/>
  <c r="O383" i="14"/>
  <c r="O382" i="14"/>
  <c r="AH206" i="14"/>
  <c r="AD208" i="14" s="1"/>
  <c r="E206" i="14"/>
  <c r="E208" i="14" s="1"/>
  <c r="AH446" i="14"/>
  <c r="AD448" i="14" s="1"/>
  <c r="E446" i="14"/>
  <c r="E448" i="14" s="1"/>
  <c r="AH87" i="14"/>
  <c r="AD89" i="14" s="1"/>
  <c r="E87" i="14"/>
  <c r="E89" i="14" s="1"/>
  <c r="O274" i="14"/>
  <c r="O278" i="14" s="1"/>
  <c r="O280" i="14" s="1"/>
  <c r="M283" i="14" s="1"/>
  <c r="R283" i="14" s="1"/>
  <c r="O191" i="14"/>
  <c r="O192" i="14"/>
  <c r="O215" i="14"/>
  <c r="O214" i="14"/>
  <c r="O454" i="14"/>
  <c r="O455" i="14"/>
  <c r="S310" i="14"/>
  <c r="S311" i="14"/>
  <c r="O167" i="14"/>
  <c r="O168" i="14"/>
  <c r="O95" i="14"/>
  <c r="O96" i="14"/>
  <c r="E135" i="14"/>
  <c r="E137" i="14" s="1"/>
  <c r="AH135" i="14"/>
  <c r="AD137" i="14" s="1"/>
  <c r="AH398" i="14"/>
  <c r="AD400" i="14" s="1"/>
  <c r="E398" i="14"/>
  <c r="E400" i="14" s="1"/>
  <c r="E326" i="14"/>
  <c r="E328" i="14" s="1"/>
  <c r="AH326" i="14"/>
  <c r="AD328" i="14" s="1"/>
  <c r="AG28" i="13"/>
  <c r="AG30" i="13" s="1"/>
  <c r="D29" i="13"/>
  <c r="D31" i="13" s="1"/>
  <c r="H35" i="13" s="1"/>
  <c r="O29" i="13"/>
  <c r="R29" i="13"/>
  <c r="AC29" i="13"/>
  <c r="D30" i="13"/>
  <c r="O30" i="13"/>
  <c r="AC31" i="13"/>
  <c r="J35" i="13"/>
  <c r="J36" i="13" s="1"/>
  <c r="AG46" i="13"/>
  <c r="AG48" i="13" s="1"/>
  <c r="D47" i="13"/>
  <c r="O47" i="13"/>
  <c r="R47" i="13"/>
  <c r="AC47" i="13"/>
  <c r="D48" i="13"/>
  <c r="O48" i="13"/>
  <c r="AC49" i="13"/>
  <c r="J53" i="13"/>
  <c r="J54" i="13" s="1"/>
  <c r="AG64" i="13"/>
  <c r="AG66" i="13" s="1"/>
  <c r="D65" i="13"/>
  <c r="O65" i="13"/>
  <c r="R65" i="13"/>
  <c r="AC65" i="13"/>
  <c r="D66" i="13"/>
  <c r="O66" i="13"/>
  <c r="AC67" i="13"/>
  <c r="J71" i="13"/>
  <c r="J72" i="13" s="1"/>
  <c r="AG82" i="13"/>
  <c r="AG84" i="13" s="1"/>
  <c r="D83" i="13"/>
  <c r="O83" i="13"/>
  <c r="R83" i="13"/>
  <c r="AC83" i="13"/>
  <c r="D84" i="13"/>
  <c r="O84" i="13"/>
  <c r="AC85" i="13"/>
  <c r="J89" i="13"/>
  <c r="J90" i="13" s="1"/>
  <c r="AG100" i="13"/>
  <c r="AG102" i="13" s="1"/>
  <c r="D101" i="13"/>
  <c r="O101" i="13"/>
  <c r="R101" i="13"/>
  <c r="AC101" i="13"/>
  <c r="D102" i="13"/>
  <c r="O102" i="13"/>
  <c r="AC103" i="13"/>
  <c r="J107" i="13"/>
  <c r="J108" i="13" s="1"/>
  <c r="AG118" i="13"/>
  <c r="AG120" i="13" s="1"/>
  <c r="D119" i="13"/>
  <c r="O119" i="13"/>
  <c r="R119" i="13"/>
  <c r="AC119" i="13"/>
  <c r="D120" i="13"/>
  <c r="O120" i="13"/>
  <c r="AC121" i="13"/>
  <c r="J125" i="13"/>
  <c r="J126" i="13" s="1"/>
  <c r="AG136" i="13"/>
  <c r="AG138" i="13" s="1"/>
  <c r="D137" i="13"/>
  <c r="O137" i="13"/>
  <c r="R137" i="13"/>
  <c r="AC137" i="13"/>
  <c r="D138" i="13"/>
  <c r="O138" i="13"/>
  <c r="AC139" i="13"/>
  <c r="J143" i="13"/>
  <c r="J144" i="13" s="1"/>
  <c r="AG154" i="13"/>
  <c r="AG156" i="13" s="1"/>
  <c r="D155" i="13"/>
  <c r="O155" i="13"/>
  <c r="R155" i="13"/>
  <c r="AC155" i="13"/>
  <c r="D156" i="13"/>
  <c r="O156" i="13"/>
  <c r="AC157" i="13"/>
  <c r="J161" i="13"/>
  <c r="J162" i="13" s="1"/>
  <c r="AG172" i="13"/>
  <c r="AG174" i="13" s="1"/>
  <c r="D173" i="13"/>
  <c r="O173" i="13"/>
  <c r="R173" i="13"/>
  <c r="AC173" i="13"/>
  <c r="D174" i="13"/>
  <c r="O174" i="13"/>
  <c r="AC175" i="13"/>
  <c r="J179" i="13"/>
  <c r="J180" i="13" s="1"/>
  <c r="AG190" i="13"/>
  <c r="AG192" i="13" s="1"/>
  <c r="D191" i="13"/>
  <c r="O191" i="13"/>
  <c r="R191" i="13"/>
  <c r="AC191" i="13"/>
  <c r="D192" i="13"/>
  <c r="O192" i="13"/>
  <c r="AC193" i="13"/>
  <c r="J197" i="13"/>
  <c r="J198" i="13" s="1"/>
  <c r="AG208" i="13"/>
  <c r="AG210" i="13" s="1"/>
  <c r="D209" i="13"/>
  <c r="O209" i="13"/>
  <c r="R209" i="13"/>
  <c r="AC209" i="13"/>
  <c r="D210" i="13"/>
  <c r="O210" i="13"/>
  <c r="AC211" i="13"/>
  <c r="J215" i="13"/>
  <c r="J216" i="13" s="1"/>
  <c r="AG226" i="13"/>
  <c r="AG228" i="13" s="1"/>
  <c r="D227" i="13"/>
  <c r="O227" i="13"/>
  <c r="R227" i="13"/>
  <c r="O229" i="13" s="1"/>
  <c r="AC226" i="13" s="1"/>
  <c r="AC227" i="13"/>
  <c r="D228" i="13"/>
  <c r="O228" i="13"/>
  <c r="AC229" i="13"/>
  <c r="J233" i="13"/>
  <c r="J234" i="13" s="1"/>
  <c r="AG244" i="13"/>
  <c r="AG246" i="13" s="1"/>
  <c r="D245" i="13"/>
  <c r="O245" i="13"/>
  <c r="R245" i="13"/>
  <c r="AC245" i="13"/>
  <c r="D246" i="13"/>
  <c r="O246" i="13"/>
  <c r="AC247" i="13"/>
  <c r="J251" i="13"/>
  <c r="J252" i="13" s="1"/>
  <c r="AG262" i="13"/>
  <c r="AG264" i="13" s="1"/>
  <c r="D263" i="13"/>
  <c r="O263" i="13"/>
  <c r="R263" i="13"/>
  <c r="AC263" i="13"/>
  <c r="D264" i="13"/>
  <c r="O264" i="13"/>
  <c r="AC265" i="13"/>
  <c r="J269" i="13"/>
  <c r="J270" i="13" s="1"/>
  <c r="AG280" i="13"/>
  <c r="AG282" i="13" s="1"/>
  <c r="D281" i="13"/>
  <c r="O281" i="13"/>
  <c r="R281" i="13"/>
  <c r="AC281" i="13"/>
  <c r="D282" i="13"/>
  <c r="O282" i="13"/>
  <c r="AC283" i="13"/>
  <c r="J287" i="13"/>
  <c r="J288" i="13" s="1"/>
  <c r="AG298" i="13"/>
  <c r="AG300" i="13" s="1"/>
  <c r="D299" i="13"/>
  <c r="O299" i="13"/>
  <c r="R299" i="13"/>
  <c r="AC299" i="13"/>
  <c r="D300" i="13"/>
  <c r="O300" i="13"/>
  <c r="AC301" i="13"/>
  <c r="J305" i="13"/>
  <c r="J306" i="13" s="1"/>
  <c r="AG316" i="13"/>
  <c r="AG318" i="13" s="1"/>
  <c r="D317" i="13"/>
  <c r="O317" i="13"/>
  <c r="R317" i="13"/>
  <c r="AC317" i="13"/>
  <c r="D318" i="13"/>
  <c r="O318" i="13"/>
  <c r="AC319" i="13"/>
  <c r="J323" i="13"/>
  <c r="J324" i="13" s="1"/>
  <c r="AG334" i="13"/>
  <c r="AG336" i="13" s="1"/>
  <c r="D335" i="13"/>
  <c r="O335" i="13"/>
  <c r="R335" i="13"/>
  <c r="AC335" i="13"/>
  <c r="D336" i="13"/>
  <c r="O336" i="13"/>
  <c r="AC337" i="13"/>
  <c r="J341" i="13"/>
  <c r="J342" i="13"/>
  <c r="AG352" i="13"/>
  <c r="AG354" i="13" s="1"/>
  <c r="D353" i="13"/>
  <c r="O353" i="13"/>
  <c r="R353" i="13"/>
  <c r="AC353" i="13"/>
  <c r="D354" i="13"/>
  <c r="O354" i="13"/>
  <c r="AC355" i="13"/>
  <c r="J359" i="13"/>
  <c r="J360" i="13" s="1"/>
  <c r="B100" i="29"/>
  <c r="AI98" i="29"/>
  <c r="N98" i="29"/>
  <c r="F98" i="29"/>
  <c r="B95" i="29"/>
  <c r="AI93" i="29"/>
  <c r="N93" i="29"/>
  <c r="F93" i="29"/>
  <c r="N88" i="29"/>
  <c r="B90" i="29"/>
  <c r="AI88" i="29"/>
  <c r="F88" i="29"/>
  <c r="B85" i="29"/>
  <c r="AI83" i="29"/>
  <c r="N83" i="29"/>
  <c r="F83" i="29"/>
  <c r="B80" i="29"/>
  <c r="AI78" i="29"/>
  <c r="N78" i="29"/>
  <c r="F78" i="29"/>
  <c r="B75" i="29"/>
  <c r="AI73" i="29"/>
  <c r="N73" i="29"/>
  <c r="F73" i="29"/>
  <c r="B70" i="29"/>
  <c r="AI68" i="29"/>
  <c r="N68" i="29"/>
  <c r="F68" i="29"/>
  <c r="B65" i="29"/>
  <c r="AI63" i="29"/>
  <c r="N63" i="29"/>
  <c r="F63" i="29"/>
  <c r="B60" i="29"/>
  <c r="AI58" i="29"/>
  <c r="N58" i="29"/>
  <c r="F58" i="29"/>
  <c r="B55" i="29"/>
  <c r="AI53" i="29"/>
  <c r="N53" i="29"/>
  <c r="F53" i="29"/>
  <c r="B50" i="29"/>
  <c r="AI48" i="29"/>
  <c r="N48" i="29"/>
  <c r="F48" i="29"/>
  <c r="B45" i="29"/>
  <c r="AI43" i="29"/>
  <c r="N43" i="29"/>
  <c r="F43" i="29"/>
  <c r="B40" i="29"/>
  <c r="AI38" i="29"/>
  <c r="N38" i="29"/>
  <c r="F38" i="29"/>
  <c r="B35" i="29"/>
  <c r="AI33" i="29"/>
  <c r="N33" i="29"/>
  <c r="F33" i="29"/>
  <c r="B30" i="29"/>
  <c r="AI28" i="29"/>
  <c r="N28" i="29"/>
  <c r="F28" i="29"/>
  <c r="B25" i="29"/>
  <c r="AI23" i="29"/>
  <c r="N23" i="29"/>
  <c r="F23" i="29"/>
  <c r="B20" i="29"/>
  <c r="AI18" i="29"/>
  <c r="N18" i="29"/>
  <c r="F18" i="29"/>
  <c r="B15" i="29"/>
  <c r="AI13" i="29"/>
  <c r="N13" i="29"/>
  <c r="F13" i="29"/>
  <c r="B10" i="29"/>
  <c r="AI8" i="29"/>
  <c r="N8" i="29"/>
  <c r="F8" i="29"/>
  <c r="B5" i="29"/>
  <c r="AI3" i="29"/>
  <c r="N3" i="29"/>
  <c r="F3" i="29"/>
  <c r="B18" i="11"/>
  <c r="F18" i="11"/>
  <c r="E19" i="11"/>
  <c r="E20" i="11"/>
  <c r="B29" i="11"/>
  <c r="F29" i="11"/>
  <c r="E30" i="11"/>
  <c r="E31" i="11"/>
  <c r="B40" i="11"/>
  <c r="J40" i="11" s="1"/>
  <c r="I41" i="11" s="1"/>
  <c r="F40" i="11"/>
  <c r="E41" i="11"/>
  <c r="E42" i="11"/>
  <c r="B51" i="11"/>
  <c r="F51" i="11"/>
  <c r="J51" i="11"/>
  <c r="I52" i="11" s="1"/>
  <c r="E52" i="11"/>
  <c r="E53" i="11"/>
  <c r="B62" i="11"/>
  <c r="F62" i="11"/>
  <c r="E63" i="11"/>
  <c r="E64" i="11"/>
  <c r="B73" i="11"/>
  <c r="F73" i="11"/>
  <c r="E74" i="11"/>
  <c r="E75" i="11"/>
  <c r="B84" i="11"/>
  <c r="J84" i="11" s="1"/>
  <c r="I85" i="11" s="1"/>
  <c r="E87" i="11" s="1"/>
  <c r="F84" i="11"/>
  <c r="E85" i="11"/>
  <c r="E86" i="11"/>
  <c r="B95" i="11"/>
  <c r="F95" i="11"/>
  <c r="J95" i="11" s="1"/>
  <c r="I96" i="11" s="1"/>
  <c r="E96" i="11"/>
  <c r="E97" i="11"/>
  <c r="B106" i="11"/>
  <c r="F106" i="11"/>
  <c r="E107" i="11"/>
  <c r="E108" i="11"/>
  <c r="B117" i="11"/>
  <c r="F117" i="11"/>
  <c r="E118" i="11"/>
  <c r="E119" i="11"/>
  <c r="B128" i="11"/>
  <c r="J128" i="11" s="1"/>
  <c r="I129" i="11" s="1"/>
  <c r="F128" i="11"/>
  <c r="E129" i="11"/>
  <c r="E130" i="11"/>
  <c r="B139" i="11"/>
  <c r="F139" i="11"/>
  <c r="J139" i="11" s="1"/>
  <c r="I140" i="11" s="1"/>
  <c r="E140" i="11"/>
  <c r="E141" i="11"/>
  <c r="B150" i="11"/>
  <c r="F150" i="11"/>
  <c r="E151" i="11"/>
  <c r="E152" i="11"/>
  <c r="B161" i="11"/>
  <c r="F161" i="11"/>
  <c r="E162" i="11"/>
  <c r="E163" i="11"/>
  <c r="B172" i="11"/>
  <c r="J172" i="11" s="1"/>
  <c r="I173" i="11" s="1"/>
  <c r="E175" i="11" s="1"/>
  <c r="F172" i="11"/>
  <c r="E173" i="11"/>
  <c r="E174" i="11"/>
  <c r="B183" i="11"/>
  <c r="F183" i="11"/>
  <c r="E184" i="11"/>
  <c r="E185" i="11"/>
  <c r="B194" i="11"/>
  <c r="F194" i="11"/>
  <c r="E195" i="11"/>
  <c r="E196" i="11"/>
  <c r="B205" i="11"/>
  <c r="F205" i="11"/>
  <c r="E206" i="11"/>
  <c r="E207" i="11"/>
  <c r="B216" i="11"/>
  <c r="J216" i="11" s="1"/>
  <c r="I217" i="11" s="1"/>
  <c r="F216" i="11"/>
  <c r="E217" i="11"/>
  <c r="E218" i="11"/>
  <c r="AG80" i="28"/>
  <c r="Y79" i="28"/>
  <c r="H79" i="28"/>
  <c r="AG76" i="28"/>
  <c r="Y75" i="28"/>
  <c r="H75" i="28"/>
  <c r="AG72" i="28"/>
  <c r="Y71" i="28"/>
  <c r="H71" i="28"/>
  <c r="AG68" i="28"/>
  <c r="Y67" i="28"/>
  <c r="H67" i="28"/>
  <c r="AG64" i="28"/>
  <c r="Y63" i="28"/>
  <c r="H63" i="28"/>
  <c r="AG60" i="28"/>
  <c r="Y59" i="28"/>
  <c r="H59" i="28"/>
  <c r="AG56" i="28"/>
  <c r="Y55" i="28"/>
  <c r="H55" i="28"/>
  <c r="AG52" i="28"/>
  <c r="Y51" i="28"/>
  <c r="H51" i="28"/>
  <c r="AG48" i="28"/>
  <c r="Y47" i="28"/>
  <c r="H47" i="28"/>
  <c r="AG44" i="28"/>
  <c r="Y43" i="28"/>
  <c r="H43" i="28"/>
  <c r="AG40" i="28"/>
  <c r="Y39" i="28"/>
  <c r="H39" i="28"/>
  <c r="AG36" i="28"/>
  <c r="Y35" i="28"/>
  <c r="H35" i="28"/>
  <c r="AG32" i="28"/>
  <c r="Y31" i="28"/>
  <c r="H31" i="28"/>
  <c r="AG28" i="28"/>
  <c r="Y27" i="28"/>
  <c r="H27" i="28"/>
  <c r="AG20" i="28"/>
  <c r="Y19" i="28"/>
  <c r="H19" i="28"/>
  <c r="AG24" i="28"/>
  <c r="Y23" i="28"/>
  <c r="H23" i="28"/>
  <c r="AG16" i="28"/>
  <c r="Y15" i="28"/>
  <c r="H15" i="28"/>
  <c r="AG12" i="28"/>
  <c r="Y11" i="28"/>
  <c r="H11" i="28"/>
  <c r="AG8" i="28"/>
  <c r="Y7" i="28"/>
  <c r="H7" i="28"/>
  <c r="AG4" i="28"/>
  <c r="Y3" i="28"/>
  <c r="H3" i="28"/>
  <c r="H15" i="9"/>
  <c r="K15" i="9"/>
  <c r="H16" i="9"/>
  <c r="H23" i="9"/>
  <c r="K23" i="9"/>
  <c r="H24" i="9"/>
  <c r="H31" i="9"/>
  <c r="K31" i="9"/>
  <c r="H32" i="9"/>
  <c r="H39" i="9"/>
  <c r="K39" i="9"/>
  <c r="H40" i="9"/>
  <c r="H47" i="9"/>
  <c r="K47" i="9"/>
  <c r="H48" i="9"/>
  <c r="H55" i="9"/>
  <c r="K55" i="9"/>
  <c r="H56" i="9"/>
  <c r="H63" i="9"/>
  <c r="K63" i="9"/>
  <c r="H64" i="9"/>
  <c r="H71" i="9"/>
  <c r="K71" i="9"/>
  <c r="H72" i="9"/>
  <c r="H79" i="9"/>
  <c r="K79" i="9"/>
  <c r="H80" i="9"/>
  <c r="H87" i="9"/>
  <c r="K87" i="9"/>
  <c r="H88" i="9"/>
  <c r="H95" i="9"/>
  <c r="K95" i="9"/>
  <c r="H96" i="9"/>
  <c r="H103" i="9"/>
  <c r="K103" i="9"/>
  <c r="H104" i="9"/>
  <c r="H111" i="9"/>
  <c r="K111" i="9"/>
  <c r="H112" i="9"/>
  <c r="H119" i="9"/>
  <c r="K119" i="9"/>
  <c r="H120" i="9"/>
  <c r="H127" i="9"/>
  <c r="K127" i="9"/>
  <c r="H128" i="9"/>
  <c r="H135" i="9"/>
  <c r="K135" i="9"/>
  <c r="H136" i="9"/>
  <c r="H143" i="9"/>
  <c r="K143" i="9"/>
  <c r="H144" i="9"/>
  <c r="H151" i="9"/>
  <c r="K151" i="9"/>
  <c r="H152" i="9"/>
  <c r="H159" i="9"/>
  <c r="K159" i="9"/>
  <c r="H160" i="9"/>
  <c r="AC118" i="27"/>
  <c r="X118" i="27"/>
  <c r="K118" i="27"/>
  <c r="E116" i="27"/>
  <c r="AC112" i="27"/>
  <c r="X112" i="27"/>
  <c r="K112" i="27"/>
  <c r="E110" i="27"/>
  <c r="AC106" i="27"/>
  <c r="X106" i="27"/>
  <c r="K106" i="27"/>
  <c r="E104" i="27"/>
  <c r="AC100" i="27"/>
  <c r="X100" i="27"/>
  <c r="K100" i="27"/>
  <c r="E98" i="27"/>
  <c r="AC94" i="27"/>
  <c r="X94" i="27"/>
  <c r="K94" i="27"/>
  <c r="E92" i="27"/>
  <c r="AC88" i="27"/>
  <c r="X88" i="27"/>
  <c r="K88" i="27"/>
  <c r="E86" i="27"/>
  <c r="AC82" i="27"/>
  <c r="X82" i="27"/>
  <c r="K82" i="27"/>
  <c r="E80" i="27"/>
  <c r="AC76" i="27"/>
  <c r="X76" i="27"/>
  <c r="K76" i="27"/>
  <c r="E74" i="27"/>
  <c r="AC70" i="27"/>
  <c r="X70" i="27"/>
  <c r="K70" i="27"/>
  <c r="E68" i="27"/>
  <c r="AC64" i="27"/>
  <c r="X64" i="27"/>
  <c r="K64" i="27"/>
  <c r="E62" i="27"/>
  <c r="AC58" i="27"/>
  <c r="X58" i="27"/>
  <c r="K58" i="27"/>
  <c r="E56" i="27"/>
  <c r="AC52" i="27"/>
  <c r="X52" i="27"/>
  <c r="K52" i="27"/>
  <c r="E50" i="27"/>
  <c r="AC46" i="27"/>
  <c r="X46" i="27"/>
  <c r="K46" i="27"/>
  <c r="E44" i="27"/>
  <c r="AC40" i="27"/>
  <c r="X40" i="27"/>
  <c r="K40" i="27"/>
  <c r="E38" i="27"/>
  <c r="AC34" i="27"/>
  <c r="X34" i="27"/>
  <c r="K34" i="27"/>
  <c r="E32" i="27"/>
  <c r="AC28" i="27"/>
  <c r="X28" i="27"/>
  <c r="K28" i="27"/>
  <c r="E26" i="27"/>
  <c r="AC22" i="27"/>
  <c r="X22" i="27"/>
  <c r="K22" i="27"/>
  <c r="E20" i="27"/>
  <c r="AC16" i="27"/>
  <c r="X16" i="27"/>
  <c r="K16" i="27"/>
  <c r="E14" i="27"/>
  <c r="E54" i="11" l="1"/>
  <c r="O121" i="13"/>
  <c r="J183" i="11"/>
  <c r="I184" i="11" s="1"/>
  <c r="N103" i="9"/>
  <c r="N39" i="9"/>
  <c r="O301" i="13"/>
  <c r="AC298" i="13" s="1"/>
  <c r="O85" i="13"/>
  <c r="E131" i="11"/>
  <c r="AC228" i="13"/>
  <c r="O67" i="13"/>
  <c r="W168" i="14"/>
  <c r="AA168" i="14" s="1"/>
  <c r="S167" i="14"/>
  <c r="N135" i="9"/>
  <c r="N71" i="9"/>
  <c r="D355" i="13"/>
  <c r="W358" i="14"/>
  <c r="AA358" i="14" s="1"/>
  <c r="S431" i="14"/>
  <c r="W430" i="14"/>
  <c r="AA430" i="14" s="1"/>
  <c r="O431" i="14"/>
  <c r="W431" i="14" s="1"/>
  <c r="AA431" i="14" s="1"/>
  <c r="O263" i="14"/>
  <c r="S119" i="14"/>
  <c r="W71" i="14"/>
  <c r="AA71" i="14" s="1"/>
  <c r="O355" i="13"/>
  <c r="AC352" i="13" s="1"/>
  <c r="K479" i="14"/>
  <c r="W479" i="14" s="1"/>
  <c r="AA479" i="14" s="1"/>
  <c r="K478" i="14"/>
  <c r="W478" i="14" s="1"/>
  <c r="AA478" i="14" s="1"/>
  <c r="W359" i="14"/>
  <c r="AA359" i="14" s="1"/>
  <c r="K311" i="14"/>
  <c r="W311" i="14" s="1"/>
  <c r="AA311" i="14" s="1"/>
  <c r="S238" i="14"/>
  <c r="W238" i="14" s="1"/>
  <c r="AA238" i="14" s="1"/>
  <c r="W239" i="14"/>
  <c r="AA239" i="14" s="1"/>
  <c r="S72" i="14"/>
  <c r="W72" i="14" s="1"/>
  <c r="AA72" i="14" s="1"/>
  <c r="W47" i="14"/>
  <c r="AA47" i="14" s="1"/>
  <c r="K119" i="14"/>
  <c r="K120" i="14"/>
  <c r="W120" i="14" s="1"/>
  <c r="AA120" i="14" s="1"/>
  <c r="W167" i="14"/>
  <c r="AA167" i="14" s="1"/>
  <c r="S335" i="14"/>
  <c r="S334" i="14"/>
  <c r="K406" i="14"/>
  <c r="K407" i="14"/>
  <c r="W310" i="14"/>
  <c r="AA310" i="14" s="1"/>
  <c r="K96" i="14"/>
  <c r="K95" i="14"/>
  <c r="K215" i="14"/>
  <c r="K214" i="14"/>
  <c r="S262" i="14"/>
  <c r="S263" i="14"/>
  <c r="K334" i="14"/>
  <c r="K335" i="14"/>
  <c r="W335" i="14" s="1"/>
  <c r="AA335" i="14" s="1"/>
  <c r="S407" i="14"/>
  <c r="S406" i="14"/>
  <c r="S144" i="14"/>
  <c r="S143" i="14"/>
  <c r="S95" i="14"/>
  <c r="S96" i="14"/>
  <c r="S214" i="14"/>
  <c r="S215" i="14"/>
  <c r="K263" i="14"/>
  <c r="K262" i="14"/>
  <c r="K143" i="14"/>
  <c r="K144" i="14"/>
  <c r="K455" i="14"/>
  <c r="K454" i="14"/>
  <c r="S191" i="14"/>
  <c r="S192" i="14"/>
  <c r="K287" i="14"/>
  <c r="K286" i="14"/>
  <c r="S382" i="14"/>
  <c r="S383" i="14"/>
  <c r="O286" i="14"/>
  <c r="O287" i="14"/>
  <c r="S454" i="14"/>
  <c r="S455" i="14"/>
  <c r="K192" i="14"/>
  <c r="K191" i="14"/>
  <c r="S286" i="14"/>
  <c r="S287" i="14"/>
  <c r="K383" i="14"/>
  <c r="K382" i="14"/>
  <c r="AC354" i="13"/>
  <c r="AK354" i="13" s="1"/>
  <c r="K360" i="13" s="1"/>
  <c r="D337" i="13"/>
  <c r="H342" i="13" s="1"/>
  <c r="AC300" i="13"/>
  <c r="AK300" i="13" s="1"/>
  <c r="K306" i="13" s="1"/>
  <c r="AK298" i="13"/>
  <c r="K305" i="13" s="1"/>
  <c r="D283" i="13"/>
  <c r="H287" i="13" s="1"/>
  <c r="D265" i="13"/>
  <c r="H269" i="13" s="1"/>
  <c r="O265" i="13"/>
  <c r="AC262" i="13" s="1"/>
  <c r="AK262" i="13" s="1"/>
  <c r="K269" i="13" s="1"/>
  <c r="D247" i="13"/>
  <c r="H252" i="13" s="1"/>
  <c r="D211" i="13"/>
  <c r="D193" i="13"/>
  <c r="H198" i="13" s="1"/>
  <c r="O193" i="13"/>
  <c r="AC190" i="13" s="1"/>
  <c r="AK190" i="13" s="1"/>
  <c r="K197" i="13" s="1"/>
  <c r="D175" i="13"/>
  <c r="H180" i="13" s="1"/>
  <c r="O157" i="13"/>
  <c r="AC154" i="13" s="1"/>
  <c r="AK154" i="13" s="1"/>
  <c r="K161" i="13" s="1"/>
  <c r="D139" i="13"/>
  <c r="H143" i="13" s="1"/>
  <c r="D103" i="13"/>
  <c r="H107" i="13" s="1"/>
  <c r="D67" i="13"/>
  <c r="H71" i="13" s="1"/>
  <c r="D49" i="13"/>
  <c r="H53" i="13" s="1"/>
  <c r="O49" i="13"/>
  <c r="AC46" i="13" s="1"/>
  <c r="AK46" i="13" s="1"/>
  <c r="K53" i="13" s="1"/>
  <c r="O283" i="13"/>
  <c r="AC282" i="13" s="1"/>
  <c r="AK282" i="13" s="1"/>
  <c r="K288" i="13" s="1"/>
  <c r="O211" i="13"/>
  <c r="AC208" i="13" s="1"/>
  <c r="AK208" i="13" s="1"/>
  <c r="K215" i="13" s="1"/>
  <c r="H36" i="13"/>
  <c r="D121" i="13"/>
  <c r="AK352" i="13"/>
  <c r="K359" i="13" s="1"/>
  <c r="O337" i="13"/>
  <c r="D319" i="13"/>
  <c r="H324" i="13" s="1"/>
  <c r="O139" i="13"/>
  <c r="AC136" i="13" s="1"/>
  <c r="AK136" i="13" s="1"/>
  <c r="K143" i="13" s="1"/>
  <c r="AC280" i="13"/>
  <c r="AK280" i="13" s="1"/>
  <c r="K287" i="13" s="1"/>
  <c r="AC210" i="13"/>
  <c r="AK210" i="13" s="1"/>
  <c r="K216" i="13" s="1"/>
  <c r="H126" i="13"/>
  <c r="H125" i="13"/>
  <c r="O319" i="13"/>
  <c r="AC82" i="13"/>
  <c r="AK82" i="13" s="1"/>
  <c r="K89" i="13" s="1"/>
  <c r="AC84" i="13"/>
  <c r="AK84" i="13" s="1"/>
  <c r="K90" i="13" s="1"/>
  <c r="AC64" i="13"/>
  <c r="AK64" i="13" s="1"/>
  <c r="K71" i="13" s="1"/>
  <c r="AC66" i="13"/>
  <c r="AK66" i="13" s="1"/>
  <c r="K72" i="13" s="1"/>
  <c r="O31" i="13"/>
  <c r="AC264" i="13"/>
  <c r="AK264" i="13" s="1"/>
  <c r="K270" i="13" s="1"/>
  <c r="AK228" i="13"/>
  <c r="K234" i="13" s="1"/>
  <c r="AK226" i="13"/>
  <c r="K233" i="13" s="1"/>
  <c r="AC118" i="13"/>
  <c r="AK118" i="13" s="1"/>
  <c r="K125" i="13" s="1"/>
  <c r="AC120" i="13"/>
  <c r="AK120" i="13" s="1"/>
  <c r="K126" i="13" s="1"/>
  <c r="D85" i="13"/>
  <c r="H215" i="13"/>
  <c r="H216" i="13"/>
  <c r="D157" i="13"/>
  <c r="O103" i="13"/>
  <c r="D229" i="13"/>
  <c r="O175" i="13"/>
  <c r="AC172" i="13" s="1"/>
  <c r="H359" i="13"/>
  <c r="H360" i="13"/>
  <c r="D301" i="13"/>
  <c r="O247" i="13"/>
  <c r="E219" i="11"/>
  <c r="J205" i="11"/>
  <c r="I206" i="11" s="1"/>
  <c r="E208" i="11" s="1"/>
  <c r="J194" i="11"/>
  <c r="I195" i="11" s="1"/>
  <c r="E197" i="11" s="1"/>
  <c r="E186" i="11"/>
  <c r="J161" i="11"/>
  <c r="I162" i="11" s="1"/>
  <c r="E164" i="11" s="1"/>
  <c r="J150" i="11"/>
  <c r="I151" i="11" s="1"/>
  <c r="E153" i="11" s="1"/>
  <c r="E142" i="11"/>
  <c r="J117" i="11"/>
  <c r="I118" i="11" s="1"/>
  <c r="J106" i="11"/>
  <c r="I107" i="11" s="1"/>
  <c r="E98" i="11"/>
  <c r="J73" i="11"/>
  <c r="I74" i="11" s="1"/>
  <c r="E76" i="11" s="1"/>
  <c r="J62" i="11"/>
  <c r="I63" i="11" s="1"/>
  <c r="E65" i="11" s="1"/>
  <c r="E43" i="11"/>
  <c r="J29" i="11"/>
  <c r="I30" i="11" s="1"/>
  <c r="J18" i="11"/>
  <c r="I19" i="11" s="1"/>
  <c r="E120" i="11"/>
  <c r="E109" i="11"/>
  <c r="E32" i="11"/>
  <c r="E21" i="11"/>
  <c r="N159" i="9"/>
  <c r="N127" i="9"/>
  <c r="N95" i="9"/>
  <c r="N63" i="9"/>
  <c r="N31" i="9"/>
  <c r="N143" i="9"/>
  <c r="N111" i="9"/>
  <c r="N79" i="9"/>
  <c r="N47" i="9"/>
  <c r="N15" i="9"/>
  <c r="N151" i="9"/>
  <c r="N119" i="9"/>
  <c r="N87" i="9"/>
  <c r="N55" i="9"/>
  <c r="N23" i="9"/>
  <c r="AC10" i="27"/>
  <c r="X10" i="27"/>
  <c r="K10" i="27"/>
  <c r="E8" i="27"/>
  <c r="E370" i="8"/>
  <c r="K370" i="8"/>
  <c r="E371" i="8"/>
  <c r="K371" i="8"/>
  <c r="H376" i="8"/>
  <c r="M376" i="8"/>
  <c r="M377" i="8"/>
  <c r="E390" i="8"/>
  <c r="K390" i="8"/>
  <c r="E391" i="8"/>
  <c r="K391" i="8"/>
  <c r="H396" i="8"/>
  <c r="M396" i="8"/>
  <c r="M397" i="8"/>
  <c r="E350" i="8"/>
  <c r="K350" i="8"/>
  <c r="E351" i="8"/>
  <c r="K351" i="8"/>
  <c r="H356" i="8"/>
  <c r="M356" i="8"/>
  <c r="M357" i="8"/>
  <c r="E30" i="8"/>
  <c r="K30" i="8"/>
  <c r="E31" i="8"/>
  <c r="K31" i="8"/>
  <c r="H36" i="8"/>
  <c r="M36" i="8"/>
  <c r="H38" i="8" s="1"/>
  <c r="AA35" i="8" s="1"/>
  <c r="M37" i="8"/>
  <c r="E50" i="8"/>
  <c r="K50" i="8"/>
  <c r="E51" i="8"/>
  <c r="K51" i="8"/>
  <c r="H56" i="8"/>
  <c r="M56" i="8"/>
  <c r="M57" i="8"/>
  <c r="E70" i="8"/>
  <c r="K70" i="8"/>
  <c r="E71" i="8"/>
  <c r="K71" i="8"/>
  <c r="H76" i="8"/>
  <c r="M76" i="8"/>
  <c r="M77" i="8"/>
  <c r="E90" i="8"/>
  <c r="K90" i="8"/>
  <c r="E91" i="8"/>
  <c r="K91" i="8"/>
  <c r="H96" i="8"/>
  <c r="M96" i="8"/>
  <c r="M97" i="8"/>
  <c r="E110" i="8"/>
  <c r="K110" i="8"/>
  <c r="E111" i="8"/>
  <c r="K111" i="8"/>
  <c r="H116" i="8"/>
  <c r="M116" i="8"/>
  <c r="M117" i="8"/>
  <c r="E130" i="8"/>
  <c r="K130" i="8"/>
  <c r="E131" i="8"/>
  <c r="K131" i="8"/>
  <c r="H136" i="8"/>
  <c r="M136" i="8"/>
  <c r="M137" i="8"/>
  <c r="E150" i="8"/>
  <c r="K150" i="8"/>
  <c r="E151" i="8"/>
  <c r="K151" i="8"/>
  <c r="H156" i="8"/>
  <c r="M156" i="8"/>
  <c r="M157" i="8"/>
  <c r="E170" i="8"/>
  <c r="K170" i="8"/>
  <c r="E171" i="8"/>
  <c r="K171" i="8"/>
  <c r="H176" i="8"/>
  <c r="M176" i="8"/>
  <c r="M177" i="8"/>
  <c r="E190" i="8"/>
  <c r="K190" i="8"/>
  <c r="E191" i="8"/>
  <c r="K191" i="8"/>
  <c r="H196" i="8"/>
  <c r="H198" i="8" s="1"/>
  <c r="AA195" i="8" s="1"/>
  <c r="M196" i="8"/>
  <c r="M197" i="8"/>
  <c r="E210" i="8"/>
  <c r="K210" i="8"/>
  <c r="E211" i="8"/>
  <c r="K211" i="8"/>
  <c r="H216" i="8"/>
  <c r="M216" i="8"/>
  <c r="M217" i="8"/>
  <c r="E230" i="8"/>
  <c r="K230" i="8"/>
  <c r="E231" i="8"/>
  <c r="K231" i="8"/>
  <c r="H236" i="8"/>
  <c r="M236" i="8"/>
  <c r="M237" i="8"/>
  <c r="E250" i="8"/>
  <c r="K250" i="8"/>
  <c r="E251" i="8"/>
  <c r="K251" i="8"/>
  <c r="H256" i="8"/>
  <c r="M256" i="8"/>
  <c r="M257" i="8"/>
  <c r="E270" i="8"/>
  <c r="K270" i="8"/>
  <c r="E271" i="8"/>
  <c r="K271" i="8"/>
  <c r="H276" i="8"/>
  <c r="M276" i="8"/>
  <c r="M277" i="8"/>
  <c r="E290" i="8"/>
  <c r="K290" i="8"/>
  <c r="E291" i="8"/>
  <c r="K291" i="8"/>
  <c r="H296" i="8"/>
  <c r="M296" i="8"/>
  <c r="M297" i="8"/>
  <c r="E310" i="8"/>
  <c r="K310" i="8"/>
  <c r="E311" i="8"/>
  <c r="K311" i="8"/>
  <c r="H316" i="8"/>
  <c r="H318" i="8" s="1"/>
  <c r="AA315" i="8" s="1"/>
  <c r="M316" i="8"/>
  <c r="M317" i="8"/>
  <c r="E330" i="8"/>
  <c r="K330" i="8"/>
  <c r="E331" i="8"/>
  <c r="K331" i="8"/>
  <c r="H336" i="8"/>
  <c r="H338" i="8" s="1"/>
  <c r="AA335" i="8" s="1"/>
  <c r="M336" i="8"/>
  <c r="M337" i="8"/>
  <c r="E11" i="8"/>
  <c r="H16" i="8"/>
  <c r="K10" i="8"/>
  <c r="K11" i="8"/>
  <c r="AA99" i="26"/>
  <c r="AF97" i="26"/>
  <c r="T97" i="26"/>
  <c r="I97" i="26"/>
  <c r="AA94" i="26"/>
  <c r="AF92" i="26"/>
  <c r="T92" i="26"/>
  <c r="I92" i="26"/>
  <c r="AA89" i="26"/>
  <c r="AF87" i="26"/>
  <c r="T87" i="26"/>
  <c r="I87" i="26"/>
  <c r="AA84" i="26"/>
  <c r="AF82" i="26"/>
  <c r="T82" i="26"/>
  <c r="I82" i="26"/>
  <c r="AA79" i="26"/>
  <c r="AF77" i="26"/>
  <c r="T77" i="26"/>
  <c r="I77" i="26"/>
  <c r="AA74" i="26"/>
  <c r="AF72" i="26"/>
  <c r="T72" i="26"/>
  <c r="I72" i="26"/>
  <c r="AA69" i="26"/>
  <c r="AF67" i="26"/>
  <c r="T67" i="26"/>
  <c r="I67" i="26"/>
  <c r="AA64" i="26"/>
  <c r="AF62" i="26"/>
  <c r="T62" i="26"/>
  <c r="I62" i="26"/>
  <c r="I57" i="26"/>
  <c r="C287" i="7"/>
  <c r="G287" i="7"/>
  <c r="G292" i="7"/>
  <c r="L292" i="7"/>
  <c r="L293" i="7"/>
  <c r="C307" i="7"/>
  <c r="K307" i="7" s="1"/>
  <c r="D318" i="7" s="1"/>
  <c r="G307" i="7"/>
  <c r="G312" i="7"/>
  <c r="G314" i="7" s="1"/>
  <c r="G318" i="7" s="1"/>
  <c r="L312" i="7"/>
  <c r="L313" i="7"/>
  <c r="C327" i="7"/>
  <c r="G327" i="7"/>
  <c r="G332" i="7"/>
  <c r="G334" i="7" s="1"/>
  <c r="L332" i="7"/>
  <c r="L333" i="7"/>
  <c r="C347" i="7"/>
  <c r="G347" i="7"/>
  <c r="G352" i="7"/>
  <c r="L352" i="7"/>
  <c r="G354" i="7" s="1"/>
  <c r="G358" i="7" s="1"/>
  <c r="L353" i="7"/>
  <c r="C367" i="7"/>
  <c r="K367" i="7" s="1"/>
  <c r="D378" i="7" s="1"/>
  <c r="G367" i="7"/>
  <c r="G372" i="7"/>
  <c r="L372" i="7"/>
  <c r="L373" i="7"/>
  <c r="C387" i="7"/>
  <c r="K387" i="7" s="1"/>
  <c r="D398" i="7" s="1"/>
  <c r="G387" i="7"/>
  <c r="G392" i="7"/>
  <c r="L392" i="7"/>
  <c r="L393" i="7"/>
  <c r="C247" i="7"/>
  <c r="G247" i="7"/>
  <c r="G252" i="7"/>
  <c r="L252" i="7"/>
  <c r="L253" i="7"/>
  <c r="C267" i="7"/>
  <c r="G267" i="7"/>
  <c r="K267" i="7"/>
  <c r="D278" i="7" s="1"/>
  <c r="G272" i="7"/>
  <c r="L272" i="7"/>
  <c r="L273" i="7"/>
  <c r="G274" i="7" s="1"/>
  <c r="G278" i="7" s="1"/>
  <c r="AE99" i="25"/>
  <c r="Z99" i="25"/>
  <c r="I99" i="25"/>
  <c r="AB97" i="25"/>
  <c r="S97" i="25"/>
  <c r="F97" i="25"/>
  <c r="AE94" i="25"/>
  <c r="Z94" i="25"/>
  <c r="I94" i="25"/>
  <c r="AB92" i="25"/>
  <c r="S92" i="25"/>
  <c r="F92" i="25"/>
  <c r="AE89" i="25"/>
  <c r="Z89" i="25"/>
  <c r="I89" i="25"/>
  <c r="AB87" i="25"/>
  <c r="S87" i="25"/>
  <c r="F87" i="25"/>
  <c r="AE84" i="25"/>
  <c r="Z84" i="25"/>
  <c r="I84" i="25"/>
  <c r="AB82" i="25"/>
  <c r="S82" i="25"/>
  <c r="F82" i="25"/>
  <c r="AE79" i="25"/>
  <c r="Z79" i="25"/>
  <c r="I79" i="25"/>
  <c r="AB77" i="25"/>
  <c r="S77" i="25"/>
  <c r="F77" i="25"/>
  <c r="AE74" i="25"/>
  <c r="Z74" i="25"/>
  <c r="I74" i="25"/>
  <c r="AB72" i="25"/>
  <c r="S72" i="25"/>
  <c r="F72" i="25"/>
  <c r="AE69" i="25"/>
  <c r="Z69" i="25"/>
  <c r="I69" i="25"/>
  <c r="AB67" i="25"/>
  <c r="S67" i="25"/>
  <c r="F67" i="25"/>
  <c r="AE64" i="25"/>
  <c r="Z64" i="25"/>
  <c r="I64" i="25"/>
  <c r="AB62" i="25"/>
  <c r="S62" i="25"/>
  <c r="F62" i="25"/>
  <c r="AE59" i="25"/>
  <c r="Z59" i="25"/>
  <c r="I59" i="25"/>
  <c r="AB57" i="25"/>
  <c r="S57" i="25"/>
  <c r="F57" i="25"/>
  <c r="AE54" i="25"/>
  <c r="Z54" i="25"/>
  <c r="I54" i="25"/>
  <c r="AB52" i="25"/>
  <c r="S52" i="25"/>
  <c r="F52" i="25"/>
  <c r="AE49" i="25"/>
  <c r="Z49" i="25"/>
  <c r="I49" i="25"/>
  <c r="AB47" i="25"/>
  <c r="S47" i="25"/>
  <c r="F47" i="25"/>
  <c r="AE44" i="25"/>
  <c r="Z44" i="25"/>
  <c r="I44" i="25"/>
  <c r="AB42" i="25"/>
  <c r="S42" i="25"/>
  <c r="F42" i="25"/>
  <c r="AE39" i="25"/>
  <c r="Z39" i="25"/>
  <c r="I39" i="25"/>
  <c r="AB37" i="25"/>
  <c r="S37" i="25"/>
  <c r="F37" i="25"/>
  <c r="AE34" i="25"/>
  <c r="Z34" i="25"/>
  <c r="I34" i="25"/>
  <c r="AB32" i="25"/>
  <c r="S32" i="25"/>
  <c r="F32" i="25"/>
  <c r="AE29" i="25"/>
  <c r="Z29" i="25"/>
  <c r="I29" i="25"/>
  <c r="AB27" i="25"/>
  <c r="S27" i="25"/>
  <c r="F27" i="25"/>
  <c r="AE24" i="25"/>
  <c r="Z24" i="25"/>
  <c r="I24" i="25"/>
  <c r="AB22" i="25"/>
  <c r="S22" i="25"/>
  <c r="F22" i="25"/>
  <c r="AE19" i="25"/>
  <c r="Z19" i="25"/>
  <c r="I19" i="25"/>
  <c r="AB17" i="25"/>
  <c r="S17" i="25"/>
  <c r="F17" i="25"/>
  <c r="AE14" i="25"/>
  <c r="Z14" i="25"/>
  <c r="I14" i="25"/>
  <c r="AB12" i="25"/>
  <c r="S12" i="25"/>
  <c r="F12" i="25"/>
  <c r="AE9" i="25"/>
  <c r="Z9" i="25"/>
  <c r="I9" i="25"/>
  <c r="AB7" i="25"/>
  <c r="S7" i="25"/>
  <c r="F2" i="25"/>
  <c r="F7" i="25"/>
  <c r="S2" i="25"/>
  <c r="H218" i="8" l="1"/>
  <c r="AA215" i="8" s="1"/>
  <c r="H178" i="8"/>
  <c r="AA175" i="8" s="1"/>
  <c r="H341" i="13"/>
  <c r="H238" i="8"/>
  <c r="AA235" i="8" s="1"/>
  <c r="K247" i="7"/>
  <c r="D258" i="7" s="1"/>
  <c r="H98" i="8"/>
  <c r="AA95" i="8" s="1"/>
  <c r="H72" i="13"/>
  <c r="H251" i="13"/>
  <c r="G394" i="7"/>
  <c r="G398" i="7" s="1"/>
  <c r="H398" i="8"/>
  <c r="AA395" i="8" s="1"/>
  <c r="W191" i="14"/>
  <c r="AA191" i="14" s="1"/>
  <c r="W119" i="14"/>
  <c r="AA119" i="14" s="1"/>
  <c r="H288" i="13"/>
  <c r="H197" i="13"/>
  <c r="AC192" i="13"/>
  <c r="AK192" i="13" s="1"/>
  <c r="K198" i="13" s="1"/>
  <c r="O198" i="13" s="1"/>
  <c r="W454" i="14"/>
  <c r="AA454" i="14" s="1"/>
  <c r="W382" i="14"/>
  <c r="AA382" i="14" s="1"/>
  <c r="W383" i="14"/>
  <c r="AA383" i="14" s="1"/>
  <c r="W334" i="14"/>
  <c r="AA334" i="14" s="1"/>
  <c r="W215" i="14"/>
  <c r="AA215" i="14" s="1"/>
  <c r="W143" i="14"/>
  <c r="AA143" i="14" s="1"/>
  <c r="W263" i="14"/>
  <c r="AA263" i="14" s="1"/>
  <c r="W96" i="14"/>
  <c r="AA96" i="14" s="1"/>
  <c r="W406" i="14"/>
  <c r="AA406" i="14" s="1"/>
  <c r="W287" i="14"/>
  <c r="AA287" i="14" s="1"/>
  <c r="W407" i="14"/>
  <c r="AA407" i="14" s="1"/>
  <c r="W95" i="14"/>
  <c r="AA95" i="14" s="1"/>
  <c r="W455" i="14"/>
  <c r="AA455" i="14" s="1"/>
  <c r="W192" i="14"/>
  <c r="AA192" i="14" s="1"/>
  <c r="W286" i="14"/>
  <c r="AA286" i="14" s="1"/>
  <c r="W144" i="14"/>
  <c r="AA144" i="14" s="1"/>
  <c r="W262" i="14"/>
  <c r="AA262" i="14" s="1"/>
  <c r="W214" i="14"/>
  <c r="AA214" i="14" s="1"/>
  <c r="O359" i="13"/>
  <c r="O360" i="13"/>
  <c r="H323" i="13"/>
  <c r="O287" i="13"/>
  <c r="O288" i="13"/>
  <c r="H270" i="13"/>
  <c r="O270" i="13" s="1"/>
  <c r="O269" i="13"/>
  <c r="H179" i="13"/>
  <c r="AC156" i="13"/>
  <c r="AK156" i="13" s="1"/>
  <c r="K162" i="13" s="1"/>
  <c r="H144" i="13"/>
  <c r="AC138" i="13"/>
  <c r="AK138" i="13" s="1"/>
  <c r="K144" i="13" s="1"/>
  <c r="H108" i="13"/>
  <c r="O72" i="13"/>
  <c r="AC48" i="13"/>
  <c r="AK48" i="13" s="1"/>
  <c r="K54" i="13" s="1"/>
  <c r="O53" i="13"/>
  <c r="H54" i="13"/>
  <c r="AC334" i="13"/>
  <c r="AK334" i="13" s="1"/>
  <c r="K341" i="13" s="1"/>
  <c r="O341" i="13" s="1"/>
  <c r="AC336" i="13"/>
  <c r="AK336" i="13" s="1"/>
  <c r="K342" i="13" s="1"/>
  <c r="O342" i="13" s="1"/>
  <c r="O216" i="13"/>
  <c r="O215" i="13"/>
  <c r="H233" i="13"/>
  <c r="O233" i="13" s="1"/>
  <c r="H234" i="13"/>
  <c r="O234" i="13" s="1"/>
  <c r="O71" i="13"/>
  <c r="AC30" i="13"/>
  <c r="AK30" i="13" s="1"/>
  <c r="K36" i="13" s="1"/>
  <c r="O36" i="13" s="1"/>
  <c r="AC28" i="13"/>
  <c r="AK28" i="13" s="1"/>
  <c r="K35" i="13" s="1"/>
  <c r="O35" i="13" s="1"/>
  <c r="O125" i="13"/>
  <c r="AC246" i="13"/>
  <c r="AK246" i="13" s="1"/>
  <c r="K252" i="13" s="1"/>
  <c r="O252" i="13" s="1"/>
  <c r="AC244" i="13"/>
  <c r="AK244" i="13" s="1"/>
  <c r="K251" i="13" s="1"/>
  <c r="AC174" i="13"/>
  <c r="AK174" i="13" s="1"/>
  <c r="K180" i="13" s="1"/>
  <c r="O180" i="13" s="1"/>
  <c r="AK172" i="13"/>
  <c r="K179" i="13" s="1"/>
  <c r="O179" i="13" s="1"/>
  <c r="AC102" i="13"/>
  <c r="AK102" i="13" s="1"/>
  <c r="K108" i="13" s="1"/>
  <c r="AC100" i="13"/>
  <c r="AK100" i="13" s="1"/>
  <c r="K107" i="13" s="1"/>
  <c r="O107" i="13" s="1"/>
  <c r="O126" i="13"/>
  <c r="H306" i="13"/>
  <c r="O306" i="13" s="1"/>
  <c r="H305" i="13"/>
  <c r="O305" i="13" s="1"/>
  <c r="O197" i="13"/>
  <c r="H161" i="13"/>
  <c r="O161" i="13" s="1"/>
  <c r="H162" i="13"/>
  <c r="H89" i="13"/>
  <c r="O89" i="13" s="1"/>
  <c r="H90" i="13"/>
  <c r="O90" i="13" s="1"/>
  <c r="O143" i="13"/>
  <c r="AC318" i="13"/>
  <c r="AK318" i="13" s="1"/>
  <c r="K324" i="13" s="1"/>
  <c r="O324" i="13" s="1"/>
  <c r="AC316" i="13"/>
  <c r="AK316" i="13" s="1"/>
  <c r="K323" i="13" s="1"/>
  <c r="H378" i="8"/>
  <c r="AA375" i="8" s="1"/>
  <c r="H358" i="8"/>
  <c r="AA355" i="8" s="1"/>
  <c r="H298" i="8"/>
  <c r="AA295" i="8" s="1"/>
  <c r="W296" i="8" s="1"/>
  <c r="H278" i="8"/>
  <c r="AA275" i="8" s="1"/>
  <c r="H258" i="8"/>
  <c r="AA255" i="8" s="1"/>
  <c r="H158" i="8"/>
  <c r="AA155" i="8" s="1"/>
  <c r="H138" i="8"/>
  <c r="AA135" i="8" s="1"/>
  <c r="H118" i="8"/>
  <c r="AA115" i="8" s="1"/>
  <c r="H78" i="8"/>
  <c r="AA75" i="8" s="1"/>
  <c r="H58" i="8"/>
  <c r="AA55" i="8" s="1"/>
  <c r="S330" i="8"/>
  <c r="W335" i="8" s="1"/>
  <c r="W336" i="8" s="1"/>
  <c r="S310" i="8"/>
  <c r="W315" i="8" s="1"/>
  <c r="W316" i="8" s="1"/>
  <c r="S290" i="8"/>
  <c r="W295" i="8" s="1"/>
  <c r="S270" i="8"/>
  <c r="W275" i="8" s="1"/>
  <c r="S250" i="8"/>
  <c r="W255" i="8" s="1"/>
  <c r="S230" i="8"/>
  <c r="W235" i="8" s="1"/>
  <c r="W236" i="8" s="1"/>
  <c r="S210" i="8"/>
  <c r="W215" i="8" s="1"/>
  <c r="W216" i="8" s="1"/>
  <c r="S190" i="8"/>
  <c r="W195" i="8" s="1"/>
  <c r="W196" i="8" s="1"/>
  <c r="S170" i="8"/>
  <c r="W175" i="8" s="1"/>
  <c r="W176" i="8" s="1"/>
  <c r="S150" i="8"/>
  <c r="W155" i="8" s="1"/>
  <c r="S130" i="8"/>
  <c r="W135" i="8" s="1"/>
  <c r="S110" i="8"/>
  <c r="W115" i="8" s="1"/>
  <c r="S90" i="8"/>
  <c r="W95" i="8" s="1"/>
  <c r="W96" i="8" s="1"/>
  <c r="S70" i="8"/>
  <c r="W75" i="8" s="1"/>
  <c r="W76" i="8" s="1"/>
  <c r="S350" i="8"/>
  <c r="W355" i="8" s="1"/>
  <c r="S390" i="8"/>
  <c r="W395" i="8" s="1"/>
  <c r="W396" i="8" s="1"/>
  <c r="S370" i="8"/>
  <c r="W375" i="8" s="1"/>
  <c r="S50" i="8"/>
  <c r="W55" i="8" s="1"/>
  <c r="W56" i="8" s="1"/>
  <c r="S30" i="8"/>
  <c r="W35" i="8" s="1"/>
  <c r="W36" i="8"/>
  <c r="G374" i="7"/>
  <c r="G378" i="7" s="1"/>
  <c r="D379" i="7" s="1"/>
  <c r="K347" i="7"/>
  <c r="D358" i="7" s="1"/>
  <c r="K327" i="7"/>
  <c r="D338" i="7" s="1"/>
  <c r="G338" i="7"/>
  <c r="K287" i="7"/>
  <c r="D298" i="7" s="1"/>
  <c r="D299" i="7" s="1"/>
  <c r="G294" i="7"/>
  <c r="G298" i="7" s="1"/>
  <c r="G254" i="7"/>
  <c r="G258" i="7" s="1"/>
  <c r="D259" i="7" s="1"/>
  <c r="D399" i="7"/>
  <c r="D359" i="7"/>
  <c r="D319" i="7"/>
  <c r="D279" i="7"/>
  <c r="AE4" i="25"/>
  <c r="Z4" i="25"/>
  <c r="I4" i="25"/>
  <c r="AB2" i="25"/>
  <c r="G336" i="5"/>
  <c r="C336" i="5"/>
  <c r="H334" i="5"/>
  <c r="C334" i="5"/>
  <c r="H333" i="5"/>
  <c r="C333" i="5"/>
  <c r="G319" i="5"/>
  <c r="C319" i="5"/>
  <c r="H317" i="5"/>
  <c r="C317" i="5"/>
  <c r="H316" i="5"/>
  <c r="C316" i="5"/>
  <c r="G302" i="5"/>
  <c r="C302" i="5"/>
  <c r="H300" i="5"/>
  <c r="C300" i="5"/>
  <c r="H299" i="5"/>
  <c r="C299" i="5"/>
  <c r="G285" i="5"/>
  <c r="C285" i="5"/>
  <c r="H283" i="5"/>
  <c r="C283" i="5"/>
  <c r="H282" i="5"/>
  <c r="C282" i="5"/>
  <c r="G268" i="5"/>
  <c r="C268" i="5"/>
  <c r="H266" i="5"/>
  <c r="C266" i="5"/>
  <c r="H265" i="5"/>
  <c r="C265" i="5"/>
  <c r="G251" i="5"/>
  <c r="C251" i="5"/>
  <c r="H249" i="5"/>
  <c r="C249" i="5"/>
  <c r="H248" i="5"/>
  <c r="C248" i="5"/>
  <c r="G234" i="5"/>
  <c r="C234" i="5"/>
  <c r="H232" i="5"/>
  <c r="C232" i="5"/>
  <c r="H231" i="5"/>
  <c r="C231" i="5"/>
  <c r="G217" i="5"/>
  <c r="C217" i="5"/>
  <c r="H215" i="5"/>
  <c r="C215" i="5"/>
  <c r="H214" i="5"/>
  <c r="C214" i="5"/>
  <c r="G200" i="5"/>
  <c r="C200" i="5"/>
  <c r="H198" i="5"/>
  <c r="C198" i="5"/>
  <c r="H197" i="5"/>
  <c r="C197" i="5"/>
  <c r="G183" i="5"/>
  <c r="C183" i="5"/>
  <c r="H181" i="5"/>
  <c r="C181" i="5"/>
  <c r="H180" i="5"/>
  <c r="C180" i="5"/>
  <c r="G166" i="5"/>
  <c r="C166" i="5"/>
  <c r="H164" i="5"/>
  <c r="C164" i="5"/>
  <c r="H163" i="5"/>
  <c r="C163" i="5"/>
  <c r="G149" i="5"/>
  <c r="C149" i="5"/>
  <c r="H147" i="5"/>
  <c r="C147" i="5"/>
  <c r="H146" i="5"/>
  <c r="C146" i="5"/>
  <c r="G132" i="5"/>
  <c r="C132" i="5"/>
  <c r="H130" i="5"/>
  <c r="C130" i="5"/>
  <c r="H129" i="5"/>
  <c r="C129" i="5"/>
  <c r="G113" i="5"/>
  <c r="C113" i="5"/>
  <c r="H111" i="5"/>
  <c r="C111" i="5"/>
  <c r="H110" i="5"/>
  <c r="C110" i="5"/>
  <c r="G96" i="5"/>
  <c r="C96" i="5"/>
  <c r="H94" i="5"/>
  <c r="C94" i="5"/>
  <c r="H93" i="5"/>
  <c r="C93" i="5"/>
  <c r="G79" i="5"/>
  <c r="C79" i="5"/>
  <c r="H77" i="5"/>
  <c r="C77" i="5"/>
  <c r="H76" i="5"/>
  <c r="C76" i="5"/>
  <c r="G62" i="5"/>
  <c r="C62" i="5"/>
  <c r="H60" i="5"/>
  <c r="C60" i="5"/>
  <c r="H59" i="5"/>
  <c r="C59" i="5"/>
  <c r="G45" i="5"/>
  <c r="C45" i="5"/>
  <c r="H43" i="5"/>
  <c r="C43" i="5"/>
  <c r="H42" i="5"/>
  <c r="C42" i="5"/>
  <c r="G28" i="5"/>
  <c r="L28" i="5" s="1"/>
  <c r="B31" i="5" s="1"/>
  <c r="C28" i="5"/>
  <c r="H26" i="5"/>
  <c r="C26" i="5"/>
  <c r="H25" i="5"/>
  <c r="C25" i="5"/>
  <c r="AH99" i="24"/>
  <c r="Y99" i="24"/>
  <c r="AI98" i="24"/>
  <c r="AB98" i="24"/>
  <c r="T98" i="24"/>
  <c r="I98" i="24"/>
  <c r="D98" i="24"/>
  <c r="AH94" i="24"/>
  <c r="Y94" i="24"/>
  <c r="AI93" i="24"/>
  <c r="AB93" i="24"/>
  <c r="T93" i="24"/>
  <c r="I93" i="24"/>
  <c r="D93" i="24"/>
  <c r="AH89" i="24"/>
  <c r="Y89" i="24"/>
  <c r="AI88" i="24"/>
  <c r="AB88" i="24"/>
  <c r="T88" i="24"/>
  <c r="I88" i="24"/>
  <c r="D88" i="24"/>
  <c r="AH84" i="24"/>
  <c r="Y84" i="24"/>
  <c r="AI83" i="24"/>
  <c r="AB83" i="24"/>
  <c r="T83" i="24"/>
  <c r="I83" i="24"/>
  <c r="D83" i="24"/>
  <c r="AH79" i="24"/>
  <c r="Y79" i="24"/>
  <c r="AI78" i="24"/>
  <c r="AB78" i="24"/>
  <c r="T78" i="24"/>
  <c r="I78" i="24"/>
  <c r="D78" i="24"/>
  <c r="AH74" i="24"/>
  <c r="Y74" i="24"/>
  <c r="AI73" i="24"/>
  <c r="AB73" i="24"/>
  <c r="T73" i="24"/>
  <c r="I73" i="24"/>
  <c r="D73" i="24"/>
  <c r="AH69" i="24"/>
  <c r="Y69" i="24"/>
  <c r="AI68" i="24"/>
  <c r="AB68" i="24"/>
  <c r="T68" i="24"/>
  <c r="I68" i="24"/>
  <c r="D68" i="24"/>
  <c r="AH64" i="24"/>
  <c r="Y64" i="24"/>
  <c r="AI63" i="24"/>
  <c r="AB63" i="24"/>
  <c r="T63" i="24"/>
  <c r="I63" i="24"/>
  <c r="D63" i="24"/>
  <c r="AH58" i="24"/>
  <c r="Y58" i="24"/>
  <c r="AI57" i="24"/>
  <c r="AB57" i="24"/>
  <c r="T57" i="24"/>
  <c r="I57" i="24"/>
  <c r="D57" i="24"/>
  <c r="AH53" i="24"/>
  <c r="Y53" i="24"/>
  <c r="AI52" i="24"/>
  <c r="AB52" i="24"/>
  <c r="T52" i="24"/>
  <c r="I52" i="24"/>
  <c r="D52" i="24"/>
  <c r="AH48" i="24"/>
  <c r="Y48" i="24"/>
  <c r="AI47" i="24"/>
  <c r="AB47" i="24"/>
  <c r="T47" i="24"/>
  <c r="I47" i="24"/>
  <c r="D47" i="24"/>
  <c r="AH43" i="24"/>
  <c r="Y43" i="24"/>
  <c r="AI42" i="24"/>
  <c r="AB42" i="24"/>
  <c r="T42" i="24"/>
  <c r="I42" i="24"/>
  <c r="D42" i="24"/>
  <c r="AH38" i="24"/>
  <c r="Y38" i="24"/>
  <c r="AI37" i="24"/>
  <c r="AB37" i="24"/>
  <c r="T37" i="24"/>
  <c r="I37" i="24"/>
  <c r="D37" i="24"/>
  <c r="AH33" i="24"/>
  <c r="Y33" i="24"/>
  <c r="AI32" i="24"/>
  <c r="AB32" i="24"/>
  <c r="T32" i="24"/>
  <c r="I32" i="24"/>
  <c r="D32" i="24"/>
  <c r="AH28" i="24"/>
  <c r="Y28" i="24"/>
  <c r="AI27" i="24"/>
  <c r="T27" i="24"/>
  <c r="AB27" i="24"/>
  <c r="I27" i="24"/>
  <c r="D27" i="24"/>
  <c r="AH23" i="24"/>
  <c r="Y23" i="24"/>
  <c r="AI22" i="24"/>
  <c r="AB22" i="24"/>
  <c r="T22" i="24"/>
  <c r="I22" i="24"/>
  <c r="D22" i="24"/>
  <c r="AH18" i="24"/>
  <c r="Y18" i="24"/>
  <c r="AI17" i="24"/>
  <c r="AB17" i="24"/>
  <c r="T17" i="24"/>
  <c r="I17" i="24"/>
  <c r="D17" i="24"/>
  <c r="AH13" i="24"/>
  <c r="Y13" i="24"/>
  <c r="AI12" i="24"/>
  <c r="AB12" i="24"/>
  <c r="T12" i="24"/>
  <c r="I12" i="24"/>
  <c r="D12" i="24"/>
  <c r="AH8" i="24"/>
  <c r="Y8" i="24"/>
  <c r="AI7" i="24"/>
  <c r="AB7" i="24"/>
  <c r="T7" i="24"/>
  <c r="I7" i="24"/>
  <c r="D7" i="24"/>
  <c r="AH3" i="24"/>
  <c r="Y3" i="24"/>
  <c r="AI2" i="24"/>
  <c r="AB2" i="24"/>
  <c r="T2" i="24"/>
  <c r="I2" i="24"/>
  <c r="D2" i="24"/>
  <c r="Q463" i="4"/>
  <c r="K465" i="4" s="1"/>
  <c r="H470" i="4" s="1"/>
  <c r="N463" i="4"/>
  <c r="K463" i="4"/>
  <c r="T457" i="4"/>
  <c r="Q457" i="4"/>
  <c r="J457" i="4"/>
  <c r="G457" i="4"/>
  <c r="Q440" i="4"/>
  <c r="N440" i="4"/>
  <c r="K442" i="4" s="1"/>
  <c r="H447" i="4" s="1"/>
  <c r="K440" i="4"/>
  <c r="T434" i="4"/>
  <c r="Q434" i="4"/>
  <c r="J434" i="4"/>
  <c r="G434" i="4"/>
  <c r="Q417" i="4"/>
  <c r="N417" i="4"/>
  <c r="K417" i="4"/>
  <c r="T411" i="4"/>
  <c r="Q411" i="4"/>
  <c r="J411" i="4"/>
  <c r="G411" i="4"/>
  <c r="Q394" i="4"/>
  <c r="N394" i="4"/>
  <c r="K394" i="4"/>
  <c r="T388" i="4"/>
  <c r="Q388" i="4"/>
  <c r="J388" i="4"/>
  <c r="G388" i="4"/>
  <c r="Q371" i="4"/>
  <c r="N371" i="4"/>
  <c r="K371" i="4"/>
  <c r="K373" i="4" s="1"/>
  <c r="H378" i="4" s="1"/>
  <c r="T365" i="4"/>
  <c r="Q365" i="4"/>
  <c r="J365" i="4"/>
  <c r="G365" i="4"/>
  <c r="Q348" i="4"/>
  <c r="N348" i="4"/>
  <c r="K348" i="4"/>
  <c r="T342" i="4"/>
  <c r="Q342" i="4"/>
  <c r="J342" i="4"/>
  <c r="G342" i="4"/>
  <c r="Q325" i="4"/>
  <c r="N325" i="4"/>
  <c r="K325" i="4"/>
  <c r="K327" i="4" s="1"/>
  <c r="H332" i="4" s="1"/>
  <c r="T319" i="4"/>
  <c r="Q319" i="4"/>
  <c r="J319" i="4"/>
  <c r="G319" i="4"/>
  <c r="Q302" i="4"/>
  <c r="N302" i="4"/>
  <c r="K302" i="4"/>
  <c r="T296" i="4"/>
  <c r="Q296" i="4"/>
  <c r="J296" i="4"/>
  <c r="G296" i="4"/>
  <c r="W119" i="23"/>
  <c r="J118" i="23"/>
  <c r="W117" i="23"/>
  <c r="O117" i="23"/>
  <c r="I117" i="23"/>
  <c r="D117" i="23"/>
  <c r="W113" i="23"/>
  <c r="J112" i="23"/>
  <c r="W111" i="23"/>
  <c r="O111" i="23"/>
  <c r="I111" i="23"/>
  <c r="D111" i="23"/>
  <c r="W107" i="23"/>
  <c r="J106" i="23"/>
  <c r="W105" i="23"/>
  <c r="O105" i="23"/>
  <c r="I105" i="23"/>
  <c r="D105" i="23"/>
  <c r="W101" i="23"/>
  <c r="J100" i="23"/>
  <c r="W99" i="23"/>
  <c r="O99" i="23"/>
  <c r="I99" i="23"/>
  <c r="D99" i="23"/>
  <c r="W95" i="23"/>
  <c r="J94" i="23"/>
  <c r="W93" i="23"/>
  <c r="O93" i="23"/>
  <c r="I93" i="23"/>
  <c r="D93" i="23"/>
  <c r="W89" i="23"/>
  <c r="J88" i="23"/>
  <c r="W87" i="23"/>
  <c r="O87" i="23"/>
  <c r="I87" i="23"/>
  <c r="D87" i="23"/>
  <c r="W83" i="23"/>
  <c r="J82" i="23"/>
  <c r="W81" i="23"/>
  <c r="O81" i="23"/>
  <c r="I81" i="23"/>
  <c r="D81" i="23"/>
  <c r="W77" i="23"/>
  <c r="J76" i="23"/>
  <c r="W75" i="23"/>
  <c r="O75" i="23"/>
  <c r="I75" i="23"/>
  <c r="D75" i="23"/>
  <c r="W71" i="23"/>
  <c r="J70" i="23"/>
  <c r="W69" i="23"/>
  <c r="O69" i="23"/>
  <c r="I69" i="23"/>
  <c r="D69" i="23"/>
  <c r="W65" i="23"/>
  <c r="J64" i="23"/>
  <c r="W63" i="23"/>
  <c r="O63" i="23"/>
  <c r="I63" i="23"/>
  <c r="D63" i="23"/>
  <c r="W59" i="23"/>
  <c r="J58" i="23"/>
  <c r="W57" i="23"/>
  <c r="O57" i="23"/>
  <c r="I57" i="23"/>
  <c r="D57" i="23"/>
  <c r="W53" i="23"/>
  <c r="J52" i="23"/>
  <c r="O51" i="23"/>
  <c r="W51" i="23"/>
  <c r="I51" i="23"/>
  <c r="D51" i="23"/>
  <c r="W47" i="23"/>
  <c r="J46" i="23"/>
  <c r="W45" i="23"/>
  <c r="O45" i="23"/>
  <c r="I45" i="23"/>
  <c r="D45" i="23"/>
  <c r="K350" i="4" l="1"/>
  <c r="H355" i="4" s="1"/>
  <c r="O251" i="13"/>
  <c r="K304" i="4"/>
  <c r="H309" i="4" s="1"/>
  <c r="W136" i="8"/>
  <c r="W116" i="8"/>
  <c r="W156" i="8"/>
  <c r="O54" i="13"/>
  <c r="O323" i="13"/>
  <c r="O162" i="13"/>
  <c r="O144" i="13"/>
  <c r="O108" i="13"/>
  <c r="W376" i="8"/>
  <c r="W356" i="8"/>
  <c r="W276" i="8"/>
  <c r="W256" i="8"/>
  <c r="D339" i="7"/>
  <c r="L79" i="5"/>
  <c r="B82" i="5" s="1"/>
  <c r="L113" i="5"/>
  <c r="B116" i="5" s="1"/>
  <c r="L149" i="5"/>
  <c r="B152" i="5" s="1"/>
  <c r="P180" i="5"/>
  <c r="G186" i="5" s="1"/>
  <c r="L251" i="5"/>
  <c r="B254" i="5" s="1"/>
  <c r="L254" i="5" s="1"/>
  <c r="L256" i="5" s="1"/>
  <c r="P25" i="5"/>
  <c r="G31" i="5" s="1"/>
  <c r="L96" i="5"/>
  <c r="B99" i="5" s="1"/>
  <c r="L132" i="5"/>
  <c r="B135" i="5" s="1"/>
  <c r="L135" i="5" s="1"/>
  <c r="L137" i="5" s="1"/>
  <c r="L166" i="5"/>
  <c r="B169" i="5" s="1"/>
  <c r="L234" i="5"/>
  <c r="B237" i="5" s="1"/>
  <c r="L302" i="5"/>
  <c r="B305" i="5" s="1"/>
  <c r="L336" i="5"/>
  <c r="B339" i="5" s="1"/>
  <c r="L200" i="5"/>
  <c r="B203" i="5" s="1"/>
  <c r="L268" i="5"/>
  <c r="B271" i="5" s="1"/>
  <c r="P129" i="5"/>
  <c r="G135" i="5" s="1"/>
  <c r="P265" i="5"/>
  <c r="G271" i="5" s="1"/>
  <c r="P299" i="5"/>
  <c r="G305" i="5" s="1"/>
  <c r="L305" i="5" s="1"/>
  <c r="L307" i="5" s="1"/>
  <c r="L183" i="5"/>
  <c r="B186" i="5" s="1"/>
  <c r="L217" i="5"/>
  <c r="B220" i="5" s="1"/>
  <c r="P248" i="5"/>
  <c r="G254" i="5" s="1"/>
  <c r="P333" i="5"/>
  <c r="G339" i="5" s="1"/>
  <c r="L339" i="5" s="1"/>
  <c r="L341" i="5" s="1"/>
  <c r="P316" i="5"/>
  <c r="G322" i="5" s="1"/>
  <c r="L319" i="5"/>
  <c r="B322" i="5" s="1"/>
  <c r="P282" i="5"/>
  <c r="G288" i="5" s="1"/>
  <c r="L285" i="5"/>
  <c r="B288" i="5" s="1"/>
  <c r="P231" i="5"/>
  <c r="G237" i="5" s="1"/>
  <c r="L237" i="5" s="1"/>
  <c r="L239" i="5" s="1"/>
  <c r="P214" i="5"/>
  <c r="G220" i="5" s="1"/>
  <c r="L220" i="5" s="1"/>
  <c r="L222" i="5" s="1"/>
  <c r="P197" i="5"/>
  <c r="G203" i="5" s="1"/>
  <c r="P163" i="5"/>
  <c r="G169" i="5" s="1"/>
  <c r="P146" i="5"/>
  <c r="G152" i="5" s="1"/>
  <c r="L152" i="5" s="1"/>
  <c r="L154" i="5" s="1"/>
  <c r="P110" i="5"/>
  <c r="G116" i="5" s="1"/>
  <c r="P93" i="5"/>
  <c r="G99" i="5" s="1"/>
  <c r="L99" i="5" s="1"/>
  <c r="L101" i="5" s="1"/>
  <c r="P76" i="5"/>
  <c r="G82" i="5" s="1"/>
  <c r="L82" i="5" s="1"/>
  <c r="L84" i="5" s="1"/>
  <c r="P59" i="5"/>
  <c r="G65" i="5" s="1"/>
  <c r="L62" i="5"/>
  <c r="B65" i="5" s="1"/>
  <c r="P42" i="5"/>
  <c r="L45" i="5"/>
  <c r="B48" i="5" s="1"/>
  <c r="L31" i="5"/>
  <c r="L33" i="5" s="1"/>
  <c r="E459" i="4"/>
  <c r="D470" i="4" s="1"/>
  <c r="D471" i="4" s="1"/>
  <c r="E436" i="4"/>
  <c r="D447" i="4" s="1"/>
  <c r="D448" i="4" s="1"/>
  <c r="E413" i="4"/>
  <c r="D424" i="4" s="1"/>
  <c r="K419" i="4"/>
  <c r="H424" i="4" s="1"/>
  <c r="E390" i="4"/>
  <c r="D401" i="4" s="1"/>
  <c r="K396" i="4"/>
  <c r="H401" i="4" s="1"/>
  <c r="E367" i="4"/>
  <c r="D378" i="4" s="1"/>
  <c r="D379" i="4" s="1"/>
  <c r="E344" i="4"/>
  <c r="D355" i="4" s="1"/>
  <c r="D356" i="4" s="1"/>
  <c r="E321" i="4"/>
  <c r="D332" i="4" s="1"/>
  <c r="D333" i="4" s="1"/>
  <c r="E298" i="4"/>
  <c r="D309" i="4" s="1"/>
  <c r="D310" i="4" s="1"/>
  <c r="L116" i="5" l="1"/>
  <c r="L118" i="5" s="1"/>
  <c r="L169" i="5"/>
  <c r="L171" i="5" s="1"/>
  <c r="L203" i="5"/>
  <c r="L205" i="5" s="1"/>
  <c r="L322" i="5"/>
  <c r="L324" i="5" s="1"/>
  <c r="L186" i="5"/>
  <c r="L188" i="5" s="1"/>
  <c r="L271" i="5"/>
  <c r="L273" i="5" s="1"/>
  <c r="G48" i="5"/>
  <c r="L48" i="5" s="1"/>
  <c r="L50" i="5" s="1"/>
  <c r="L288" i="5"/>
  <c r="L290" i="5" s="1"/>
  <c r="L65" i="5"/>
  <c r="L67" i="5" s="1"/>
  <c r="D425" i="4"/>
  <c r="D402" i="4"/>
  <c r="W41" i="23" l="1"/>
  <c r="J40" i="23"/>
  <c r="W39" i="23"/>
  <c r="O39" i="23"/>
  <c r="I39" i="23"/>
  <c r="D39" i="23"/>
  <c r="W35" i="23"/>
  <c r="J34" i="23"/>
  <c r="W33" i="23"/>
  <c r="O33" i="23"/>
  <c r="I33" i="23"/>
  <c r="D33" i="23"/>
  <c r="W29" i="23"/>
  <c r="J28" i="23"/>
  <c r="W27" i="23"/>
  <c r="O27" i="23"/>
  <c r="I27" i="23"/>
  <c r="D27" i="23"/>
  <c r="W23" i="23"/>
  <c r="J22" i="23"/>
  <c r="W21" i="23"/>
  <c r="O21" i="23"/>
  <c r="I21" i="23"/>
  <c r="D21" i="23"/>
  <c r="W17" i="23" l="1"/>
  <c r="J16" i="23"/>
  <c r="W15" i="23"/>
  <c r="O15" i="23"/>
  <c r="I15" i="23"/>
  <c r="D15" i="23"/>
  <c r="W11" i="23"/>
  <c r="J10" i="23"/>
  <c r="W9" i="23"/>
  <c r="O9" i="23"/>
  <c r="I9" i="23"/>
  <c r="D9" i="23"/>
  <c r="C378" i="2"/>
  <c r="K374" i="2"/>
  <c r="O369" i="2"/>
  <c r="K369" i="2"/>
  <c r="C359" i="2"/>
  <c r="K355" i="2"/>
  <c r="O350" i="2"/>
  <c r="K350" i="2"/>
  <c r="C340" i="2"/>
  <c r="K336" i="2"/>
  <c r="O331" i="2"/>
  <c r="K331" i="2"/>
  <c r="K333" i="2" s="1"/>
  <c r="K337" i="2" s="1"/>
  <c r="K338" i="2" s="1"/>
  <c r="G340" i="2" s="1"/>
  <c r="L340" i="2" s="1"/>
  <c r="C321" i="2"/>
  <c r="K317" i="2"/>
  <c r="O312" i="2"/>
  <c r="K312" i="2"/>
  <c r="C302" i="2"/>
  <c r="K298" i="2"/>
  <c r="O293" i="2"/>
  <c r="K293" i="2"/>
  <c r="C283" i="2"/>
  <c r="K279" i="2"/>
  <c r="O274" i="2"/>
  <c r="K274" i="2"/>
  <c r="K276" i="2" s="1"/>
  <c r="K280" i="2" s="1"/>
  <c r="K281" i="2" s="1"/>
  <c r="G283" i="2" s="1"/>
  <c r="L283" i="2" s="1"/>
  <c r="C264" i="2"/>
  <c r="K260" i="2"/>
  <c r="O255" i="2"/>
  <c r="K255" i="2"/>
  <c r="C245" i="2"/>
  <c r="K241" i="2"/>
  <c r="O236" i="2"/>
  <c r="K236" i="2"/>
  <c r="K238" i="2" s="1"/>
  <c r="K242" i="2" s="1"/>
  <c r="K243" i="2" s="1"/>
  <c r="G245" i="2" s="1"/>
  <c r="L245" i="2" s="1"/>
  <c r="C226" i="2"/>
  <c r="K222" i="2"/>
  <c r="O217" i="2"/>
  <c r="K217" i="2"/>
  <c r="C207" i="2"/>
  <c r="K203" i="2"/>
  <c r="O198" i="2"/>
  <c r="K198" i="2"/>
  <c r="C188" i="2"/>
  <c r="K184" i="2"/>
  <c r="O179" i="2"/>
  <c r="K179" i="2"/>
  <c r="C169" i="2"/>
  <c r="K165" i="2"/>
  <c r="O160" i="2"/>
  <c r="K160" i="2"/>
  <c r="C150" i="2"/>
  <c r="K146" i="2"/>
  <c r="O141" i="2"/>
  <c r="K141" i="2"/>
  <c r="C131" i="2"/>
  <c r="K127" i="2"/>
  <c r="O122" i="2"/>
  <c r="K122" i="2"/>
  <c r="K124" i="2" s="1"/>
  <c r="K128" i="2" s="1"/>
  <c r="K129" i="2" s="1"/>
  <c r="G131" i="2" s="1"/>
  <c r="L131" i="2" s="1"/>
  <c r="C112" i="2"/>
  <c r="K108" i="2"/>
  <c r="O103" i="2"/>
  <c r="K103" i="2"/>
  <c r="C93" i="2"/>
  <c r="K89" i="2"/>
  <c r="O84" i="2"/>
  <c r="K84" i="2"/>
  <c r="C74" i="2"/>
  <c r="K70" i="2"/>
  <c r="O65" i="2"/>
  <c r="K65" i="2"/>
  <c r="K67" i="2" s="1"/>
  <c r="K71" i="2" s="1"/>
  <c r="K72" i="2" s="1"/>
  <c r="G74" i="2" s="1"/>
  <c r="C55" i="2"/>
  <c r="K51" i="2"/>
  <c r="O46" i="2"/>
  <c r="K46" i="2"/>
  <c r="K48" i="2" s="1"/>
  <c r="K52" i="2" s="1"/>
  <c r="K53" i="2" s="1"/>
  <c r="G55" i="2" s="1"/>
  <c r="L55" i="2" s="1"/>
  <c r="C36" i="2"/>
  <c r="K32" i="2"/>
  <c r="O27" i="2"/>
  <c r="K27" i="2"/>
  <c r="W5" i="23"/>
  <c r="J4" i="23"/>
  <c r="W3" i="23"/>
  <c r="O3" i="23"/>
  <c r="I3" i="23"/>
  <c r="D3" i="23"/>
  <c r="K295" i="2" l="1"/>
  <c r="K299" i="2" s="1"/>
  <c r="K300" i="2" s="1"/>
  <c r="G302" i="2" s="1"/>
  <c r="L302" i="2" s="1"/>
  <c r="L74" i="2"/>
  <c r="K86" i="2"/>
  <c r="K90" i="2" s="1"/>
  <c r="K91" i="2" s="1"/>
  <c r="G93" i="2" s="1"/>
  <c r="L93" i="2" s="1"/>
  <c r="K105" i="2"/>
  <c r="K109" i="2" s="1"/>
  <c r="K110" i="2" s="1"/>
  <c r="G112" i="2" s="1"/>
  <c r="L112" i="2" s="1"/>
  <c r="K143" i="2"/>
  <c r="K147" i="2" s="1"/>
  <c r="K148" i="2" s="1"/>
  <c r="G150" i="2" s="1"/>
  <c r="L150" i="2" s="1"/>
  <c r="K162" i="2"/>
  <c r="K166" i="2" s="1"/>
  <c r="K167" i="2" s="1"/>
  <c r="G169" i="2" s="1"/>
  <c r="L169" i="2" s="1"/>
  <c r="K181" i="2"/>
  <c r="K185" i="2" s="1"/>
  <c r="K186" i="2" s="1"/>
  <c r="G188" i="2" s="1"/>
  <c r="K200" i="2"/>
  <c r="K204" i="2" s="1"/>
  <c r="K205" i="2" s="1"/>
  <c r="G207" i="2" s="1"/>
  <c r="L207" i="2" s="1"/>
  <c r="K219" i="2"/>
  <c r="K223" i="2" s="1"/>
  <c r="K224" i="2" s="1"/>
  <c r="G226" i="2" s="1"/>
  <c r="L226" i="2" s="1"/>
  <c r="K257" i="2"/>
  <c r="K261" i="2" s="1"/>
  <c r="K262" i="2" s="1"/>
  <c r="G264" i="2" s="1"/>
  <c r="L264" i="2" s="1"/>
  <c r="K314" i="2"/>
  <c r="K318" i="2" s="1"/>
  <c r="K319" i="2" s="1"/>
  <c r="G321" i="2" s="1"/>
  <c r="L321" i="2" s="1"/>
  <c r="K352" i="2"/>
  <c r="K356" i="2" s="1"/>
  <c r="K357" i="2" s="1"/>
  <c r="G359" i="2" s="1"/>
  <c r="L359" i="2" s="1"/>
  <c r="K371" i="2"/>
  <c r="K375" i="2" s="1"/>
  <c r="K376" i="2" s="1"/>
  <c r="G378" i="2" s="1"/>
  <c r="L378" i="2" s="1"/>
  <c r="K29" i="2"/>
  <c r="K33" i="2" s="1"/>
  <c r="K34" i="2" s="1"/>
  <c r="G36" i="2" s="1"/>
  <c r="L36" i="2" s="1"/>
  <c r="L188" i="2"/>
  <c r="AA59" i="26"/>
  <c r="AF57" i="26"/>
  <c r="T57" i="26"/>
  <c r="AA54" i="26"/>
  <c r="AF52" i="26"/>
  <c r="T52" i="26"/>
  <c r="I52" i="26"/>
  <c r="AA49" i="26"/>
  <c r="AF47" i="26"/>
  <c r="T47" i="26"/>
  <c r="I47" i="26"/>
  <c r="AA44" i="26"/>
  <c r="AF42" i="26"/>
  <c r="T42" i="26"/>
  <c r="I42" i="26"/>
  <c r="AA39" i="26"/>
  <c r="AF37" i="26"/>
  <c r="T37" i="26"/>
  <c r="I37" i="26"/>
  <c r="AA34" i="26"/>
  <c r="AF32" i="26"/>
  <c r="T32" i="26"/>
  <c r="I32" i="26"/>
  <c r="AA29" i="26"/>
  <c r="AF27" i="26"/>
  <c r="T27" i="26"/>
  <c r="I27" i="26"/>
  <c r="AA24" i="26"/>
  <c r="AF22" i="26"/>
  <c r="T22" i="26"/>
  <c r="I22" i="26"/>
  <c r="AA19" i="26"/>
  <c r="AF17" i="26"/>
  <c r="T17" i="26"/>
  <c r="I17" i="26"/>
  <c r="AA14" i="26"/>
  <c r="H14" i="26"/>
  <c r="AF12" i="26"/>
  <c r="T12" i="26"/>
  <c r="I12" i="26"/>
  <c r="AA9" i="26"/>
  <c r="H9" i="26"/>
  <c r="AF7" i="26"/>
  <c r="T7" i="26"/>
  <c r="I7" i="26"/>
  <c r="AA4" i="26"/>
  <c r="H4" i="26"/>
  <c r="AF2" i="26"/>
  <c r="T2" i="26"/>
  <c r="I2" i="26"/>
  <c r="L233" i="7" l="1"/>
  <c r="L232" i="7"/>
  <c r="G232" i="7"/>
  <c r="G227" i="7"/>
  <c r="C227" i="7"/>
  <c r="L213" i="7"/>
  <c r="L212" i="7"/>
  <c r="G212" i="7"/>
  <c r="G207" i="7"/>
  <c r="C207" i="7"/>
  <c r="L193" i="7"/>
  <c r="L192" i="7"/>
  <c r="G192" i="7"/>
  <c r="G187" i="7"/>
  <c r="C187" i="7"/>
  <c r="L173" i="7"/>
  <c r="L172" i="7"/>
  <c r="G172" i="7"/>
  <c r="G167" i="7"/>
  <c r="C167" i="7"/>
  <c r="K167" i="7" s="1"/>
  <c r="D178" i="7" s="1"/>
  <c r="L153" i="7"/>
  <c r="L152" i="7"/>
  <c r="G152" i="7"/>
  <c r="G154" i="7" s="1"/>
  <c r="G158" i="7" s="1"/>
  <c r="G147" i="7"/>
  <c r="C147" i="7"/>
  <c r="L133" i="7"/>
  <c r="L132" i="7"/>
  <c r="G132" i="7"/>
  <c r="G127" i="7"/>
  <c r="C127" i="7"/>
  <c r="L113" i="7"/>
  <c r="L112" i="7"/>
  <c r="G112" i="7"/>
  <c r="G107" i="7"/>
  <c r="C107" i="7"/>
  <c r="K107" i="7" s="1"/>
  <c r="D118" i="7" s="1"/>
  <c r="L93" i="7"/>
  <c r="L92" i="7"/>
  <c r="G92" i="7"/>
  <c r="G87" i="7"/>
  <c r="C87" i="7"/>
  <c r="L73" i="7"/>
  <c r="L72" i="7"/>
  <c r="G72" i="7"/>
  <c r="G67" i="7"/>
  <c r="C67" i="7"/>
  <c r="L53" i="7"/>
  <c r="L52" i="7"/>
  <c r="G54" i="7" s="1"/>
  <c r="G58" i="7" s="1"/>
  <c r="G52" i="7"/>
  <c r="G47" i="7"/>
  <c r="C47" i="7"/>
  <c r="L33" i="7"/>
  <c r="L32" i="7"/>
  <c r="G32" i="7"/>
  <c r="G27" i="7"/>
  <c r="C27" i="7"/>
  <c r="G11" i="5"/>
  <c r="C11" i="5"/>
  <c r="H9" i="5"/>
  <c r="C9" i="5"/>
  <c r="H8" i="5"/>
  <c r="C8" i="5"/>
  <c r="Q276" i="4"/>
  <c r="N276" i="4"/>
  <c r="K276" i="4"/>
  <c r="T270" i="4"/>
  <c r="Q270" i="4"/>
  <c r="J270" i="4"/>
  <c r="G270" i="4"/>
  <c r="Q253" i="4"/>
  <c r="N253" i="4"/>
  <c r="K253" i="4"/>
  <c r="T247" i="4"/>
  <c r="Q247" i="4"/>
  <c r="J247" i="4"/>
  <c r="G247" i="4"/>
  <c r="Q230" i="4"/>
  <c r="N230" i="4"/>
  <c r="K230" i="4"/>
  <c r="T224" i="4"/>
  <c r="Q224" i="4"/>
  <c r="J224" i="4"/>
  <c r="G224" i="4"/>
  <c r="Q205" i="4"/>
  <c r="N205" i="4"/>
  <c r="K205" i="4"/>
  <c r="T199" i="4"/>
  <c r="Q199" i="4"/>
  <c r="J199" i="4"/>
  <c r="G199" i="4"/>
  <c r="Q181" i="4"/>
  <c r="N181" i="4"/>
  <c r="K181" i="4"/>
  <c r="K183" i="4" s="1"/>
  <c r="H188" i="4" s="1"/>
  <c r="T175" i="4"/>
  <c r="Q175" i="4"/>
  <c r="J175" i="4"/>
  <c r="G175" i="4"/>
  <c r="Q158" i="4"/>
  <c r="N158" i="4"/>
  <c r="K158" i="4"/>
  <c r="T152" i="4"/>
  <c r="Q152" i="4"/>
  <c r="J152" i="4"/>
  <c r="G152" i="4"/>
  <c r="G127" i="4"/>
  <c r="J127" i="4"/>
  <c r="Q127" i="4"/>
  <c r="T127" i="4"/>
  <c r="K133" i="4"/>
  <c r="N133" i="4"/>
  <c r="Q133" i="4"/>
  <c r="Q110" i="4"/>
  <c r="N110" i="4"/>
  <c r="K110" i="4"/>
  <c r="T104" i="4"/>
  <c r="Q104" i="4"/>
  <c r="J104" i="4"/>
  <c r="G104" i="4"/>
  <c r="Q87" i="4"/>
  <c r="N87" i="4"/>
  <c r="K87" i="4"/>
  <c r="T81" i="4"/>
  <c r="Q81" i="4"/>
  <c r="J81" i="4"/>
  <c r="G81" i="4"/>
  <c r="E83" i="4" s="1"/>
  <c r="D94" i="4" s="1"/>
  <c r="Q60" i="4"/>
  <c r="N60" i="4"/>
  <c r="K60" i="4"/>
  <c r="T54" i="4"/>
  <c r="Q54" i="4"/>
  <c r="J54" i="4"/>
  <c r="G54" i="4"/>
  <c r="Q37" i="4"/>
  <c r="N37" i="4"/>
  <c r="K37" i="4"/>
  <c r="T31" i="4"/>
  <c r="Q31" i="4"/>
  <c r="J31" i="4"/>
  <c r="G31" i="4"/>
  <c r="K255" i="4" l="1"/>
  <c r="H260" i="4" s="1"/>
  <c r="G174" i="7"/>
  <c r="G178" i="7" s="1"/>
  <c r="K207" i="7"/>
  <c r="D218" i="7" s="1"/>
  <c r="K187" i="7"/>
  <c r="D198" i="7" s="1"/>
  <c r="G114" i="7"/>
  <c r="G118" i="7" s="1"/>
  <c r="D119" i="7" s="1"/>
  <c r="G94" i="7"/>
  <c r="G98" i="7" s="1"/>
  <c r="K27" i="7"/>
  <c r="D38" i="7" s="1"/>
  <c r="L11" i="5"/>
  <c r="B14" i="5" s="1"/>
  <c r="L14" i="5" s="1"/>
  <c r="L16" i="5" s="1"/>
  <c r="K278" i="4"/>
  <c r="H283" i="4" s="1"/>
  <c r="K207" i="4"/>
  <c r="H212" i="4" s="1"/>
  <c r="E154" i="4"/>
  <c r="D165" i="4" s="1"/>
  <c r="E129" i="4"/>
  <c r="D140" i="4" s="1"/>
  <c r="D179" i="7"/>
  <c r="G234" i="7"/>
  <c r="G238" i="7" s="1"/>
  <c r="G194" i="7"/>
  <c r="K147" i="7"/>
  <c r="D158" i="7" s="1"/>
  <c r="D159" i="7" s="1"/>
  <c r="K87" i="7"/>
  <c r="D98" i="7" s="1"/>
  <c r="K47" i="7"/>
  <c r="D58" i="7" s="1"/>
  <c r="G34" i="7"/>
  <c r="G38" i="7" s="1"/>
  <c r="G134" i="7"/>
  <c r="G138" i="7" s="1"/>
  <c r="K227" i="7"/>
  <c r="D238" i="7" s="1"/>
  <c r="G74" i="7"/>
  <c r="G78" i="7" s="1"/>
  <c r="K127" i="7"/>
  <c r="D138" i="7" s="1"/>
  <c r="K67" i="7"/>
  <c r="D78" i="7" s="1"/>
  <c r="G214" i="7"/>
  <c r="G218" i="7" s="1"/>
  <c r="D219" i="7"/>
  <c r="P8" i="5"/>
  <c r="G14" i="5" s="1"/>
  <c r="E272" i="4"/>
  <c r="D283" i="4" s="1"/>
  <c r="E249" i="4"/>
  <c r="E226" i="4"/>
  <c r="D237" i="4" s="1"/>
  <c r="K232" i="4"/>
  <c r="H237" i="4" s="1"/>
  <c r="E201" i="4"/>
  <c r="D212" i="4" s="1"/>
  <c r="E177" i="4"/>
  <c r="K160" i="4"/>
  <c r="H165" i="4" s="1"/>
  <c r="K135" i="4"/>
  <c r="H140" i="4" s="1"/>
  <c r="E106" i="4"/>
  <c r="D117" i="4" s="1"/>
  <c r="K112" i="4"/>
  <c r="H117" i="4" s="1"/>
  <c r="K89" i="4"/>
  <c r="E56" i="4"/>
  <c r="D67" i="4" s="1"/>
  <c r="K62" i="4"/>
  <c r="H67" i="4" s="1"/>
  <c r="E33" i="4"/>
  <c r="D44" i="4" s="1"/>
  <c r="K39" i="4"/>
  <c r="H44" i="4" s="1"/>
  <c r="H94" i="4" l="1"/>
  <c r="D95" i="4" s="1"/>
  <c r="D260" i="4"/>
  <c r="D261" i="4" s="1"/>
  <c r="D189" i="4"/>
  <c r="D188" i="4"/>
  <c r="D99" i="7"/>
  <c r="D239" i="7"/>
  <c r="G198" i="7"/>
  <c r="D199" i="7" s="1"/>
  <c r="D284" i="4"/>
  <c r="D213" i="4"/>
  <c r="D166" i="4"/>
  <c r="D141" i="4"/>
  <c r="D39" i="7"/>
  <c r="D139" i="7"/>
  <c r="D79" i="7"/>
  <c r="D59" i="7"/>
  <c r="D238" i="4"/>
  <c r="D118" i="4"/>
  <c r="D68" i="4"/>
  <c r="D45" i="4"/>
  <c r="V14" i="20" l="1"/>
  <c r="Z15" i="20" s="1"/>
  <c r="Z13" i="20"/>
  <c r="V16" i="20" s="1"/>
  <c r="S13" i="20"/>
  <c r="V15" i="20" s="1"/>
  <c r="B18" i="20"/>
  <c r="E14" i="20"/>
  <c r="E13" i="20"/>
  <c r="E15" i="20" s="1"/>
  <c r="V17" i="20" l="1"/>
  <c r="E18" i="20"/>
  <c r="I18" i="20" s="1"/>
  <c r="I19" i="20" s="1"/>
  <c r="I6" i="16"/>
  <c r="C9" i="16"/>
  <c r="F6" i="16" l="1"/>
  <c r="U10" i="15"/>
  <c r="Q7" i="15"/>
  <c r="D7" i="16" l="1"/>
  <c r="G9" i="16" s="1"/>
  <c r="J9" i="16" s="1"/>
  <c r="J11" i="15"/>
  <c r="E12" i="15"/>
  <c r="E11" i="15"/>
  <c r="E13" i="15" l="1"/>
  <c r="W7" i="15" s="1"/>
  <c r="G24" i="14"/>
  <c r="G23" i="14"/>
  <c r="AL16" i="14"/>
  <c r="AN15" i="14"/>
  <c r="AK15" i="14"/>
  <c r="AD16" i="14"/>
  <c r="AD15" i="14"/>
  <c r="O16" i="14"/>
  <c r="E16" i="14"/>
  <c r="K10" i="14"/>
  <c r="K9" i="14"/>
  <c r="K11" i="14" s="1"/>
  <c r="G9" i="14"/>
  <c r="G10" i="14"/>
  <c r="AG10" i="13"/>
  <c r="AG12" i="13" s="1"/>
  <c r="J17" i="13"/>
  <c r="J18" i="13" s="1"/>
  <c r="O9" i="14" l="1"/>
  <c r="X9" i="15"/>
  <c r="T11" i="15" s="1"/>
  <c r="O10" i="14"/>
  <c r="AH15" i="14"/>
  <c r="AD17" i="14" s="1"/>
  <c r="E15" i="14"/>
  <c r="E17" i="14" s="1"/>
  <c r="AC13" i="13"/>
  <c r="AC11" i="13"/>
  <c r="R11" i="13"/>
  <c r="O12" i="13"/>
  <c r="O11" i="13"/>
  <c r="D12" i="13"/>
  <c r="D11" i="13"/>
  <c r="D13" i="13" s="1"/>
  <c r="E9" i="11"/>
  <c r="E8" i="11"/>
  <c r="F7" i="11"/>
  <c r="B7" i="11"/>
  <c r="S24" i="14" l="1"/>
  <c r="S23" i="14"/>
  <c r="O11" i="14"/>
  <c r="O15" i="14" s="1"/>
  <c r="O13" i="13"/>
  <c r="AC10" i="13" s="1"/>
  <c r="K24" i="14"/>
  <c r="K23" i="14"/>
  <c r="H18" i="13"/>
  <c r="J7" i="11"/>
  <c r="I8" i="11" s="1"/>
  <c r="E10" i="11" s="1"/>
  <c r="H8" i="9"/>
  <c r="K7" i="9"/>
  <c r="H7" i="9"/>
  <c r="M17" i="8"/>
  <c r="M16" i="8"/>
  <c r="E10" i="8"/>
  <c r="L12" i="7"/>
  <c r="G14" i="7" s="1"/>
  <c r="G18" i="7" s="1"/>
  <c r="L13" i="7"/>
  <c r="G12" i="7"/>
  <c r="G7" i="7"/>
  <c r="C7" i="7"/>
  <c r="Q14" i="4"/>
  <c r="N14" i="4"/>
  <c r="K14" i="4"/>
  <c r="K16" i="4" s="1"/>
  <c r="H21" i="4" s="1"/>
  <c r="O17" i="14" l="1"/>
  <c r="M20" i="14" s="1"/>
  <c r="AK10" i="13"/>
  <c r="K17" i="13" s="1"/>
  <c r="N7" i="9"/>
  <c r="H17" i="13"/>
  <c r="H18" i="8"/>
  <c r="AA15" i="8" s="1"/>
  <c r="K7" i="7"/>
  <c r="D18" i="7" s="1"/>
  <c r="D19" i="7" s="1"/>
  <c r="S10" i="8"/>
  <c r="AC12" i="13"/>
  <c r="T8" i="4"/>
  <c r="Q8" i="4"/>
  <c r="J8" i="4"/>
  <c r="G8" i="4"/>
  <c r="C17" i="2"/>
  <c r="K13" i="2"/>
  <c r="O8" i="2"/>
  <c r="K8" i="2"/>
  <c r="O17" i="13" l="1"/>
  <c r="R20" i="14"/>
  <c r="O24" i="14" s="1"/>
  <c r="W24" i="14" s="1"/>
  <c r="AA24" i="14" s="1"/>
  <c r="AK12" i="13"/>
  <c r="K18" i="13" s="1"/>
  <c r="O18" i="13" s="1"/>
  <c r="W15" i="8"/>
  <c r="W16" i="8" s="1"/>
  <c r="K10" i="2"/>
  <c r="E10" i="4"/>
  <c r="D21" i="4" l="1"/>
  <c r="D22" i="4" s="1"/>
  <c r="O23" i="14"/>
  <c r="W23" i="14" s="1"/>
  <c r="AA23" i="14" s="1"/>
  <c r="K14" i="2"/>
  <c r="K15" i="2" s="1"/>
  <c r="G17" i="2" s="1"/>
  <c r="L17" i="2" s="1"/>
</calcChain>
</file>

<file path=xl/sharedStrings.xml><?xml version="1.0" encoding="utf-8"?>
<sst xmlns="http://schemas.openxmlformats.org/spreadsheetml/2006/main" count="10367" uniqueCount="391">
  <si>
    <t>-</t>
    <phoneticPr fontId="1"/>
  </si>
  <si>
    <t>+</t>
    <phoneticPr fontId="1"/>
  </si>
  <si>
    <t>＝</t>
    <phoneticPr fontId="1"/>
  </si>
  <si>
    <t>×</t>
    <phoneticPr fontId="1"/>
  </si>
  <si>
    <t>=</t>
    <phoneticPr fontId="1"/>
  </si>
  <si>
    <t>m</t>
    <phoneticPr fontId="1"/>
  </si>
  <si>
    <t>δ</t>
    <phoneticPr fontId="1"/>
  </si>
  <si>
    <t>－</t>
    <phoneticPr fontId="1"/>
  </si>
  <si>
    <t>）</t>
    <phoneticPr fontId="1"/>
  </si>
  <si>
    <t>長さ</t>
    <rPh sb="0" eb="1">
      <t>ナガ</t>
    </rPh>
    <phoneticPr fontId="1"/>
  </si>
  <si>
    <t>ｍ、幅</t>
    <rPh sb="2" eb="3">
      <t>ハバ</t>
    </rPh>
    <phoneticPr fontId="1"/>
  </si>
  <si>
    <t>ｍ、深さ</t>
    <rPh sb="2" eb="3">
      <t>フカ</t>
    </rPh>
    <phoneticPr fontId="1"/>
  </si>
  <si>
    <t>ｍの箱型船が</t>
    <rPh sb="2" eb="3">
      <t>ハコ</t>
    </rPh>
    <rPh sb="3" eb="4">
      <t>ガタ</t>
    </rPh>
    <rPh sb="4" eb="5">
      <t>セン</t>
    </rPh>
    <phoneticPr fontId="1"/>
  </si>
  <si>
    <t>ｍの等喫水で海上に浮かんでいる。</t>
    <rPh sb="2" eb="3">
      <t>トウ</t>
    </rPh>
    <rPh sb="3" eb="5">
      <t>キッスイ</t>
    </rPh>
    <rPh sb="6" eb="8">
      <t>カイジョウ</t>
    </rPh>
    <rPh sb="9" eb="10">
      <t>ウ</t>
    </rPh>
    <phoneticPr fontId="1"/>
  </si>
  <si>
    <t>この船の中央に重量</t>
    <rPh sb="2" eb="3">
      <t>フネ</t>
    </rPh>
    <rPh sb="4" eb="6">
      <t>チュウオウ</t>
    </rPh>
    <rPh sb="7" eb="9">
      <t>ジュウリョウ</t>
    </rPh>
    <phoneticPr fontId="1"/>
  </si>
  <si>
    <t>トンの貨物を、その重心位置が船の中央を通る垂直線上になるように積んだ</t>
    <rPh sb="3" eb="5">
      <t>カモツ</t>
    </rPh>
    <rPh sb="9" eb="11">
      <t>ジュウシン</t>
    </rPh>
    <rPh sb="11" eb="13">
      <t>イチ</t>
    </rPh>
    <rPh sb="14" eb="15">
      <t>フネ</t>
    </rPh>
    <rPh sb="16" eb="18">
      <t>チュウオウ</t>
    </rPh>
    <rPh sb="19" eb="20">
      <t>トオ</t>
    </rPh>
    <rPh sb="21" eb="24">
      <t>スイチョクセン</t>
    </rPh>
    <rPh sb="24" eb="25">
      <t>ジョウ</t>
    </rPh>
    <rPh sb="31" eb="32">
      <t>ツ</t>
    </rPh>
    <phoneticPr fontId="1"/>
  </si>
  <si>
    <t>場合の次の（１）及び（２）を求めよ。ただし、海水比重は</t>
    <rPh sb="0" eb="2">
      <t>バアイ</t>
    </rPh>
    <rPh sb="3" eb="4">
      <t>ツギ</t>
    </rPh>
    <rPh sb="8" eb="9">
      <t>オヨ</t>
    </rPh>
    <rPh sb="14" eb="15">
      <t>モト</t>
    </rPh>
    <rPh sb="22" eb="24">
      <t>カイスイ</t>
    </rPh>
    <rPh sb="24" eb="26">
      <t>ヒジュウ</t>
    </rPh>
    <phoneticPr fontId="1"/>
  </si>
  <si>
    <t>である。</t>
    <phoneticPr fontId="1"/>
  </si>
  <si>
    <t>（１）毎ｃｍ排水トン数　　　（２）貨物積載後の平均喫水。</t>
    <rPh sb="3" eb="4">
      <t>マイ</t>
    </rPh>
    <rPh sb="6" eb="8">
      <t>ハイスイ</t>
    </rPh>
    <rPh sb="10" eb="11">
      <t>スウ</t>
    </rPh>
    <rPh sb="17" eb="19">
      <t>カモツ</t>
    </rPh>
    <rPh sb="19" eb="21">
      <t>セキサイ</t>
    </rPh>
    <rPh sb="21" eb="22">
      <t>ゴ</t>
    </rPh>
    <rPh sb="23" eb="25">
      <t>ヘイキン</t>
    </rPh>
    <rPh sb="25" eb="27">
      <t>キッスイ</t>
    </rPh>
    <phoneticPr fontId="1"/>
  </si>
  <si>
    <t>解答</t>
    <rPh sb="0" eb="2">
      <t>カイトウ</t>
    </rPh>
    <phoneticPr fontId="1"/>
  </si>
  <si>
    <t>＝</t>
    <phoneticPr fontId="1"/>
  </si>
  <si>
    <t>×</t>
    <phoneticPr fontId="1"/>
  </si>
  <si>
    <t>ton</t>
    <phoneticPr fontId="1"/>
  </si>
  <si>
    <t>ｃｍ</t>
    <phoneticPr fontId="1"/>
  </si>
  <si>
    <t>＋</t>
    <phoneticPr fontId="1"/>
  </si>
  <si>
    <t>ｍ</t>
    <phoneticPr fontId="1"/>
  </si>
  <si>
    <t>問題１</t>
    <rPh sb="0" eb="2">
      <t>モンダイ</t>
    </rPh>
    <phoneticPr fontId="1"/>
  </si>
  <si>
    <t>問題２</t>
    <rPh sb="0" eb="2">
      <t>モンダイ</t>
    </rPh>
    <phoneticPr fontId="1"/>
  </si>
  <si>
    <t>ｍの箱型船が船首喫水</t>
    <rPh sb="2" eb="3">
      <t>ハコ</t>
    </rPh>
    <rPh sb="3" eb="4">
      <t>ガタ</t>
    </rPh>
    <rPh sb="4" eb="5">
      <t>セン</t>
    </rPh>
    <rPh sb="6" eb="8">
      <t>センシュ</t>
    </rPh>
    <rPh sb="8" eb="10">
      <t>キッスイ</t>
    </rPh>
    <phoneticPr fontId="1"/>
  </si>
  <si>
    <t>ｍ、船尾喫水</t>
    <rPh sb="2" eb="4">
      <t>センビ</t>
    </rPh>
    <rPh sb="4" eb="6">
      <t>キッスイ</t>
    </rPh>
    <phoneticPr fontId="1"/>
  </si>
  <si>
    <t>ｍで比重</t>
    <rPh sb="2" eb="4">
      <t>ヒジュウ</t>
    </rPh>
    <phoneticPr fontId="1"/>
  </si>
  <si>
    <t>の</t>
    <phoneticPr fontId="1"/>
  </si>
  <si>
    <t>海水中に浮かんでいる。この船に貨物を積んだところ船首喫水</t>
    <rPh sb="0" eb="3">
      <t>カイスイチュウ</t>
    </rPh>
    <rPh sb="4" eb="5">
      <t>ウ</t>
    </rPh>
    <rPh sb="13" eb="14">
      <t>フネ</t>
    </rPh>
    <rPh sb="15" eb="17">
      <t>カモツ</t>
    </rPh>
    <rPh sb="18" eb="19">
      <t>ツ</t>
    </rPh>
    <rPh sb="24" eb="26">
      <t>センシュ</t>
    </rPh>
    <rPh sb="26" eb="28">
      <t>キッスイ</t>
    </rPh>
    <phoneticPr fontId="1"/>
  </si>
  <si>
    <t>ｍとなった。</t>
    <phoneticPr fontId="1"/>
  </si>
  <si>
    <t>積んだ貨物の重量を求めよ。ただし、積荷前後における船の左右の傾斜はないものとして計算せよ。</t>
    <rPh sb="0" eb="1">
      <t>ツ</t>
    </rPh>
    <rPh sb="3" eb="5">
      <t>カモツ</t>
    </rPh>
    <rPh sb="6" eb="8">
      <t>ジュウリョウ</t>
    </rPh>
    <rPh sb="9" eb="10">
      <t>モト</t>
    </rPh>
    <rPh sb="17" eb="19">
      <t>ツミニ</t>
    </rPh>
    <rPh sb="19" eb="21">
      <t>ゼンゴ</t>
    </rPh>
    <rPh sb="25" eb="26">
      <t>フネ</t>
    </rPh>
    <rPh sb="27" eb="29">
      <t>サユウ</t>
    </rPh>
    <rPh sb="30" eb="32">
      <t>ケイシャ</t>
    </rPh>
    <rPh sb="40" eb="42">
      <t>ケイサン</t>
    </rPh>
    <phoneticPr fontId="1"/>
  </si>
  <si>
    <t>（１）積荷前の平均喫水と積荷後の平均喫水の差を出す。</t>
    <rPh sb="3" eb="5">
      <t>ツミニ</t>
    </rPh>
    <rPh sb="5" eb="6">
      <t>マエ</t>
    </rPh>
    <rPh sb="7" eb="9">
      <t>ヘイキン</t>
    </rPh>
    <rPh sb="9" eb="11">
      <t>キッスイ</t>
    </rPh>
    <rPh sb="12" eb="14">
      <t>ツミニ</t>
    </rPh>
    <rPh sb="14" eb="15">
      <t>ゴ</t>
    </rPh>
    <rPh sb="16" eb="18">
      <t>ヘイキン</t>
    </rPh>
    <rPh sb="18" eb="20">
      <t>キッスイ</t>
    </rPh>
    <rPh sb="21" eb="22">
      <t>サ</t>
    </rPh>
    <rPh sb="23" eb="24">
      <t>ダ</t>
    </rPh>
    <phoneticPr fontId="1"/>
  </si>
  <si>
    <t>δ</t>
    <phoneticPr fontId="1"/>
  </si>
  <si>
    <t>（</t>
    <phoneticPr fontId="1"/>
  </si>
  <si>
    <t>）</t>
    <phoneticPr fontId="1"/>
  </si>
  <si>
    <t>－</t>
    <phoneticPr fontId="1"/>
  </si>
  <si>
    <t>=</t>
    <phoneticPr fontId="1"/>
  </si>
  <si>
    <t>cm</t>
    <phoneticPr fontId="1"/>
  </si>
  <si>
    <t>(2)TPC(毎ｃｍ排水トン数を求める）</t>
    <rPh sb="7" eb="8">
      <t>マイ</t>
    </rPh>
    <rPh sb="10" eb="12">
      <t>ハイスイ</t>
    </rPh>
    <rPh sb="14" eb="15">
      <t>スウ</t>
    </rPh>
    <rPh sb="16" eb="17">
      <t>モト</t>
    </rPh>
    <phoneticPr fontId="1"/>
  </si>
  <si>
    <t>＝</t>
    <phoneticPr fontId="1"/>
  </si>
  <si>
    <t>×</t>
    <phoneticPr fontId="1"/>
  </si>
  <si>
    <t>ｔ／ｃｍ</t>
    <phoneticPr fontId="1"/>
  </si>
  <si>
    <t>（３）積載した貨物の重量を求める</t>
    <rPh sb="3" eb="5">
      <t>セキサイ</t>
    </rPh>
    <rPh sb="7" eb="9">
      <t>カモツ</t>
    </rPh>
    <rPh sb="10" eb="12">
      <t>ジュウリョウ</t>
    </rPh>
    <rPh sb="13" eb="14">
      <t>モト</t>
    </rPh>
    <phoneticPr fontId="1"/>
  </si>
  <si>
    <t>ｗ＝δ×TPC</t>
    <phoneticPr fontId="1"/>
  </si>
  <si>
    <t>ton</t>
    <phoneticPr fontId="1"/>
  </si>
  <si>
    <t>排水トン数</t>
    <rPh sb="0" eb="2">
      <t>ハイスイ</t>
    </rPh>
    <rPh sb="4" eb="5">
      <t>スウ</t>
    </rPh>
    <phoneticPr fontId="1"/>
  </si>
  <si>
    <t>トンの船が、船首喫水</t>
    <rPh sb="3" eb="4">
      <t>フネ</t>
    </rPh>
    <rPh sb="6" eb="8">
      <t>センシュ</t>
    </rPh>
    <rPh sb="8" eb="10">
      <t>キッスイ</t>
    </rPh>
    <phoneticPr fontId="1"/>
  </si>
  <si>
    <t>ｍで海水中に浮かんでいる。</t>
    <rPh sb="2" eb="5">
      <t>カイスイチュウ</t>
    </rPh>
    <rPh sb="6" eb="7">
      <t>ウ</t>
    </rPh>
    <phoneticPr fontId="1"/>
  </si>
  <si>
    <t>及び</t>
    <rPh sb="0" eb="1">
      <t>オヨ</t>
    </rPh>
    <phoneticPr fontId="1"/>
  </si>
  <si>
    <t>とする。</t>
    <phoneticPr fontId="1"/>
  </si>
  <si>
    <t>（１）河口へ移動したときの喫水の変化量を求める。</t>
    <rPh sb="3" eb="5">
      <t>カコウ</t>
    </rPh>
    <rPh sb="6" eb="8">
      <t>イドウ</t>
    </rPh>
    <rPh sb="13" eb="15">
      <t>キッスイ</t>
    </rPh>
    <rPh sb="16" eb="19">
      <t>ヘンカリョウ</t>
    </rPh>
    <rPh sb="20" eb="21">
      <t>モト</t>
    </rPh>
    <phoneticPr fontId="1"/>
  </si>
  <si>
    <t>(</t>
    <phoneticPr fontId="1"/>
  </si>
  <si>
    <t>)</t>
    <phoneticPr fontId="1"/>
  </si>
  <si>
    <t>-</t>
    <phoneticPr fontId="1"/>
  </si>
  <si>
    <t>(2)海水中での平均喫水を求めると</t>
    <rPh sb="3" eb="6">
      <t>カイスイチュウ</t>
    </rPh>
    <rPh sb="8" eb="10">
      <t>ヘイキン</t>
    </rPh>
    <rPh sb="10" eb="12">
      <t>キッスイ</t>
    </rPh>
    <rPh sb="13" eb="14">
      <t>モト</t>
    </rPh>
    <phoneticPr fontId="1"/>
  </si>
  <si>
    <t>（</t>
    <phoneticPr fontId="1"/>
  </si>
  <si>
    <t>）</t>
    <phoneticPr fontId="1"/>
  </si>
  <si>
    <t>＋</t>
    <phoneticPr fontId="1"/>
  </si>
  <si>
    <t>（３）河水中に浮かんだときの平均喫水</t>
    <rPh sb="3" eb="5">
      <t>カスイ</t>
    </rPh>
    <rPh sb="5" eb="6">
      <t>チュウ</t>
    </rPh>
    <rPh sb="7" eb="8">
      <t>ウ</t>
    </rPh>
    <rPh sb="14" eb="16">
      <t>ヘイキン</t>
    </rPh>
    <rPh sb="16" eb="18">
      <t>キッスイ</t>
    </rPh>
    <phoneticPr fontId="1"/>
  </si>
  <si>
    <t>甲丸は、海水比重</t>
    <rPh sb="0" eb="1">
      <t>コウ</t>
    </rPh>
    <rPh sb="1" eb="2">
      <t>マル</t>
    </rPh>
    <rPh sb="4" eb="6">
      <t>カイスイ</t>
    </rPh>
    <rPh sb="6" eb="8">
      <t>ヒジュウ</t>
    </rPh>
    <phoneticPr fontId="1"/>
  </si>
  <si>
    <t>の港に、平均喫水</t>
    <rPh sb="1" eb="2">
      <t>ミナト</t>
    </rPh>
    <rPh sb="4" eb="6">
      <t>ヘイキン</t>
    </rPh>
    <rPh sb="6" eb="8">
      <t>キッスイ</t>
    </rPh>
    <phoneticPr fontId="1"/>
  </si>
  <si>
    <t>ｍで入港し、平均喫水</t>
    <rPh sb="2" eb="4">
      <t>ニュウコウ</t>
    </rPh>
    <rPh sb="6" eb="8">
      <t>ヘイキン</t>
    </rPh>
    <rPh sb="8" eb="10">
      <t>キッスイ</t>
    </rPh>
    <phoneticPr fontId="1"/>
  </si>
  <si>
    <t>における甲丸のTPC(毎㎝排水トン数）は</t>
    <rPh sb="4" eb="5">
      <t>コウ</t>
    </rPh>
    <rPh sb="5" eb="6">
      <t>マル</t>
    </rPh>
    <rPh sb="11" eb="12">
      <t>マイ</t>
    </rPh>
    <rPh sb="13" eb="15">
      <t>ハイスイ</t>
    </rPh>
    <rPh sb="17" eb="18">
      <t>スウ</t>
    </rPh>
    <phoneticPr fontId="1"/>
  </si>
  <si>
    <t>トンである。</t>
    <phoneticPr fontId="1"/>
  </si>
  <si>
    <t>（１）喫水の変化量を求める</t>
    <rPh sb="3" eb="5">
      <t>キッスイ</t>
    </rPh>
    <rPh sb="6" eb="9">
      <t>ヘンカリョウ</t>
    </rPh>
    <rPh sb="10" eb="11">
      <t>モト</t>
    </rPh>
    <phoneticPr fontId="1"/>
  </si>
  <si>
    <t>－</t>
    <phoneticPr fontId="1"/>
  </si>
  <si>
    <t>ｃｍ</t>
    <phoneticPr fontId="1"/>
  </si>
  <si>
    <t>（２）河水中におけるTPCを求める</t>
    <rPh sb="3" eb="6">
      <t>カスイチュウ</t>
    </rPh>
    <rPh sb="14" eb="15">
      <t>モト</t>
    </rPh>
    <phoneticPr fontId="1"/>
  </si>
  <si>
    <t>河水TPC</t>
    <rPh sb="0" eb="2">
      <t>カスイ</t>
    </rPh>
    <phoneticPr fontId="1"/>
  </si>
  <si>
    <t>海水TPC</t>
    <rPh sb="0" eb="2">
      <t>カイスイ</t>
    </rPh>
    <phoneticPr fontId="1"/>
  </si>
  <si>
    <t>ｔｏｎ</t>
    <phoneticPr fontId="1"/>
  </si>
  <si>
    <t>（３）貨物の重量を求める</t>
    <rPh sb="3" eb="5">
      <t>カモツ</t>
    </rPh>
    <rPh sb="6" eb="8">
      <t>ジュウリョウ</t>
    </rPh>
    <rPh sb="9" eb="10">
      <t>モト</t>
    </rPh>
    <phoneticPr fontId="1"/>
  </si>
  <si>
    <t>排水量</t>
    <rPh sb="0" eb="3">
      <t>ハイスイリョウ</t>
    </rPh>
    <phoneticPr fontId="1"/>
  </si>
  <si>
    <t>トンの船が海水中から河口の港へ移動し,河水中に浮かんだときの喫水の変化量を求めよ。</t>
    <rPh sb="3" eb="4">
      <t>フネ</t>
    </rPh>
    <rPh sb="5" eb="8">
      <t>カイスイチュウ</t>
    </rPh>
    <rPh sb="10" eb="12">
      <t>カコウ</t>
    </rPh>
    <rPh sb="13" eb="14">
      <t>ミナト</t>
    </rPh>
    <rPh sb="15" eb="17">
      <t>イドウ</t>
    </rPh>
    <rPh sb="19" eb="22">
      <t>カスイチュウ</t>
    </rPh>
    <rPh sb="23" eb="24">
      <t>ウ</t>
    </rPh>
    <rPh sb="30" eb="32">
      <t>キッスイ</t>
    </rPh>
    <rPh sb="33" eb="36">
      <t>ヘンカリョウ</t>
    </rPh>
    <rPh sb="37" eb="38">
      <t>モト</t>
    </rPh>
    <phoneticPr fontId="1"/>
  </si>
  <si>
    <t>また、海水中と同じ喫水に浮かぶためにはバラストタンクの海水を何トン排出すれば良いか。海水中における</t>
    <rPh sb="3" eb="6">
      <t>カイスイチュウ</t>
    </rPh>
    <rPh sb="7" eb="8">
      <t>オナ</t>
    </rPh>
    <rPh sb="9" eb="11">
      <t>キッスイ</t>
    </rPh>
    <rPh sb="12" eb="13">
      <t>ウ</t>
    </rPh>
    <rPh sb="27" eb="29">
      <t>カイスイ</t>
    </rPh>
    <rPh sb="30" eb="31">
      <t>ナン</t>
    </rPh>
    <rPh sb="33" eb="35">
      <t>ハイシュツ</t>
    </rPh>
    <rPh sb="38" eb="39">
      <t>ヨ</t>
    </rPh>
    <rPh sb="42" eb="45">
      <t>カイスイチュウ</t>
    </rPh>
    <phoneticPr fontId="1"/>
  </si>
  <si>
    <t>ＴＰＣ（毎㎝排水トン数）は</t>
    <rPh sb="4" eb="5">
      <t>マイ</t>
    </rPh>
    <rPh sb="6" eb="8">
      <t>ハイスイ</t>
    </rPh>
    <rPh sb="10" eb="11">
      <t>スウ</t>
    </rPh>
    <phoneticPr fontId="1"/>
  </si>
  <si>
    <t>トン、海水及び河水比重は、それぞれ</t>
    <rPh sb="3" eb="5">
      <t>カイスイ</t>
    </rPh>
    <rPh sb="5" eb="6">
      <t>オヨ</t>
    </rPh>
    <rPh sb="7" eb="9">
      <t>カスイ</t>
    </rPh>
    <rPh sb="9" eb="11">
      <t>ヒジュウ</t>
    </rPh>
    <phoneticPr fontId="1"/>
  </si>
  <si>
    <t>なお、トリムの変化は考慮しないものとする。</t>
    <rPh sb="7" eb="9">
      <t>ヘンカ</t>
    </rPh>
    <rPh sb="10" eb="12">
      <t>コウリョ</t>
    </rPh>
    <phoneticPr fontId="1"/>
  </si>
  <si>
    <t>（１）河水中に浮かんだときの喫水の変化量を求める</t>
    <rPh sb="3" eb="6">
      <t>カスイチュウ</t>
    </rPh>
    <rPh sb="7" eb="8">
      <t>ウ</t>
    </rPh>
    <rPh sb="14" eb="16">
      <t>キッスイ</t>
    </rPh>
    <rPh sb="17" eb="20">
      <t>ヘンカリョウ</t>
    </rPh>
    <rPh sb="21" eb="22">
      <t>モト</t>
    </rPh>
    <phoneticPr fontId="1"/>
  </si>
  <si>
    <t>（</t>
    <phoneticPr fontId="1"/>
  </si>
  <si>
    <t>（2）バラストタンクの排水トン数を求める</t>
    <rPh sb="11" eb="13">
      <t>ハイスイ</t>
    </rPh>
    <rPh sb="15" eb="16">
      <t>スウ</t>
    </rPh>
    <rPh sb="17" eb="18">
      <t>モト</t>
    </rPh>
    <phoneticPr fontId="1"/>
  </si>
  <si>
    <t>ｔｏｎ/ｃｍ</t>
    <phoneticPr fontId="1"/>
  </si>
  <si>
    <t>船の甲板上の</t>
    <rPh sb="0" eb="1">
      <t>フネ</t>
    </rPh>
    <rPh sb="2" eb="4">
      <t>コウハン</t>
    </rPh>
    <rPh sb="4" eb="5">
      <t>ジョウ</t>
    </rPh>
    <phoneticPr fontId="1"/>
  </si>
  <si>
    <t>ｔｏｎの貨物を全部から後部（船首尾線方向）へ</t>
    <rPh sb="4" eb="6">
      <t>カモツ</t>
    </rPh>
    <rPh sb="7" eb="9">
      <t>ゼンブ</t>
    </rPh>
    <rPh sb="11" eb="13">
      <t>コウブ</t>
    </rPh>
    <rPh sb="14" eb="16">
      <t>センシュ</t>
    </rPh>
    <rPh sb="16" eb="17">
      <t>ビ</t>
    </rPh>
    <rPh sb="17" eb="18">
      <t>セン</t>
    </rPh>
    <rPh sb="18" eb="20">
      <t>ホウコウ</t>
    </rPh>
    <phoneticPr fontId="1"/>
  </si>
  <si>
    <t>ｍ（貨物の重心移動距離）移動した</t>
    <rPh sb="2" eb="4">
      <t>カモツ</t>
    </rPh>
    <rPh sb="5" eb="7">
      <t>ジュウシン</t>
    </rPh>
    <rPh sb="7" eb="9">
      <t>イドウ</t>
    </rPh>
    <rPh sb="9" eb="11">
      <t>キョリ</t>
    </rPh>
    <rPh sb="12" eb="14">
      <t>イドウ</t>
    </rPh>
    <phoneticPr fontId="1"/>
  </si>
  <si>
    <t>ｔ－ｍ</t>
    <phoneticPr fontId="1"/>
  </si>
  <si>
    <t>である。</t>
    <phoneticPr fontId="1"/>
  </si>
  <si>
    <t>ｔ</t>
    <phoneticPr fontId="1"/>
  </si>
  <si>
    <t>ｗ</t>
    <phoneticPr fontId="1"/>
  </si>
  <si>
    <t>ｄ</t>
    <phoneticPr fontId="1"/>
  </si>
  <si>
    <t>ＭＴＣ</t>
    <phoneticPr fontId="1"/>
  </si>
  <si>
    <t>ｃｍ</t>
    <phoneticPr fontId="1"/>
  </si>
  <si>
    <t>船首喫水</t>
    <rPh sb="0" eb="2">
      <t>センシュ</t>
    </rPh>
    <rPh sb="2" eb="4">
      <t>キッスイ</t>
    </rPh>
    <phoneticPr fontId="1"/>
  </si>
  <si>
    <t>船尾喫水</t>
    <rPh sb="0" eb="2">
      <t>センビ</t>
    </rPh>
    <rPh sb="2" eb="4">
      <t>キッスイ</t>
    </rPh>
    <phoneticPr fontId="1"/>
  </si>
  <si>
    <t>ｍ移動して</t>
    <rPh sb="1" eb="3">
      <t>イドウ</t>
    </rPh>
    <phoneticPr fontId="1"/>
  </si>
  <si>
    <t>等喫水としたい場合のトリムの変化量を求めよ。ただし、ＭＴＣ（トリムを１ｃｍ変えるのに必要なモーメント）は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</si>
  <si>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ｔ－ｍである。</t>
    <phoneticPr fontId="1"/>
  </si>
  <si>
    <t>-</t>
    <phoneticPr fontId="1"/>
  </si>
  <si>
    <t>=</t>
    <phoneticPr fontId="1"/>
  </si>
  <si>
    <t>cm</t>
    <phoneticPr fontId="1"/>
  </si>
  <si>
    <t>w</t>
    <phoneticPr fontId="1"/>
  </si>
  <si>
    <t>×</t>
    <phoneticPr fontId="1"/>
  </si>
  <si>
    <t>トン</t>
    <phoneticPr fontId="1"/>
  </si>
  <si>
    <t>長さ</t>
    <rPh sb="0" eb="1">
      <t>ナガ</t>
    </rPh>
    <phoneticPr fontId="1"/>
  </si>
  <si>
    <t>ｍの船の浮面心から</t>
    <rPh sb="2" eb="3">
      <t>フネ</t>
    </rPh>
    <rPh sb="4" eb="6">
      <t>フメン</t>
    </rPh>
    <rPh sb="6" eb="7">
      <t>シン</t>
    </rPh>
    <phoneticPr fontId="1"/>
  </si>
  <si>
    <t>ｍの所に</t>
    <rPh sb="2" eb="3">
      <t>トコロ</t>
    </rPh>
    <phoneticPr fontId="1"/>
  </si>
  <si>
    <t>ｔｏｎの貨物を積むと前後の喫水はそれぞれ何ｃｍ</t>
    <rPh sb="4" eb="6">
      <t>カモツ</t>
    </rPh>
    <rPh sb="7" eb="8">
      <t>ツ</t>
    </rPh>
    <rPh sb="10" eb="12">
      <t>ゼンゴ</t>
    </rPh>
    <rPh sb="13" eb="15">
      <t>キッスイ</t>
    </rPh>
    <rPh sb="20" eb="21">
      <t>ナン</t>
    </rPh>
    <phoneticPr fontId="1"/>
  </si>
  <si>
    <t>変化するか。ただし、浮面心は船体中央から</t>
    <rPh sb="0" eb="2">
      <t>ヘンカ</t>
    </rPh>
    <rPh sb="10" eb="12">
      <t>フメン</t>
    </rPh>
    <rPh sb="12" eb="13">
      <t>シン</t>
    </rPh>
    <rPh sb="14" eb="16">
      <t>センタイ</t>
    </rPh>
    <rPh sb="16" eb="18">
      <t>チュウオウ</t>
    </rPh>
    <phoneticPr fontId="1"/>
  </si>
  <si>
    <t>ｍ</t>
    <phoneticPr fontId="1"/>
  </si>
  <si>
    <t>にあり、毎㎝排水トン数は</t>
    <rPh sb="4" eb="5">
      <t>マイ</t>
    </rPh>
    <rPh sb="6" eb="8">
      <t>ハイスイ</t>
    </rPh>
    <rPh sb="10" eb="11">
      <t>スウ</t>
    </rPh>
    <phoneticPr fontId="1"/>
  </si>
  <si>
    <t>トン。</t>
    <phoneticPr fontId="1"/>
  </si>
  <si>
    <t>ＭＴＣ（トリムを1㎝変えるのに必要なモーメント）は</t>
    <rPh sb="10" eb="11">
      <t>カ</t>
    </rPh>
    <rPh sb="15" eb="17">
      <t>ヒツヨウ</t>
    </rPh>
    <phoneticPr fontId="1"/>
  </si>
  <si>
    <t>ｔ－ｍで、これらの値は積荷によって変わらないもの</t>
    <rPh sb="9" eb="10">
      <t>アタイ</t>
    </rPh>
    <rPh sb="11" eb="13">
      <t>ツミニ</t>
    </rPh>
    <rPh sb="17" eb="18">
      <t>カ</t>
    </rPh>
    <phoneticPr fontId="1"/>
  </si>
  <si>
    <t>とする。</t>
    <phoneticPr fontId="1"/>
  </si>
  <si>
    <t>前方</t>
    <rPh sb="0" eb="2">
      <t>ゼンポウ</t>
    </rPh>
    <phoneticPr fontId="1"/>
  </si>
  <si>
    <t>後方</t>
    <rPh sb="0" eb="2">
      <t>コウホウ</t>
    </rPh>
    <phoneticPr fontId="1"/>
  </si>
  <si>
    <t>（１）平行沈下量を求める。</t>
    <rPh sb="3" eb="5">
      <t>ヘイコウ</t>
    </rPh>
    <rPh sb="5" eb="8">
      <t>チンカリョウ</t>
    </rPh>
    <rPh sb="9" eb="10">
      <t>モト</t>
    </rPh>
    <phoneticPr fontId="1"/>
  </si>
  <si>
    <t>δ</t>
    <phoneticPr fontId="1"/>
  </si>
  <si>
    <t>＝</t>
    <phoneticPr fontId="1"/>
  </si>
  <si>
    <t>ｗ</t>
    <phoneticPr fontId="1"/>
  </si>
  <si>
    <t>ＴＰＣ</t>
    <phoneticPr fontId="1"/>
  </si>
  <si>
    <t>＝</t>
    <phoneticPr fontId="1"/>
  </si>
  <si>
    <t>ｃｍ</t>
    <phoneticPr fontId="1"/>
  </si>
  <si>
    <t>（２）トリムの変化量を求める。</t>
    <rPh sb="7" eb="10">
      <t>ヘンカリョウ</t>
    </rPh>
    <rPh sb="11" eb="12">
      <t>モト</t>
    </rPh>
    <phoneticPr fontId="1"/>
  </si>
  <si>
    <t>ｔ</t>
    <phoneticPr fontId="1"/>
  </si>
  <si>
    <t>ｄ</t>
    <phoneticPr fontId="1"/>
  </si>
  <si>
    <t>ＭＴＣ</t>
    <phoneticPr fontId="1"/>
  </si>
  <si>
    <t>ｃｍ</t>
    <phoneticPr fontId="1"/>
  </si>
  <si>
    <t>（３）船首尾トリムの変化量を求める</t>
    <rPh sb="3" eb="5">
      <t>センシュ</t>
    </rPh>
    <rPh sb="5" eb="6">
      <t>ビ</t>
    </rPh>
    <rPh sb="10" eb="13">
      <t>ヘンカリョウ</t>
    </rPh>
    <rPh sb="14" eb="15">
      <t>モト</t>
    </rPh>
    <phoneticPr fontId="1"/>
  </si>
  <si>
    <t>tf</t>
    <phoneticPr fontId="1"/>
  </si>
  <si>
    <t>fa</t>
    <phoneticPr fontId="1"/>
  </si>
  <si>
    <t>(4)船首尾の喫水変化量を求める。</t>
    <rPh sb="3" eb="5">
      <t>センシュ</t>
    </rPh>
    <rPh sb="5" eb="6">
      <t>ビ</t>
    </rPh>
    <rPh sb="7" eb="9">
      <t>キッスイ</t>
    </rPh>
    <rPh sb="9" eb="12">
      <t>ヘンカリョウ</t>
    </rPh>
    <rPh sb="13" eb="14">
      <t>モト</t>
    </rPh>
    <phoneticPr fontId="1"/>
  </si>
  <si>
    <t>新船尾喫水</t>
    <rPh sb="0" eb="1">
      <t>シン</t>
    </rPh>
    <rPh sb="1" eb="3">
      <t>センビ</t>
    </rPh>
    <rPh sb="3" eb="5">
      <t>キッスイ</t>
    </rPh>
    <phoneticPr fontId="1"/>
  </si>
  <si>
    <t>新船首喫水</t>
    <rPh sb="0" eb="1">
      <t>シン</t>
    </rPh>
    <rPh sb="1" eb="3">
      <t>センシュ</t>
    </rPh>
    <rPh sb="3" eb="5">
      <t>キッスイ</t>
    </rPh>
    <phoneticPr fontId="1"/>
  </si>
  <si>
    <t>のＡ港を排水トン数</t>
    <rPh sb="2" eb="3">
      <t>コウ</t>
    </rPh>
    <rPh sb="4" eb="6">
      <t>ハイスイ</t>
    </rPh>
    <rPh sb="8" eb="9">
      <t>スウ</t>
    </rPh>
    <phoneticPr fontId="1"/>
  </si>
  <si>
    <t>トン、</t>
    <phoneticPr fontId="1"/>
  </si>
  <si>
    <t>ｍの等喫水で出港し、海水比重</t>
    <rPh sb="2" eb="3">
      <t>トウ</t>
    </rPh>
    <rPh sb="3" eb="5">
      <t>キッスイ</t>
    </rPh>
    <rPh sb="6" eb="8">
      <t>シュッコウ</t>
    </rPh>
    <rPh sb="10" eb="12">
      <t>カイスイ</t>
    </rPh>
    <rPh sb="12" eb="14">
      <t>ヒジュウ</t>
    </rPh>
    <phoneticPr fontId="1"/>
  </si>
  <si>
    <t>のＢ港まで燃料油</t>
    <rPh sb="2" eb="3">
      <t>コウ</t>
    </rPh>
    <rPh sb="5" eb="8">
      <t>ネンリョウユ</t>
    </rPh>
    <phoneticPr fontId="1"/>
  </si>
  <si>
    <t>トン、清水</t>
    <rPh sb="3" eb="5">
      <t>セイスイ</t>
    </rPh>
    <phoneticPr fontId="1"/>
  </si>
  <si>
    <t>トンを消費する予定である。Ｂ港の予想喫水を求めよ。</t>
    <rPh sb="3" eb="5">
      <t>ショウヒ</t>
    </rPh>
    <rPh sb="7" eb="9">
      <t>ヨテイ</t>
    </rPh>
    <rPh sb="14" eb="15">
      <t>コウ</t>
    </rPh>
    <rPh sb="16" eb="18">
      <t>ヨソウ</t>
    </rPh>
    <rPh sb="18" eb="20">
      <t>キッスイ</t>
    </rPh>
    <rPh sb="21" eb="22">
      <t>モト</t>
    </rPh>
    <phoneticPr fontId="1"/>
  </si>
  <si>
    <t>ただし、ＴＰＣ（毎㎝排水トン数）は</t>
    <rPh sb="8" eb="9">
      <t>マイ</t>
    </rPh>
    <rPh sb="10" eb="12">
      <t>ハイスイ</t>
    </rPh>
    <rPh sb="14" eb="15">
      <t>スウ</t>
    </rPh>
    <phoneticPr fontId="1"/>
  </si>
  <si>
    <t>トン、ＭＴＣ（トリムを１ｃｍ変えるのに必要なモーメント）は</t>
    <rPh sb="14" eb="15">
      <t>カ</t>
    </rPh>
    <rPh sb="19" eb="21">
      <t>ヒツヨウ</t>
    </rPh>
    <phoneticPr fontId="1"/>
  </si>
  <si>
    <t>ｔ－ｍとする。又浮面心は船体中央で、燃料油及び清水タンクの重心は、船体中央からそれぞれ</t>
    <rPh sb="7" eb="8">
      <t>マタ</t>
    </rPh>
    <rPh sb="8" eb="10">
      <t>フメン</t>
    </rPh>
    <rPh sb="10" eb="11">
      <t>シン</t>
    </rPh>
    <rPh sb="12" eb="14">
      <t>センタイ</t>
    </rPh>
    <rPh sb="14" eb="16">
      <t>チュウオウ</t>
    </rPh>
    <rPh sb="18" eb="21">
      <t>ネンリョウユ</t>
    </rPh>
    <rPh sb="21" eb="22">
      <t>オヨ</t>
    </rPh>
    <rPh sb="23" eb="25">
      <t>セイスイ</t>
    </rPh>
    <rPh sb="29" eb="31">
      <t>ジュウシン</t>
    </rPh>
    <rPh sb="33" eb="35">
      <t>センタイ</t>
    </rPh>
    <rPh sb="35" eb="37">
      <t>チュウオウ</t>
    </rPh>
    <phoneticPr fontId="1"/>
  </si>
  <si>
    <t>ｍ後方にあり、これらは変わらないものとする。</t>
    <rPh sb="1" eb="3">
      <t>コウホウ</t>
    </rPh>
    <rPh sb="11" eb="12">
      <t>カ</t>
    </rPh>
    <phoneticPr fontId="1"/>
  </si>
  <si>
    <t>船首方向</t>
    <rPh sb="0" eb="2">
      <t>センシュ</t>
    </rPh>
    <rPh sb="2" eb="4">
      <t>ホウコウ</t>
    </rPh>
    <phoneticPr fontId="1"/>
  </si>
  <si>
    <t>船尾方向</t>
    <rPh sb="0" eb="2">
      <t>センビ</t>
    </rPh>
    <rPh sb="2" eb="4">
      <t>ホウコウ</t>
    </rPh>
    <phoneticPr fontId="1"/>
  </si>
  <si>
    <t>δ</t>
    <phoneticPr fontId="1"/>
  </si>
  <si>
    <t>＝</t>
    <phoneticPr fontId="1"/>
  </si>
  <si>
    <t>ｗ</t>
    <phoneticPr fontId="1"/>
  </si>
  <si>
    <t>TPC</t>
    <phoneticPr fontId="1"/>
  </si>
  <si>
    <t>（１）平行沈下量を求める。</t>
    <rPh sb="3" eb="5">
      <t>ヘイコウ</t>
    </rPh>
    <rPh sb="5" eb="8">
      <t>チンカリョウ</t>
    </rPh>
    <rPh sb="9" eb="10">
      <t>モト</t>
    </rPh>
    <phoneticPr fontId="1"/>
  </si>
  <si>
    <t>（２）トリムの変化量を求める</t>
    <rPh sb="7" eb="10">
      <t>ヘンカリョウ</t>
    </rPh>
    <rPh sb="11" eb="12">
      <t>モト</t>
    </rPh>
    <phoneticPr fontId="1"/>
  </si>
  <si>
    <t>浮面心は船体中央なので÷２をする</t>
    <rPh sb="0" eb="2">
      <t>フメン</t>
    </rPh>
    <rPh sb="2" eb="3">
      <t>シン</t>
    </rPh>
    <rPh sb="4" eb="6">
      <t>センタイ</t>
    </rPh>
    <rPh sb="6" eb="8">
      <t>チュウオウ</t>
    </rPh>
    <phoneticPr fontId="1"/>
  </si>
  <si>
    <t>（３）比重が違うので喫水の変化量を求める</t>
    <rPh sb="3" eb="5">
      <t>ヒジュウ</t>
    </rPh>
    <rPh sb="6" eb="7">
      <t>チガ</t>
    </rPh>
    <rPh sb="10" eb="12">
      <t>キッスイ</t>
    </rPh>
    <rPh sb="13" eb="16">
      <t>ヘンカリョウ</t>
    </rPh>
    <rPh sb="17" eb="18">
      <t>モト</t>
    </rPh>
    <phoneticPr fontId="1"/>
  </si>
  <si>
    <t>Ｗ</t>
    <phoneticPr fontId="1"/>
  </si>
  <si>
    <t>ＴＰＣ</t>
    <phoneticPr fontId="1"/>
  </si>
  <si>
    <t>（</t>
    <phoneticPr fontId="1"/>
  </si>
  <si>
    <t>ρ１</t>
    <phoneticPr fontId="1"/>
  </si>
  <si>
    <t>ρ２</t>
    <phoneticPr fontId="1"/>
  </si>
  <si>
    <t>－</t>
    <phoneticPr fontId="1"/>
  </si>
  <si>
    <t>（４）船首尾の喫水の変化量を求める</t>
    <rPh sb="3" eb="5">
      <t>センシュ</t>
    </rPh>
    <rPh sb="5" eb="6">
      <t>ビ</t>
    </rPh>
    <rPh sb="7" eb="9">
      <t>キッスイ</t>
    </rPh>
    <rPh sb="10" eb="13">
      <t>ヘンカリョウ</t>
    </rPh>
    <rPh sb="14" eb="15">
      <t>モト</t>
    </rPh>
    <phoneticPr fontId="1"/>
  </si>
  <si>
    <t>ＧＭ（横メタセンタ高さ）</t>
    <rPh sb="3" eb="4">
      <t>ヨコ</t>
    </rPh>
    <rPh sb="9" eb="10">
      <t>タカ</t>
    </rPh>
    <phoneticPr fontId="1"/>
  </si>
  <si>
    <t>ｍの船が、Ａ港出港直後に横揺れ周期を測定したところ、</t>
    <rPh sb="2" eb="3">
      <t>フネ</t>
    </rPh>
    <rPh sb="6" eb="7">
      <t>コウ</t>
    </rPh>
    <rPh sb="7" eb="9">
      <t>シュッコウ</t>
    </rPh>
    <rPh sb="9" eb="11">
      <t>チョクゴ</t>
    </rPh>
    <rPh sb="12" eb="14">
      <t>ヨコユ</t>
    </rPh>
    <rPh sb="15" eb="17">
      <t>シュウキ</t>
    </rPh>
    <rPh sb="18" eb="20">
      <t>ソクテイ</t>
    </rPh>
    <phoneticPr fontId="1"/>
  </si>
  <si>
    <t>秒であったが</t>
    <rPh sb="0" eb="1">
      <t>ビョウ</t>
    </rPh>
    <phoneticPr fontId="1"/>
  </si>
  <si>
    <t>Ｂ港入港直前には横揺れ周期は</t>
    <rPh sb="1" eb="2">
      <t>コウ</t>
    </rPh>
    <rPh sb="2" eb="4">
      <t>ニュウコウ</t>
    </rPh>
    <rPh sb="4" eb="6">
      <t>チョクゼン</t>
    </rPh>
    <rPh sb="8" eb="10">
      <t>ヨコユ</t>
    </rPh>
    <rPh sb="11" eb="13">
      <t>シュウキ</t>
    </rPh>
    <phoneticPr fontId="1"/>
  </si>
  <si>
    <t>秒となった。Ｂ港入港直前のＧＭを求めよ。</t>
    <rPh sb="0" eb="1">
      <t>ビョウ</t>
    </rPh>
    <rPh sb="7" eb="8">
      <t>コウ</t>
    </rPh>
    <rPh sb="8" eb="10">
      <t>ニュウコウ</t>
    </rPh>
    <rPh sb="10" eb="12">
      <t>チョクゼン</t>
    </rPh>
    <rPh sb="16" eb="17">
      <t>モト</t>
    </rPh>
    <phoneticPr fontId="1"/>
  </si>
  <si>
    <t>（１）Ａ港出港時の値からＢを求める。</t>
    <rPh sb="4" eb="5">
      <t>コウ</t>
    </rPh>
    <rPh sb="5" eb="8">
      <t>シュッコウジ</t>
    </rPh>
    <rPh sb="9" eb="10">
      <t>アタイ</t>
    </rPh>
    <rPh sb="14" eb="15">
      <t>モト</t>
    </rPh>
    <phoneticPr fontId="1"/>
  </si>
  <si>
    <t>Ｔｒ</t>
    <phoneticPr fontId="1"/>
  </si>
  <si>
    <t>Ｂ</t>
    <phoneticPr fontId="1"/>
  </si>
  <si>
    <t>√ＧＭ</t>
    <phoneticPr fontId="1"/>
  </si>
  <si>
    <t>√</t>
    <phoneticPr fontId="1"/>
  </si>
  <si>
    <t>m</t>
    <phoneticPr fontId="1"/>
  </si>
  <si>
    <t>(2)B港入港時のＧＭを求める</t>
    <rPh sb="4" eb="5">
      <t>コウ</t>
    </rPh>
    <rPh sb="5" eb="8">
      <t>ニュウコウジ</t>
    </rPh>
    <rPh sb="12" eb="13">
      <t>モト</t>
    </rPh>
    <phoneticPr fontId="1"/>
  </si>
  <si>
    <t>=</t>
    <phoneticPr fontId="1"/>
  </si>
  <si>
    <t>×</t>
    <phoneticPr fontId="1"/>
  </si>
  <si>
    <t>ＧＭ</t>
    <phoneticPr fontId="1"/>
  </si>
  <si>
    <t>=</t>
    <phoneticPr fontId="1"/>
  </si>
  <si>
    <t>√ＧＭ</t>
    <phoneticPr fontId="1"/>
  </si>
  <si>
    <t>（</t>
    <phoneticPr fontId="1"/>
  </si>
  <si>
    <t>）</t>
    <phoneticPr fontId="1"/>
  </si>
  <si>
    <t>ｍ</t>
    <phoneticPr fontId="1"/>
  </si>
  <si>
    <t>静水中で、船幅</t>
    <rPh sb="0" eb="2">
      <t>セイスイ</t>
    </rPh>
    <rPh sb="2" eb="3">
      <t>チュウ</t>
    </rPh>
    <rPh sb="5" eb="6">
      <t>フナ</t>
    </rPh>
    <rPh sb="6" eb="7">
      <t>ハバ</t>
    </rPh>
    <phoneticPr fontId="1"/>
  </si>
  <si>
    <t>ｍの船が</t>
    <rPh sb="2" eb="3">
      <t>フネ</t>
    </rPh>
    <phoneticPr fontId="1"/>
  </si>
  <si>
    <t>°の横傾斜している場合、傾斜した側の船体中央における喫水は</t>
    <rPh sb="2" eb="3">
      <t>ヨコ</t>
    </rPh>
    <rPh sb="3" eb="5">
      <t>ケイシャ</t>
    </rPh>
    <rPh sb="9" eb="11">
      <t>バアイ</t>
    </rPh>
    <rPh sb="12" eb="14">
      <t>ケイシャ</t>
    </rPh>
    <rPh sb="16" eb="17">
      <t>ガワ</t>
    </rPh>
    <rPh sb="18" eb="20">
      <t>センタイ</t>
    </rPh>
    <rPh sb="20" eb="22">
      <t>チュウオウ</t>
    </rPh>
    <rPh sb="26" eb="28">
      <t>キッスイ</t>
    </rPh>
    <phoneticPr fontId="1"/>
  </si>
  <si>
    <t>ｍである。このとき反対舷の船体中央部の喫水はいくらか。</t>
    <rPh sb="9" eb="11">
      <t>ハンタイ</t>
    </rPh>
    <rPh sb="11" eb="12">
      <t>ゲン</t>
    </rPh>
    <rPh sb="13" eb="15">
      <t>センタイ</t>
    </rPh>
    <rPh sb="15" eb="18">
      <t>チュウオウブ</t>
    </rPh>
    <rPh sb="19" eb="21">
      <t>キッスイ</t>
    </rPh>
    <phoneticPr fontId="1"/>
  </si>
  <si>
    <t>x</t>
    <phoneticPr fontId="1"/>
  </si>
  <si>
    <t>tan</t>
    <phoneticPr fontId="1"/>
  </si>
  <si>
    <t>-</t>
    <phoneticPr fontId="1"/>
  </si>
  <si>
    <t>ｍ、船尾喫水</t>
    <phoneticPr fontId="1"/>
  </si>
  <si>
    <t>(毎㎝排水トン数)は</t>
    <rPh sb="1" eb="2">
      <t>マイ</t>
    </rPh>
    <rPh sb="3" eb="5">
      <t>ハイスイ</t>
    </rPh>
    <rPh sb="7" eb="8">
      <t>スウ</t>
    </rPh>
    <phoneticPr fontId="1"/>
  </si>
  <si>
    <t>トン,海水及び河水比重はそれぞれ</t>
    <phoneticPr fontId="1"/>
  </si>
  <si>
    <t>ｍになるまで貨物を</t>
    <phoneticPr fontId="1"/>
  </si>
  <si>
    <t>場合のトリムの変化量を求めよ。ただし、ＭＴＣ（トリムを１ｃｍ変えるのに必要なモーメント）は</t>
    <rPh sb="0" eb="2">
      <t>バアイ</t>
    </rPh>
    <rPh sb="7" eb="10">
      <t>ヘンカリョウ</t>
    </rPh>
    <rPh sb="11" eb="12">
      <t>モト</t>
    </rPh>
    <rPh sb="30" eb="31">
      <t>カ</t>
    </rPh>
    <rPh sb="35" eb="37">
      <t>ヒツヨウ</t>
    </rPh>
    <phoneticPr fontId="1"/>
  </si>
  <si>
    <t>ｍ船尾喫水</t>
    <phoneticPr fontId="1"/>
  </si>
  <si>
    <t>ｍの船が,後方の貨物を前方（船首尾方向）へ</t>
    <phoneticPr fontId="1"/>
  </si>
  <si>
    <t>ｍ前方及び、</t>
    <rPh sb="1" eb="3">
      <t>ゼンポウ</t>
    </rPh>
    <rPh sb="3" eb="4">
      <t>オヨ</t>
    </rPh>
    <phoneticPr fontId="1"/>
  </si>
  <si>
    <t>甲丸はＡ港に入港したときの平均喫水は</t>
    <rPh sb="0" eb="1">
      <t>コウ</t>
    </rPh>
    <rPh sb="1" eb="2">
      <t>マル</t>
    </rPh>
    <rPh sb="4" eb="5">
      <t>コウ</t>
    </rPh>
    <rPh sb="6" eb="8">
      <t>ニュウコウ</t>
    </rPh>
    <rPh sb="13" eb="15">
      <t>ヘイキン</t>
    </rPh>
    <rPh sb="15" eb="17">
      <t>キッスイ</t>
    </rPh>
    <phoneticPr fontId="1"/>
  </si>
  <si>
    <t>ｍで、同港で燃料油</t>
    <rPh sb="3" eb="5">
      <t>ドウコウ</t>
    </rPh>
    <rPh sb="6" eb="9">
      <t>ネンリョウユ</t>
    </rPh>
    <phoneticPr fontId="1"/>
  </si>
  <si>
    <t>トン、貨物</t>
    <rPh sb="3" eb="5">
      <t>カモツ</t>
    </rPh>
    <phoneticPr fontId="1"/>
  </si>
  <si>
    <t>トンを積載した。</t>
    <rPh sb="3" eb="5">
      <t>セキサイ</t>
    </rPh>
    <phoneticPr fontId="1"/>
  </si>
  <si>
    <t>次の問に答えよ。ただし、停泊中の燃料油及び清水等の消費は考慮しないものとする。</t>
    <rPh sb="0" eb="1">
      <t>ツギ</t>
    </rPh>
    <rPh sb="2" eb="3">
      <t>トイ</t>
    </rPh>
    <rPh sb="4" eb="5">
      <t>コタ</t>
    </rPh>
    <rPh sb="12" eb="15">
      <t>テイハクチュウ</t>
    </rPh>
    <rPh sb="16" eb="19">
      <t>ネンリョウユ</t>
    </rPh>
    <rPh sb="19" eb="20">
      <t>オヨ</t>
    </rPh>
    <rPh sb="21" eb="23">
      <t>セイスイ</t>
    </rPh>
    <rPh sb="23" eb="24">
      <t>トウ</t>
    </rPh>
    <rPh sb="25" eb="27">
      <t>ショウヒ</t>
    </rPh>
    <rPh sb="28" eb="30">
      <t>コウリョ</t>
    </rPh>
    <phoneticPr fontId="1"/>
  </si>
  <si>
    <t>（１）ＴＰＣを</t>
    <phoneticPr fontId="1"/>
  </si>
  <si>
    <t>トンとしてＡ港を出港するときの平均喫水を求めよ。</t>
    <rPh sb="6" eb="7">
      <t>コウ</t>
    </rPh>
    <rPh sb="8" eb="10">
      <t>シュッコウ</t>
    </rPh>
    <rPh sb="15" eb="17">
      <t>ヘイキン</t>
    </rPh>
    <rPh sb="17" eb="19">
      <t>キッスイ</t>
    </rPh>
    <rPh sb="20" eb="21">
      <t>モト</t>
    </rPh>
    <phoneticPr fontId="1"/>
  </si>
  <si>
    <t>（２）燃料油及び貨物の積み込み終了時、</t>
    <rPh sb="3" eb="6">
      <t>ネンリョウユ</t>
    </rPh>
    <rPh sb="6" eb="7">
      <t>オヨ</t>
    </rPh>
    <rPh sb="8" eb="10">
      <t>カモツ</t>
    </rPh>
    <rPh sb="11" eb="12">
      <t>ツ</t>
    </rPh>
    <rPh sb="13" eb="14">
      <t>コ</t>
    </rPh>
    <rPh sb="15" eb="18">
      <t>シュウリョウジ</t>
    </rPh>
    <phoneticPr fontId="1"/>
  </si>
  <si>
    <t>ｍの船首トリムになる予定である。清水を船首水倉に</t>
    <rPh sb="2" eb="4">
      <t>センシュ</t>
    </rPh>
    <rPh sb="10" eb="12">
      <t>ヨテイ</t>
    </rPh>
    <rPh sb="16" eb="18">
      <t>セイスイ</t>
    </rPh>
    <rPh sb="19" eb="21">
      <t>センシュ</t>
    </rPh>
    <rPh sb="21" eb="22">
      <t>スイ</t>
    </rPh>
    <rPh sb="22" eb="23">
      <t>ソウ</t>
    </rPh>
    <phoneticPr fontId="1"/>
  </si>
  <si>
    <t>ｔ－ｍ、両水倉間の移動する水倉の重心の水平移動距離は</t>
    <rPh sb="4" eb="5">
      <t>リョウ</t>
    </rPh>
    <rPh sb="5" eb="7">
      <t>スイソウ</t>
    </rPh>
    <rPh sb="7" eb="8">
      <t>カン</t>
    </rPh>
    <rPh sb="9" eb="11">
      <t>イドウ</t>
    </rPh>
    <rPh sb="13" eb="15">
      <t>スイソウ</t>
    </rPh>
    <rPh sb="16" eb="18">
      <t>ジュウシン</t>
    </rPh>
    <rPh sb="19" eb="21">
      <t>スイヘイ</t>
    </rPh>
    <rPh sb="21" eb="23">
      <t>イドウ</t>
    </rPh>
    <rPh sb="23" eb="25">
      <t>キョリ</t>
    </rPh>
    <phoneticPr fontId="1"/>
  </si>
  <si>
    <t>ｍである。</t>
    <phoneticPr fontId="1"/>
  </si>
  <si>
    <t>≒</t>
    <phoneticPr fontId="1"/>
  </si>
  <si>
    <t>w</t>
    <phoneticPr fontId="1"/>
  </si>
  <si>
    <t>ton</t>
    <phoneticPr fontId="1"/>
  </si>
  <si>
    <t>=</t>
    <phoneticPr fontId="1"/>
  </si>
  <si>
    <t>問題９</t>
    <rPh sb="0" eb="2">
      <t>モンダイ</t>
    </rPh>
    <phoneticPr fontId="1"/>
  </si>
  <si>
    <t>問題１０</t>
    <rPh sb="0" eb="2">
      <t>モンダイ</t>
    </rPh>
    <phoneticPr fontId="1"/>
  </si>
  <si>
    <t>問題１１</t>
    <rPh sb="0" eb="2">
      <t>モンダイ</t>
    </rPh>
    <phoneticPr fontId="1"/>
  </si>
  <si>
    <t>問題１２</t>
    <rPh sb="0" eb="2">
      <t>モンダイ</t>
    </rPh>
    <phoneticPr fontId="1"/>
  </si>
  <si>
    <t>問題３</t>
    <rPh sb="0" eb="2">
      <t>モンダイ</t>
    </rPh>
    <phoneticPr fontId="1"/>
  </si>
  <si>
    <t>問題４</t>
    <rPh sb="0" eb="2">
      <t>モンダイ</t>
    </rPh>
    <phoneticPr fontId="1"/>
  </si>
  <si>
    <t>問題５</t>
    <rPh sb="0" eb="2">
      <t>モンダイ</t>
    </rPh>
    <phoneticPr fontId="1"/>
  </si>
  <si>
    <t>問題６</t>
    <rPh sb="0" eb="2">
      <t>モンダイ</t>
    </rPh>
    <phoneticPr fontId="1"/>
  </si>
  <si>
    <t>問題７</t>
    <rPh sb="0" eb="2">
      <t>モンダイ</t>
    </rPh>
    <phoneticPr fontId="1"/>
  </si>
  <si>
    <t>問題８</t>
    <rPh sb="0" eb="2">
      <t>モンダイ</t>
    </rPh>
    <phoneticPr fontId="1"/>
  </si>
  <si>
    <t>この船が河口の港へ移動し、河水中に浮かんだときの平均喫水を求めよ。ただし、海水中におけるTPC</t>
    <rPh sb="2" eb="3">
      <t>フネ</t>
    </rPh>
    <rPh sb="4" eb="6">
      <t>カコウ</t>
    </rPh>
    <rPh sb="7" eb="8">
      <t>ミナト</t>
    </rPh>
    <rPh sb="9" eb="11">
      <t>イドウ</t>
    </rPh>
    <rPh sb="13" eb="15">
      <t>カスイ</t>
    </rPh>
    <rPh sb="15" eb="16">
      <t>チュウ</t>
    </rPh>
    <rPh sb="17" eb="18">
      <t>ウ</t>
    </rPh>
    <rPh sb="24" eb="26">
      <t>ヘイキン</t>
    </rPh>
    <rPh sb="26" eb="28">
      <t>キッスイ</t>
    </rPh>
    <rPh sb="29" eb="30">
      <t>モト</t>
    </rPh>
    <rPh sb="37" eb="40">
      <t>カイスイチュウ</t>
    </rPh>
    <phoneticPr fontId="1"/>
  </si>
  <si>
    <t>又、海水比重</t>
    <rPh sb="0" eb="1">
      <t>マタ</t>
    </rPh>
    <rPh sb="2" eb="4">
      <t>カイスイ</t>
    </rPh>
    <rPh sb="4" eb="6">
      <t>ヒジュウ</t>
    </rPh>
    <phoneticPr fontId="1"/>
  </si>
  <si>
    <t>陸揚げした。あげた貨物のトン数を求めよ。ただし、停泊中の燃料油及び清水等の消費は考慮しないものとする。</t>
    <rPh sb="0" eb="2">
      <t>リクア</t>
    </rPh>
    <rPh sb="9" eb="11">
      <t>カモツ</t>
    </rPh>
    <rPh sb="14" eb="15">
      <t>スウ</t>
    </rPh>
    <rPh sb="16" eb="17">
      <t>モト</t>
    </rPh>
    <rPh sb="24" eb="27">
      <t>テイハクチュウ</t>
    </rPh>
    <rPh sb="28" eb="31">
      <t>ネンリョウユ</t>
    </rPh>
    <rPh sb="31" eb="32">
      <t>オヨ</t>
    </rPh>
    <rPh sb="33" eb="35">
      <t>セイスイ</t>
    </rPh>
    <rPh sb="35" eb="36">
      <t>トウ</t>
    </rPh>
    <rPh sb="37" eb="39">
      <t>ショウヒ</t>
    </rPh>
    <rPh sb="40" eb="42">
      <t>コウリョ</t>
    </rPh>
    <phoneticPr fontId="1"/>
  </si>
  <si>
    <t>問題１３</t>
    <rPh sb="0" eb="2">
      <t>モンダイ</t>
    </rPh>
    <phoneticPr fontId="1"/>
  </si>
  <si>
    <t>問題14</t>
    <rPh sb="0" eb="2">
      <t>モンダイ</t>
    </rPh>
    <phoneticPr fontId="1"/>
  </si>
  <si>
    <t>問題１５</t>
    <rPh sb="0" eb="2">
      <t>モンダイ</t>
    </rPh>
    <phoneticPr fontId="1"/>
  </si>
  <si>
    <t>問題１６</t>
    <rPh sb="0" eb="2">
      <t>モンダイ</t>
    </rPh>
    <phoneticPr fontId="1"/>
  </si>
  <si>
    <t>問題１７</t>
    <rPh sb="0" eb="2">
      <t>モンダイ</t>
    </rPh>
    <phoneticPr fontId="1"/>
  </si>
  <si>
    <t>問題１８</t>
    <rPh sb="0" eb="2">
      <t>モンダイ</t>
    </rPh>
    <phoneticPr fontId="1"/>
  </si>
  <si>
    <t>問題１９</t>
    <rPh sb="0" eb="2">
      <t>モンダイ</t>
    </rPh>
    <phoneticPr fontId="1"/>
  </si>
  <si>
    <t>問題２０</t>
    <rPh sb="0" eb="2">
      <t>モンダイ</t>
    </rPh>
    <phoneticPr fontId="1"/>
  </si>
  <si>
    <t>問題１４</t>
    <rPh sb="0" eb="2">
      <t>モンダイ</t>
    </rPh>
    <phoneticPr fontId="1"/>
  </si>
  <si>
    <t>ｍ</t>
    <phoneticPr fontId="1"/>
  </si>
  <si>
    <t>問題3</t>
    <rPh sb="0" eb="2">
      <t>モンダイ</t>
    </rPh>
    <phoneticPr fontId="1"/>
  </si>
  <si>
    <t>問題4</t>
    <rPh sb="0" eb="2">
      <t>モンダイ</t>
    </rPh>
    <phoneticPr fontId="1"/>
  </si>
  <si>
    <t>問題5</t>
    <rPh sb="0" eb="2">
      <t>モンダイ</t>
    </rPh>
    <phoneticPr fontId="1"/>
  </si>
  <si>
    <t>問題6</t>
    <rPh sb="0" eb="2">
      <t>モンダイ</t>
    </rPh>
    <phoneticPr fontId="1"/>
  </si>
  <si>
    <t>問題7</t>
    <rPh sb="0" eb="2">
      <t>モンダイ</t>
    </rPh>
    <phoneticPr fontId="1"/>
  </si>
  <si>
    <t>問題8</t>
    <rPh sb="0" eb="2">
      <t>モンダイ</t>
    </rPh>
    <phoneticPr fontId="1"/>
  </si>
  <si>
    <t>問題9</t>
    <rPh sb="0" eb="2">
      <t>モンダイ</t>
    </rPh>
    <phoneticPr fontId="1"/>
  </si>
  <si>
    <t>問題10</t>
    <rPh sb="0" eb="2">
      <t>モンダイ</t>
    </rPh>
    <phoneticPr fontId="1"/>
  </si>
  <si>
    <t>問題11</t>
    <rPh sb="0" eb="2">
      <t>モンダイ</t>
    </rPh>
    <phoneticPr fontId="1"/>
  </si>
  <si>
    <t>問題12</t>
    <rPh sb="0" eb="2">
      <t>モンダイ</t>
    </rPh>
    <phoneticPr fontId="1"/>
  </si>
  <si>
    <t>問題13</t>
    <rPh sb="0" eb="2">
      <t>モンダイ</t>
    </rPh>
    <phoneticPr fontId="1"/>
  </si>
  <si>
    <t>問題15</t>
    <rPh sb="0" eb="2">
      <t>モンダイ</t>
    </rPh>
    <phoneticPr fontId="1"/>
  </si>
  <si>
    <t>問題16</t>
    <rPh sb="0" eb="2">
      <t>モンダイ</t>
    </rPh>
    <phoneticPr fontId="1"/>
  </si>
  <si>
    <t>問題17</t>
    <rPh sb="0" eb="2">
      <t>モンダイ</t>
    </rPh>
    <phoneticPr fontId="1"/>
  </si>
  <si>
    <t>問題18</t>
    <rPh sb="0" eb="2">
      <t>モンダイ</t>
    </rPh>
    <phoneticPr fontId="1"/>
  </si>
  <si>
    <t>問題19</t>
    <rPh sb="0" eb="2">
      <t>モンダイ</t>
    </rPh>
    <phoneticPr fontId="1"/>
  </si>
  <si>
    <t>問題20</t>
    <rPh sb="0" eb="2">
      <t>モンダイ</t>
    </rPh>
    <phoneticPr fontId="1"/>
  </si>
  <si>
    <t>（２）喫水の変化量を求める</t>
    <rPh sb="3" eb="5">
      <t>キッスイ</t>
    </rPh>
    <rPh sb="6" eb="9">
      <t>ヘンカリョウ</t>
    </rPh>
    <rPh sb="10" eb="11">
      <t>モト</t>
    </rPh>
    <phoneticPr fontId="1"/>
  </si>
  <si>
    <t>（３）河水中におけるTPCを求める</t>
    <rPh sb="3" eb="6">
      <t>カスイチュウ</t>
    </rPh>
    <rPh sb="14" eb="15">
      <t>モト</t>
    </rPh>
    <phoneticPr fontId="1"/>
  </si>
  <si>
    <t>（４）貨物の重量を求める</t>
    <rPh sb="3" eb="5">
      <t>カモツ</t>
    </rPh>
    <rPh sb="6" eb="8">
      <t>ジュウリョウ</t>
    </rPh>
    <rPh sb="9" eb="10">
      <t>モト</t>
    </rPh>
    <phoneticPr fontId="1"/>
  </si>
  <si>
    <t>（３）喫水の変化量を求める</t>
    <rPh sb="3" eb="5">
      <t>キッスイ</t>
    </rPh>
    <rPh sb="6" eb="9">
      <t>ヘンカリョウ</t>
    </rPh>
    <rPh sb="10" eb="11">
      <t>モト</t>
    </rPh>
    <phoneticPr fontId="1"/>
  </si>
  <si>
    <t>（４）河水中におけるTPCを求める</t>
    <rPh sb="3" eb="6">
      <t>カスイチュウ</t>
    </rPh>
    <rPh sb="14" eb="15">
      <t>モト</t>
    </rPh>
    <phoneticPr fontId="1"/>
  </si>
  <si>
    <t>（５）貨物の重量を求める</t>
    <rPh sb="3" eb="5">
      <t>カモツ</t>
    </rPh>
    <rPh sb="6" eb="8">
      <t>ジュウリョウ</t>
    </rPh>
    <rPh sb="9" eb="10">
      <t>モト</t>
    </rPh>
    <phoneticPr fontId="1"/>
  </si>
  <si>
    <t>（４）喫水の変化量を求める</t>
    <rPh sb="3" eb="5">
      <t>キッスイ</t>
    </rPh>
    <rPh sb="6" eb="9">
      <t>ヘンカリョウ</t>
    </rPh>
    <rPh sb="10" eb="11">
      <t>モト</t>
    </rPh>
    <phoneticPr fontId="1"/>
  </si>
  <si>
    <t>（５）河水中におけるTPCを求める</t>
    <rPh sb="3" eb="6">
      <t>カスイチュウ</t>
    </rPh>
    <rPh sb="14" eb="15">
      <t>モト</t>
    </rPh>
    <phoneticPr fontId="1"/>
  </si>
  <si>
    <t>（６）貨物の重量を求める</t>
    <rPh sb="3" eb="5">
      <t>カモツ</t>
    </rPh>
    <rPh sb="6" eb="8">
      <t>ジュウリョウ</t>
    </rPh>
    <rPh sb="9" eb="10">
      <t>モト</t>
    </rPh>
    <phoneticPr fontId="1"/>
  </si>
  <si>
    <t>（５）喫水の変化量を求める</t>
    <rPh sb="3" eb="5">
      <t>キッスイ</t>
    </rPh>
    <rPh sb="6" eb="9">
      <t>ヘンカリョウ</t>
    </rPh>
    <rPh sb="10" eb="11">
      <t>モト</t>
    </rPh>
    <phoneticPr fontId="1"/>
  </si>
  <si>
    <t>（６）河水中におけるTPCを求める</t>
    <rPh sb="3" eb="6">
      <t>カスイチュウ</t>
    </rPh>
    <rPh sb="14" eb="15">
      <t>モト</t>
    </rPh>
    <phoneticPr fontId="1"/>
  </si>
  <si>
    <t>（７）貨物の重量を求める</t>
    <rPh sb="3" eb="5">
      <t>カモツ</t>
    </rPh>
    <rPh sb="6" eb="8">
      <t>ジュウリョウ</t>
    </rPh>
    <rPh sb="9" eb="10">
      <t>モト</t>
    </rPh>
    <phoneticPr fontId="1"/>
  </si>
  <si>
    <t>問題１5</t>
    <rPh sb="0" eb="2">
      <t>モンダイ</t>
    </rPh>
    <phoneticPr fontId="1"/>
  </si>
  <si>
    <t>問題１6</t>
    <rPh sb="0" eb="2">
      <t>モンダイ</t>
    </rPh>
    <phoneticPr fontId="1"/>
  </si>
  <si>
    <t>問題１7</t>
    <rPh sb="0" eb="2">
      <t>モンダイ</t>
    </rPh>
    <phoneticPr fontId="1"/>
  </si>
  <si>
    <t>問題１8</t>
    <rPh sb="0" eb="2">
      <t>モンダイ</t>
    </rPh>
    <phoneticPr fontId="1"/>
  </si>
  <si>
    <t>問題１9</t>
    <rPh sb="0" eb="2">
      <t>モンダイ</t>
    </rPh>
    <phoneticPr fontId="1"/>
  </si>
  <si>
    <t>問題１3</t>
    <rPh sb="0" eb="2">
      <t>モンダイ</t>
    </rPh>
    <phoneticPr fontId="1"/>
  </si>
  <si>
    <t>問題１4</t>
    <rPh sb="0" eb="2">
      <t>モンダイ</t>
    </rPh>
    <phoneticPr fontId="1"/>
  </si>
  <si>
    <t>（２）河水中に浮かんだときの喫水の変化量を求める</t>
    <rPh sb="3" eb="6">
      <t>カスイチュウ</t>
    </rPh>
    <rPh sb="7" eb="8">
      <t>ウ</t>
    </rPh>
    <rPh sb="14" eb="16">
      <t>キッスイ</t>
    </rPh>
    <rPh sb="17" eb="20">
      <t>ヘンカリョウ</t>
    </rPh>
    <rPh sb="21" eb="22">
      <t>モト</t>
    </rPh>
    <phoneticPr fontId="1"/>
  </si>
  <si>
    <t>（3）バラストタンクの排水トン数を求める</t>
    <rPh sb="11" eb="13">
      <t>ハイスイ</t>
    </rPh>
    <rPh sb="15" eb="16">
      <t>スウ</t>
    </rPh>
    <rPh sb="17" eb="18">
      <t>モト</t>
    </rPh>
    <phoneticPr fontId="1"/>
  </si>
  <si>
    <t>（３）河水中に浮かんだときの喫水の変化量を求める</t>
    <rPh sb="3" eb="6">
      <t>カスイチュウ</t>
    </rPh>
    <rPh sb="7" eb="8">
      <t>ウ</t>
    </rPh>
    <rPh sb="14" eb="16">
      <t>キッスイ</t>
    </rPh>
    <rPh sb="17" eb="20">
      <t>ヘンカリョウ</t>
    </rPh>
    <rPh sb="21" eb="22">
      <t>モト</t>
    </rPh>
    <phoneticPr fontId="1"/>
  </si>
  <si>
    <t>（4）バラストタンクの排水トン数を求める</t>
    <rPh sb="11" eb="13">
      <t>ハイスイ</t>
    </rPh>
    <rPh sb="15" eb="16">
      <t>スウ</t>
    </rPh>
    <rPh sb="17" eb="18">
      <t>モト</t>
    </rPh>
    <phoneticPr fontId="1"/>
  </si>
  <si>
    <t>場合のトリムの変化量を求めよ。ただし、ＭＴＣ（トリムを２ｃｍ変えるのに必要なモーメント）は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</si>
  <si>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場合のトリムの変化量を求めよ。ただし、ＭＴＣ（トリムを３ｃｍ変えるのに必要なモーメント）は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</si>
  <si>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場合のトリムの変化量を求めよ。ただし、ＭＴＣ（トリムを４ｃｍ変えるのに必要なモーメント）は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</si>
  <si>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場合のトリムの変化量を求めよ。ただし、ＭＴＣ（トリムを５ｃｍ変えるのに必要なモーメント）は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</si>
  <si>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場合のトリムの変化量を求めよ。ただし、ＭＴＣ（トリムを６ｃｍ変えるのに必要なモーメント）は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</si>
  <si>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場合のトリムの変化量を求めよ。ただし、ＭＴＣ（トリムを７ｃｍ変えるのに必要なモーメント）は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</si>
  <si>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場合のトリムの変化量を求めよ。ただし、ＭＴＣ（トリムを８ｃｍ変えるのに必要なモーメント）は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</si>
  <si>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場合のトリムの変化量を求めよ。ただし、ＭＴＣ（トリムを９ｃｍ変えるのに必要なモーメント）は</t>
    <rPh sb="0" eb="2">
      <t>バアイ</t>
    </rPh>
    <rPh sb="7" eb="10">
      <t>ヘンカリョウ</t>
    </rPh>
    <rPh sb="11" eb="12">
      <t>モト</t>
    </rPh>
    <rPh sb="30" eb="31">
      <t>カ</t>
    </rPh>
    <rPh sb="35" eb="37">
      <t>ヒツヨウ</t>
    </rPh>
    <phoneticPr fontId="1"/>
  </si>
  <si>
    <t>場合のトリムの変化量を求めよ。ただし、ＭＴＣ（トリムを１０ｃｍ変えるのに必要なモーメント）は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</si>
  <si>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場合のトリムの変化量を求めよ。ただし、ＭＴＣ（トリムを１１ｃｍ変えるのに必要なモーメント）は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</si>
  <si>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場合のトリムの変化量を求めよ。ただし、ＭＴＣ（トリムを１２ｃｍ変えるのに必要なモーメント）は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</si>
  <si>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場合のトリムの変化量を求めよ。ただし、ＭＴＣ（トリムを１３ｃｍ変えるのに必要なモーメント）は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</si>
  <si>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場合のトリムの変化量を求めよ。ただし、ＭＴＣ（トリムを１４ｃｍ変えるのに必要なモーメント）は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</si>
  <si>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場合のトリムの変化量を求めよ。ただし、ＭＴＣ（トリムを１５ｃｍ変えるのに必要なモーメント）は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</si>
  <si>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場合のトリムの変化量を求めよ。ただし、ＭＴＣ（トリムを１６ｃｍ変えるのに必要なモーメント）は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</si>
  <si>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場合のトリムの変化量を求めよ。ただし、ＭＴＣ（トリムを１７ｃｍ変えるのに必要なモーメント）は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</si>
  <si>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場合のトリムの変化量を求めよ。ただし、ＭＴＣ（トリムを１８ｃｍ変えるのに必要なモーメント）は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</si>
  <si>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場合のトリムの変化量を求めよ。ただし、ＭＴＣ（トリムを１９ｃｍ変えるのに必要なモーメント）は</t>
    <rPh sb="0" eb="2">
      <t>バアイ</t>
    </rPh>
    <rPh sb="7" eb="10">
      <t>ヘンカリョウ</t>
    </rPh>
    <rPh sb="11" eb="12">
      <t>モト</t>
    </rPh>
    <rPh sb="31" eb="32">
      <t>カ</t>
    </rPh>
    <rPh sb="36" eb="38">
      <t>ヒツヨウ</t>
    </rPh>
    <phoneticPr fontId="1"/>
  </si>
  <si>
    <t>場合のトリムの変化量を求めよ。ただし、ＭＴＣ（トリムを２０ｃｍ変えるのに必要なモーメント）は</t>
    <rPh sb="0" eb="2">
      <t>バアイ</t>
    </rPh>
    <rPh sb="7" eb="10">
      <t>ヘンカリョウ</t>
    </rPh>
    <rPh sb="11" eb="12">
      <t>モト</t>
    </rPh>
    <rPh sb="31" eb="32">
      <t>カ</t>
    </rPh>
    <rPh sb="36" eb="38">
      <t>ヒツヨウ</t>
    </rPh>
    <phoneticPr fontId="1"/>
  </si>
  <si>
    <t>等喫水としたい場合のトリムの変化量を求めよ。ただし、ＭＴＣ（トリムを２ｃｍ変えるのに必要なモーメント）は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</si>
  <si>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等喫水としたい場合のトリムの変化量を求めよ。ただし、ＭＴＣ（トリムを３ｃｍ変えるのに必要なモーメント）は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</si>
  <si>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等喫水としたい場合のトリムの変化量を求めよ。ただし、ＭＴＣ（トリムを４ｃｍ変えるのに必要なモーメント）は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</si>
  <si>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等喫水としたい場合のトリムの変化量を求めよ。ただし、ＭＴＣ（トリムを５ｃｍ変えるのに必要なモーメント）は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</si>
  <si>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等喫水としたい場合のトリムの変化量を求めよ。ただし、ＭＴＣ（トリムを６ｃｍ変えるのに必要なモーメント）は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</si>
  <si>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等喫水としたい場合のトリムの変化量を求めよ。ただし、ＭＴＣ（トリムを７ｃｍ変えるのに必要なモーメント）は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</si>
  <si>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等喫水としたい場合のトリムの変化量を求めよ。ただし、ＭＴＣ（トリムを８ｃｍ変えるのに必要なモーメント）は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</si>
  <si>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等喫水としたい場合のトリムの変化量を求めよ。ただし、ＭＴＣ（トリムを９ｃｍ変えるのに必要なモーメント）は</t>
    <rPh sb="0" eb="1">
      <t>トウ</t>
    </rPh>
    <rPh sb="1" eb="3">
      <t>キッスイ</t>
    </rPh>
    <rPh sb="7" eb="9">
      <t>バアイ</t>
    </rPh>
    <rPh sb="14" eb="17">
      <t>ヘンカリョウ</t>
    </rPh>
    <rPh sb="18" eb="19">
      <t>モト</t>
    </rPh>
    <rPh sb="37" eb="38">
      <t>カ</t>
    </rPh>
    <rPh sb="42" eb="44">
      <t>ヒツヨウ</t>
    </rPh>
    <phoneticPr fontId="1"/>
  </si>
  <si>
    <t>等喫水としたい場合のトリムの変化量を求めよ。ただし、ＭＴＣ（トリムを１０ｃｍ変えるのに必要なモーメント）は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</si>
  <si>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等喫水としたい場合のトリムの変化量を求めよ。ただし、ＭＴＣ（トリムを１１ｃｍ変えるのに必要なモーメント）は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</si>
  <si>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等喫水としたい場合のトリムの変化量を求めよ。ただし、ＭＴＣ（トリムを１２ｃｍ変えるのに必要なモーメント）は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</si>
  <si>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等喫水としたい場合のトリムの変化量を求めよ。ただし、ＭＴＣ（トリムを１３ｃｍ変えるのに必要なモーメント）は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</si>
  <si>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等喫水としたい場合のトリムの変化量を求めよ。ただし、ＭＴＣ（トリムを１４ｃｍ変えるのに必要なモーメント）は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</si>
  <si>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等喫水としたい場合のトリムの変化量を求めよ。ただし、ＭＴＣ（トリムを１５ｃｍ変えるのに必要なモーメント）は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</si>
  <si>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等喫水としたい場合のトリムの変化量を求めよ。ただし、ＭＴＣ（トリムを１６ｃｍ変えるのに必要なモーメント）は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</si>
  <si>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等喫水としたい場合のトリムの変化量を求めよ。ただし、ＭＴＣ（トリムを１７ｃｍ変えるのに必要なモーメント）は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</si>
  <si>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等喫水としたい場合のトリムの変化量を求めよ。ただし、ＭＴＣ（トリムを１８ｃｍ変えるのに必要なモーメント）は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</si>
  <si>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等喫水としたい場合のトリムの変化量を求めよ。ただし、ＭＴＣ（トリムを１９ｃｍ変えるのに必要なモーメント）は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</si>
  <si>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等喫水としたい場合のトリムの変化量を求めよ。ただし、ＭＴＣ（トリムを２０ｃｍ変えるのに必要なモーメント）は</t>
    <rPh sb="0" eb="1">
      <t>トウ</t>
    </rPh>
    <rPh sb="1" eb="3">
      <t>キッスイ</t>
    </rPh>
    <rPh sb="7" eb="9">
      <t>バアイ</t>
    </rPh>
    <rPh sb="14" eb="17">
      <t>ヘンカリョウ</t>
    </rPh>
    <rPh sb="18" eb="19">
      <t>モト</t>
    </rPh>
    <rPh sb="38" eb="39">
      <t>カ</t>
    </rPh>
    <rPh sb="43" eb="45">
      <t>ヒツヨウ</t>
    </rPh>
    <phoneticPr fontId="1"/>
  </si>
  <si>
    <t>=</t>
    <phoneticPr fontId="1"/>
  </si>
  <si>
    <t>ＭＴＣ（トリムを2㎝変えるのに必要なモーメント）は</t>
    <rPh sb="10" eb="11">
      <t>カ</t>
    </rPh>
    <rPh sb="15" eb="17">
      <t>ヒツヨウ</t>
    </rPh>
    <phoneticPr fontId="1"/>
  </si>
  <si>
    <t>ＭＴＣ（トリムを3㎝変えるのに必要なモーメント）は</t>
    <rPh sb="10" eb="11">
      <t>カ</t>
    </rPh>
    <rPh sb="15" eb="17">
      <t>ヒツヨウ</t>
    </rPh>
    <phoneticPr fontId="1"/>
  </si>
  <si>
    <t>ＭＴＣ（トリムを4㎝変えるのに必要なモーメント）は</t>
    <rPh sb="10" eb="11">
      <t>カ</t>
    </rPh>
    <rPh sb="15" eb="17">
      <t>ヒツヨウ</t>
    </rPh>
    <phoneticPr fontId="1"/>
  </si>
  <si>
    <t>ＭＴＣ（トリムを5㎝変えるのに必要なモーメント）は</t>
    <rPh sb="10" eb="11">
      <t>カ</t>
    </rPh>
    <rPh sb="15" eb="17">
      <t>ヒツヨウ</t>
    </rPh>
    <phoneticPr fontId="1"/>
  </si>
  <si>
    <t>ＭＴＣ（トリムを6㎝変えるのに必要なモーメント）は</t>
    <rPh sb="10" eb="11">
      <t>カ</t>
    </rPh>
    <rPh sb="15" eb="17">
      <t>ヒツヨウ</t>
    </rPh>
    <phoneticPr fontId="1"/>
  </si>
  <si>
    <t>ＭＴＣ（トリムを7㎝変えるのに必要なモーメント）は</t>
    <rPh sb="10" eb="11">
      <t>カ</t>
    </rPh>
    <rPh sb="15" eb="17">
      <t>ヒツヨウ</t>
    </rPh>
    <phoneticPr fontId="1"/>
  </si>
  <si>
    <t>ＭＴＣ（トリムを8㎝変えるのに必要なモーメント）は</t>
    <rPh sb="10" eb="11">
      <t>カ</t>
    </rPh>
    <rPh sb="15" eb="17">
      <t>ヒツヨウ</t>
    </rPh>
    <phoneticPr fontId="1"/>
  </si>
  <si>
    <t>ＭＴＣ（トリムを9㎝変えるのに必要なモーメント）は</t>
    <rPh sb="10" eb="11">
      <t>カ</t>
    </rPh>
    <rPh sb="15" eb="17">
      <t>ヒツヨウ</t>
    </rPh>
    <phoneticPr fontId="1"/>
  </si>
  <si>
    <t>ＭＴＣ（トリムを10㎝変えるのに必要なモーメント）は</t>
    <rPh sb="11" eb="12">
      <t>カ</t>
    </rPh>
    <rPh sb="16" eb="18">
      <t>ヒツヨウ</t>
    </rPh>
    <phoneticPr fontId="1"/>
  </si>
  <si>
    <t>ＭＴＣ（トリムを11㎝変えるのに必要なモーメント）は</t>
    <rPh sb="11" eb="12">
      <t>カ</t>
    </rPh>
    <rPh sb="16" eb="18">
      <t>ヒツヨウ</t>
    </rPh>
    <phoneticPr fontId="1"/>
  </si>
  <si>
    <t>ＭＴＣ（トリムを12㎝変えるのに必要なモーメント）は</t>
    <rPh sb="11" eb="12">
      <t>カ</t>
    </rPh>
    <rPh sb="16" eb="18">
      <t>ヒツヨウ</t>
    </rPh>
    <phoneticPr fontId="1"/>
  </si>
  <si>
    <t>ＭＴＣ（トリムを13㎝変えるのに必要なモーメント）は</t>
    <rPh sb="11" eb="12">
      <t>カ</t>
    </rPh>
    <rPh sb="16" eb="18">
      <t>ヒツヨウ</t>
    </rPh>
    <phoneticPr fontId="1"/>
  </si>
  <si>
    <t>ＭＴＣ（トリムを14㎝変えるのに必要なモーメント）は</t>
    <rPh sb="11" eb="12">
      <t>カ</t>
    </rPh>
    <rPh sb="16" eb="18">
      <t>ヒツヨウ</t>
    </rPh>
    <phoneticPr fontId="1"/>
  </si>
  <si>
    <t>ＭＴＣ（トリムを15㎝変えるのに必要なモーメント）は</t>
    <rPh sb="11" eb="12">
      <t>カ</t>
    </rPh>
    <rPh sb="16" eb="18">
      <t>ヒツヨウ</t>
    </rPh>
    <phoneticPr fontId="1"/>
  </si>
  <si>
    <t>ＭＴＣ（トリムを16㎝変えるのに必要なモーメント）は</t>
    <rPh sb="11" eb="12">
      <t>カ</t>
    </rPh>
    <rPh sb="16" eb="18">
      <t>ヒツヨウ</t>
    </rPh>
    <phoneticPr fontId="1"/>
  </si>
  <si>
    <t>ＭＴＣ（トリムを17㎝変えるのに必要なモーメント）は</t>
    <rPh sb="11" eb="12">
      <t>カ</t>
    </rPh>
    <rPh sb="16" eb="18">
      <t>ヒツヨウ</t>
    </rPh>
    <phoneticPr fontId="1"/>
  </si>
  <si>
    <t>ＭＴＣ（トリムを18㎝変えるのに必要なモーメント）は</t>
    <rPh sb="11" eb="12">
      <t>カ</t>
    </rPh>
    <rPh sb="16" eb="18">
      <t>ヒツヨウ</t>
    </rPh>
    <phoneticPr fontId="1"/>
  </si>
  <si>
    <t>ＭＴＣ（トリムを19㎝変えるのに必要なモーメント）は</t>
    <rPh sb="11" eb="12">
      <t>カ</t>
    </rPh>
    <rPh sb="16" eb="18">
      <t>ヒツヨウ</t>
    </rPh>
    <phoneticPr fontId="1"/>
  </si>
  <si>
    <t>ＭＴＣ（トリムを20㎝変えるのに必要なモーメント）は</t>
    <rPh sb="11" eb="12">
      <t>カ</t>
    </rPh>
    <rPh sb="16" eb="18">
      <t>ヒツヨウ</t>
    </rPh>
    <phoneticPr fontId="1"/>
  </si>
  <si>
    <t>問題1</t>
    <rPh sb="0" eb="2">
      <t>モンダイ</t>
    </rPh>
    <phoneticPr fontId="1"/>
  </si>
  <si>
    <t>問題2</t>
    <rPh sb="0" eb="2">
      <t>モンダイ</t>
    </rPh>
    <phoneticPr fontId="1"/>
  </si>
  <si>
    <t>トン、ＭＴＣ（トリムを２ｃｍ変えるのに必要なモーメント）は</t>
    <rPh sb="14" eb="15">
      <t>カ</t>
    </rPh>
    <rPh sb="19" eb="21">
      <t>ヒツヨウ</t>
    </rPh>
    <phoneticPr fontId="1"/>
  </si>
  <si>
    <t>トン、ＭＴＣ（トリムを３ｃｍ変えるのに必要なモーメント）は</t>
    <rPh sb="14" eb="15">
      <t>カ</t>
    </rPh>
    <rPh sb="19" eb="21">
      <t>ヒツヨウ</t>
    </rPh>
    <phoneticPr fontId="1"/>
  </si>
  <si>
    <t>ρ５</t>
  </si>
  <si>
    <t>ρ６</t>
  </si>
  <si>
    <t>トン、ＭＴＣ（トリムを４ｃｍ変えるのに必要なモーメント）は</t>
    <rPh sb="14" eb="15">
      <t>カ</t>
    </rPh>
    <rPh sb="19" eb="21">
      <t>ヒツヨウ</t>
    </rPh>
    <phoneticPr fontId="1"/>
  </si>
  <si>
    <t>トン、ＭＴＣ（トリムを５ｃｍ変えるのに必要なモーメント）は</t>
    <rPh sb="14" eb="15">
      <t>カ</t>
    </rPh>
    <rPh sb="19" eb="21">
      <t>ヒツヨウ</t>
    </rPh>
    <phoneticPr fontId="1"/>
  </si>
  <si>
    <t>トン、ＭＴＣ（トリムを６ｃｍ変えるのに必要なモーメント）は</t>
    <rPh sb="14" eb="15">
      <t>カ</t>
    </rPh>
    <rPh sb="19" eb="21">
      <t>ヒツヨウ</t>
    </rPh>
    <phoneticPr fontId="1"/>
  </si>
  <si>
    <t>トン、ＭＴＣ（トリムを７ｃｍ変えるのに必要なモーメント）は</t>
    <rPh sb="14" eb="15">
      <t>カ</t>
    </rPh>
    <rPh sb="19" eb="21">
      <t>ヒツヨウ</t>
    </rPh>
    <phoneticPr fontId="1"/>
  </si>
  <si>
    <t>トン、ＭＴＣ（トリムを８ｃｍ変えるのに必要なモーメント）は</t>
    <rPh sb="14" eb="15">
      <t>カ</t>
    </rPh>
    <rPh sb="19" eb="21">
      <t>ヒツヨウ</t>
    </rPh>
    <phoneticPr fontId="1"/>
  </si>
  <si>
    <t>トン、ＭＴＣ（トリムを９ｃｍ変えるのに必要なモーメント）は</t>
    <rPh sb="14" eb="15">
      <t>カ</t>
    </rPh>
    <rPh sb="19" eb="21">
      <t>ヒツヨウ</t>
    </rPh>
    <phoneticPr fontId="1"/>
  </si>
  <si>
    <t>トン、ＭＴＣ（トリムを１０ｃｍ変えるのに必要なモーメント）は</t>
    <rPh sb="15" eb="16">
      <t>カ</t>
    </rPh>
    <rPh sb="20" eb="22">
      <t>ヒツヨウ</t>
    </rPh>
    <phoneticPr fontId="1"/>
  </si>
  <si>
    <t>トン、ＭＴＣ（トリムを１１ｃｍ変えるのに必要なモーメント）は</t>
    <rPh sb="15" eb="16">
      <t>カ</t>
    </rPh>
    <rPh sb="20" eb="22">
      <t>ヒツヨウ</t>
    </rPh>
    <phoneticPr fontId="1"/>
  </si>
  <si>
    <t>トン、ＭＴＣ（トリムを１２ｃｍ変えるのに必要なモーメント）は</t>
    <rPh sb="15" eb="16">
      <t>カ</t>
    </rPh>
    <rPh sb="20" eb="22">
      <t>ヒツヨウ</t>
    </rPh>
    <phoneticPr fontId="1"/>
  </si>
  <si>
    <t>トン、ＭＴＣ（トリムを１３ｃｍ変えるのに必要なモーメント）は</t>
    <rPh sb="15" eb="16">
      <t>カ</t>
    </rPh>
    <rPh sb="20" eb="22">
      <t>ヒツヨウ</t>
    </rPh>
    <phoneticPr fontId="1"/>
  </si>
  <si>
    <t>トン、ＭＴＣ（トリムを１４ｃｍ変えるのに必要なモーメント）は</t>
    <rPh sb="15" eb="16">
      <t>カ</t>
    </rPh>
    <rPh sb="20" eb="22">
      <t>ヒツヨウ</t>
    </rPh>
    <phoneticPr fontId="1"/>
  </si>
  <si>
    <t>トン、ＭＴＣ（トリムを１５ｃｍ変えるのに必要なモーメント）は</t>
    <rPh sb="15" eb="16">
      <t>カ</t>
    </rPh>
    <rPh sb="20" eb="22">
      <t>ヒツヨウ</t>
    </rPh>
    <phoneticPr fontId="1"/>
  </si>
  <si>
    <t>トン、ＭＴＣ（トリムを１６ｃｍ変えるのに必要なモーメント）は</t>
    <rPh sb="15" eb="16">
      <t>カ</t>
    </rPh>
    <rPh sb="20" eb="22">
      <t>ヒツヨウ</t>
    </rPh>
    <phoneticPr fontId="1"/>
  </si>
  <si>
    <t>トン、ＭＴＣ（トリムを１７ｃｍ変えるのに必要なモーメント）は</t>
    <rPh sb="15" eb="16">
      <t>カ</t>
    </rPh>
    <rPh sb="20" eb="22">
      <t>ヒツヨウ</t>
    </rPh>
    <phoneticPr fontId="1"/>
  </si>
  <si>
    <t>トン、ＭＴＣ（トリムを１８ｃｍ変えるのに必要なモーメント）は</t>
    <rPh sb="15" eb="16">
      <t>カ</t>
    </rPh>
    <rPh sb="20" eb="22">
      <t>ヒツヨウ</t>
    </rPh>
    <phoneticPr fontId="1"/>
  </si>
  <si>
    <t>トン、ＭＴＣ（トリムを１９ｃｍ変えるのに必要なモーメント）は</t>
    <rPh sb="15" eb="16">
      <t>カ</t>
    </rPh>
    <rPh sb="20" eb="22">
      <t>ヒツヨウ</t>
    </rPh>
    <phoneticPr fontId="1"/>
  </si>
  <si>
    <t>トン、ＭＴＣ（トリムを２０ｃｍ変えるのに必要なモーメント）は</t>
    <rPh sb="15" eb="16">
      <t>カ</t>
    </rPh>
    <rPh sb="20" eb="22">
      <t>ヒツヨウ</t>
    </rPh>
    <phoneticPr fontId="1"/>
  </si>
  <si>
    <t>（1）平行沈下量を求める。</t>
    <rPh sb="3" eb="5">
      <t>ヘイコウ</t>
    </rPh>
    <rPh sb="5" eb="8">
      <t>チンカリョウ</t>
    </rPh>
    <rPh sb="9" eb="10">
      <t>モト</t>
    </rPh>
    <phoneticPr fontId="1"/>
  </si>
  <si>
    <t>（2）トリムの変化量を求める</t>
    <rPh sb="7" eb="10">
      <t>ヘンカリョウ</t>
    </rPh>
    <rPh sb="11" eb="12">
      <t>モト</t>
    </rPh>
    <phoneticPr fontId="1"/>
  </si>
  <si>
    <t>ρ1</t>
    <phoneticPr fontId="1"/>
  </si>
  <si>
    <t>ρ2</t>
    <phoneticPr fontId="1"/>
  </si>
  <si>
    <t>（3）比重が違うので喫水の変化量を求める</t>
    <rPh sb="3" eb="5">
      <t>ヒジュウ</t>
    </rPh>
    <rPh sb="6" eb="7">
      <t>チガ</t>
    </rPh>
    <rPh sb="10" eb="12">
      <t>キッスイ</t>
    </rPh>
    <rPh sb="13" eb="16">
      <t>ヘンカリョウ</t>
    </rPh>
    <rPh sb="17" eb="18">
      <t>モト</t>
    </rPh>
    <phoneticPr fontId="1"/>
  </si>
  <si>
    <t>（4）船首尾の喫水の変化量を求める</t>
    <rPh sb="3" eb="5">
      <t>センシュ</t>
    </rPh>
    <rPh sb="5" eb="6">
      <t>ビ</t>
    </rPh>
    <rPh sb="7" eb="9">
      <t>キッスイ</t>
    </rPh>
    <rPh sb="10" eb="13">
      <t>ヘンカリョウ</t>
    </rPh>
    <rPh sb="14" eb="15">
      <t>モト</t>
    </rPh>
    <phoneticPr fontId="1"/>
  </si>
  <si>
    <t>ρ１</t>
    <phoneticPr fontId="1"/>
  </si>
  <si>
    <t>ρ２</t>
    <phoneticPr fontId="1"/>
  </si>
  <si>
    <t>(2）トリムの変化量を求める</t>
    <rPh sb="7" eb="10">
      <t>ヘンカリョウ</t>
    </rPh>
    <rPh sb="11" eb="12">
      <t>モト</t>
    </rPh>
    <phoneticPr fontId="1"/>
  </si>
  <si>
    <t>（43）船首尾の喫水の変化量を求める</t>
    <rPh sb="4" eb="6">
      <t>センシュ</t>
    </rPh>
    <rPh sb="6" eb="7">
      <t>ビ</t>
    </rPh>
    <rPh sb="8" eb="10">
      <t>キッスイ</t>
    </rPh>
    <rPh sb="11" eb="14">
      <t>ヘンカリョウ</t>
    </rPh>
    <rPh sb="15" eb="16">
      <t>モト</t>
    </rPh>
    <phoneticPr fontId="1"/>
  </si>
  <si>
    <t>(4）船首尾の喫水の変化量を求める</t>
    <rPh sb="3" eb="5">
      <t>センシュ</t>
    </rPh>
    <rPh sb="5" eb="6">
      <t>ビ</t>
    </rPh>
    <rPh sb="7" eb="9">
      <t>キッスイ</t>
    </rPh>
    <rPh sb="10" eb="13">
      <t>ヘンカリョウ</t>
    </rPh>
    <rPh sb="14" eb="15">
      <t>モト</t>
    </rPh>
    <phoneticPr fontId="1"/>
  </si>
  <si>
    <t>ただし、MTCは</t>
    <phoneticPr fontId="1"/>
  </si>
  <si>
    <t>（forepeak tank）かた船尾水倉（after peak tank)に移動し、イーブンキールとするためには、何トンの清水を移せばよいか。</t>
    <rPh sb="17" eb="19">
      <t>センビ</t>
    </rPh>
    <rPh sb="19" eb="21">
      <t>スイソウ</t>
    </rPh>
    <rPh sb="39" eb="41">
      <t>イドウ</t>
    </rPh>
    <rPh sb="58" eb="59">
      <t>ナン</t>
    </rPh>
    <rPh sb="62" eb="64">
      <t>セイスイ</t>
    </rPh>
    <rPh sb="65" eb="66">
      <t>ウツ</t>
    </rPh>
    <phoneticPr fontId="1"/>
  </si>
  <si>
    <t>問題１2</t>
    <rPh sb="0" eb="2">
      <t>モンダイ</t>
    </rPh>
    <phoneticPr fontId="1"/>
  </si>
  <si>
    <t>問題１0</t>
    <rPh sb="0" eb="2">
      <t>モンダイ</t>
    </rPh>
    <phoneticPr fontId="1"/>
  </si>
  <si>
    <t>問題１1</t>
    <rPh sb="0" eb="2">
      <t>モンダイ</t>
    </rPh>
    <phoneticPr fontId="1"/>
  </si>
  <si>
    <t>問題5</t>
    <rPh sb="0" eb="1">
      <t>トイ</t>
    </rPh>
    <rPh sb="1" eb="2">
      <t>ダイ</t>
    </rPh>
    <phoneticPr fontId="1"/>
  </si>
  <si>
    <t>問題1１</t>
    <rPh sb="0" eb="2">
      <t>モンダイ</t>
    </rPh>
    <phoneticPr fontId="1"/>
  </si>
  <si>
    <t>問題1２</t>
    <rPh sb="0" eb="2">
      <t>モンダイ</t>
    </rPh>
    <phoneticPr fontId="1"/>
  </si>
  <si>
    <t>問題1３</t>
    <rPh sb="0" eb="2">
      <t>モンダイ</t>
    </rPh>
    <phoneticPr fontId="1"/>
  </si>
  <si>
    <t>問題1４</t>
    <rPh sb="0" eb="2">
      <t>モンダイ</t>
    </rPh>
    <phoneticPr fontId="1"/>
  </si>
  <si>
    <t>（2）トリムの変化量を求める。</t>
    <rPh sb="7" eb="10">
      <t>ヘンカリョウ</t>
    </rPh>
    <rPh sb="11" eb="12">
      <t>モト</t>
    </rPh>
    <phoneticPr fontId="1"/>
  </si>
  <si>
    <t>（3）船首尾トリムの変化量を求める</t>
    <rPh sb="3" eb="5">
      <t>センシュ</t>
    </rPh>
    <rPh sb="5" eb="6">
      <t>ビ</t>
    </rPh>
    <rPh sb="10" eb="13">
      <t>ヘンカリョウ</t>
    </rPh>
    <rPh sb="14" eb="15">
      <t>モト</t>
    </rPh>
    <phoneticPr fontId="1"/>
  </si>
  <si>
    <t>(2）トリムの変化量を求める。</t>
    <rPh sb="7" eb="10">
      <t>ヘンカリョウ</t>
    </rPh>
    <rPh sb="11" eb="12">
      <t>モト</t>
    </rPh>
    <phoneticPr fontId="1"/>
  </si>
  <si>
    <r>
      <t>３．解答の</t>
    </r>
    <r>
      <rPr>
        <b/>
        <sz val="6"/>
        <color theme="7"/>
        <rFont val="ＭＳ Ｐゴシック"/>
        <family val="3"/>
        <charset val="128"/>
        <scheme val="minor"/>
      </rPr>
      <t>黄色いセル</t>
    </r>
    <r>
      <rPr>
        <sz val="6"/>
        <color theme="1"/>
        <rFont val="ＭＳ Ｐゴシック"/>
        <family val="3"/>
        <charset val="128"/>
        <scheme val="minor"/>
      </rPr>
      <t>に相応のの数値を入力するだけで答えがでる。答えは</t>
    </r>
    <r>
      <rPr>
        <b/>
        <sz val="6"/>
        <color rgb="FF92D050"/>
        <rFont val="ＭＳ Ｐゴシック"/>
        <family val="3"/>
        <charset val="128"/>
        <scheme val="minor"/>
      </rPr>
      <t>緑色セル</t>
    </r>
    <rPh sb="2" eb="4">
      <t>カイトウ</t>
    </rPh>
    <rPh sb="5" eb="7">
      <t>キイロ</t>
    </rPh>
    <rPh sb="11" eb="13">
      <t>ソウオウ</t>
    </rPh>
    <rPh sb="15" eb="17">
      <t>スウチ</t>
    </rPh>
    <rPh sb="18" eb="20">
      <t>ニュウリョク</t>
    </rPh>
    <rPh sb="25" eb="26">
      <t>コタ</t>
    </rPh>
    <rPh sb="31" eb="32">
      <t>コタ</t>
    </rPh>
    <rPh sb="34" eb="36">
      <t>ミドリイロ</t>
    </rPh>
    <phoneticPr fontId="1"/>
  </si>
  <si>
    <r>
      <t>浮面心のある問題では</t>
    </r>
    <r>
      <rPr>
        <b/>
        <sz val="6"/>
        <color theme="4" tint="0.39997558519241921"/>
        <rFont val="ＭＳ Ｐゴシック"/>
        <family val="3"/>
        <charset val="128"/>
        <scheme val="minor"/>
      </rPr>
      <t>青色セルで</t>
    </r>
    <r>
      <rPr>
        <sz val="6"/>
        <color theme="1"/>
        <rFont val="ＭＳ Ｐゴシック"/>
        <family val="3"/>
        <charset val="128"/>
        <scheme val="minor"/>
      </rPr>
      <t>前方後方を選択できる。</t>
    </r>
    <rPh sb="0" eb="2">
      <t>フメン</t>
    </rPh>
    <rPh sb="2" eb="3">
      <t>シン</t>
    </rPh>
    <rPh sb="6" eb="8">
      <t>モンダイ</t>
    </rPh>
    <rPh sb="10" eb="12">
      <t>アオイロ</t>
    </rPh>
    <rPh sb="15" eb="17">
      <t>ゼンポウ</t>
    </rPh>
    <rPh sb="17" eb="19">
      <t>コウホウ</t>
    </rPh>
    <rPh sb="20" eb="22">
      <t>センタク</t>
    </rPh>
    <phoneticPr fontId="1"/>
  </si>
  <si>
    <t>浮面心は船体中央なので÷2をする</t>
    <rPh sb="0" eb="2">
      <t>フメン</t>
    </rPh>
    <rPh sb="2" eb="3">
      <t>シン</t>
    </rPh>
    <rPh sb="4" eb="6">
      <t>センタイ</t>
    </rPh>
    <rPh sb="6" eb="8">
      <t>チュウオウ</t>
    </rPh>
    <phoneticPr fontId="1"/>
  </si>
  <si>
    <t>４．問題シートは解答シートと連係しており、解答シートを作成すると問題の数値も変わり問題シート作成できます。これを印刷すれば問題集ができます。</t>
    <rPh sb="2" eb="4">
      <t>モンダイ</t>
    </rPh>
    <rPh sb="8" eb="10">
      <t>カイトウ</t>
    </rPh>
    <rPh sb="14" eb="16">
      <t>レンケイ</t>
    </rPh>
    <rPh sb="21" eb="23">
      <t>カイトウ</t>
    </rPh>
    <rPh sb="27" eb="29">
      <t>サクセイ</t>
    </rPh>
    <rPh sb="32" eb="34">
      <t>モンダイ</t>
    </rPh>
    <rPh sb="35" eb="37">
      <t>スウチ</t>
    </rPh>
    <rPh sb="38" eb="39">
      <t>カ</t>
    </rPh>
    <rPh sb="41" eb="43">
      <t>モンダイ</t>
    </rPh>
    <rPh sb="46" eb="48">
      <t>サクセイ</t>
    </rPh>
    <rPh sb="56" eb="58">
      <t>インサツ</t>
    </rPh>
    <rPh sb="61" eb="63">
      <t>モンダイ</t>
    </rPh>
    <rPh sb="63" eb="64">
      <t>シュウ</t>
    </rPh>
    <phoneticPr fontId="1"/>
  </si>
  <si>
    <t>２．シートは問題と解答にわけています。3級の航海力学問題を計12問の練習問題で分類。</t>
    <rPh sb="6" eb="8">
      <t>モンダイ</t>
    </rPh>
    <rPh sb="9" eb="11">
      <t>カイトウ</t>
    </rPh>
    <rPh sb="20" eb="21">
      <t>キュウ</t>
    </rPh>
    <rPh sb="22" eb="24">
      <t>コウカイ</t>
    </rPh>
    <rPh sb="24" eb="26">
      <t>リキガク</t>
    </rPh>
    <rPh sb="26" eb="28">
      <t>モンダイ</t>
    </rPh>
    <rPh sb="29" eb="30">
      <t>ケイ</t>
    </rPh>
    <rPh sb="32" eb="33">
      <t>モン</t>
    </rPh>
    <rPh sb="34" eb="36">
      <t>レンシュウ</t>
    </rPh>
    <rPh sb="36" eb="38">
      <t>モンダイ</t>
    </rPh>
    <rPh sb="39" eb="41">
      <t>ブンルイ</t>
    </rPh>
    <phoneticPr fontId="1"/>
  </si>
  <si>
    <t>生徒の苦手なパターンを克服できるように問題数は各シートに20問にしました。</t>
    <rPh sb="0" eb="2">
      <t>セイト</t>
    </rPh>
    <rPh sb="3" eb="5">
      <t>ニガテ</t>
    </rPh>
    <rPh sb="11" eb="13">
      <t>コクフク</t>
    </rPh>
    <rPh sb="19" eb="22">
      <t>モンダイスウ</t>
    </rPh>
    <rPh sb="23" eb="24">
      <t>カク</t>
    </rPh>
    <rPh sb="30" eb="31">
      <t>モン</t>
    </rPh>
    <phoneticPr fontId="1"/>
  </si>
  <si>
    <t>答えは小数点第二位まで出るように修正。第三位は四捨五入してます。</t>
    <rPh sb="0" eb="1">
      <t>コタ</t>
    </rPh>
    <rPh sb="3" eb="6">
      <t>ショウスウテン</t>
    </rPh>
    <rPh sb="6" eb="7">
      <t>ダイ</t>
    </rPh>
    <rPh sb="7" eb="8">
      <t>2</t>
    </rPh>
    <rPh sb="8" eb="9">
      <t>イ</t>
    </rPh>
    <rPh sb="11" eb="12">
      <t>デ</t>
    </rPh>
    <rPh sb="16" eb="18">
      <t>シュウセイ</t>
    </rPh>
    <rPh sb="19" eb="20">
      <t>ダイ</t>
    </rPh>
    <rPh sb="20" eb="21">
      <t>3</t>
    </rPh>
    <rPh sb="21" eb="22">
      <t>イ</t>
    </rPh>
    <rPh sb="23" eb="27">
      <t>シシャゴニュウ</t>
    </rPh>
    <phoneticPr fontId="1"/>
  </si>
  <si>
    <t>１．このエクセルファイルは3級海技士の運用における航海力学の問題と解答を容易に作成、印刷できるようにまとめました。</t>
    <rPh sb="14" eb="15">
      <t>キュウ</t>
    </rPh>
    <rPh sb="15" eb="18">
      <t>カイギシ</t>
    </rPh>
    <rPh sb="19" eb="21">
      <t>ウンヨウ</t>
    </rPh>
    <rPh sb="25" eb="27">
      <t>コウカイ</t>
    </rPh>
    <rPh sb="27" eb="29">
      <t>リキガク</t>
    </rPh>
    <rPh sb="30" eb="32">
      <t>モンダイ</t>
    </rPh>
    <rPh sb="33" eb="35">
      <t>カイトウ</t>
    </rPh>
    <rPh sb="36" eb="38">
      <t>ヨウイ</t>
    </rPh>
    <rPh sb="39" eb="41">
      <t>サクセイ</t>
    </rPh>
    <rPh sb="42" eb="44">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</si>
</sst>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000"/>
    <numFmt numFmtId="179" formatCode="0.00_ "/>
    <numFmt numFmtId="180" formatCode="0.0_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9"/>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2"/>
      <charset val="128"/>
      <scheme val="minor"/>
    </font>
    <font>
      <b/>
      <sz val="6"/>
      <color theme="7"/>
      <name val="ＭＳ Ｐゴシック"/>
      <family val="3"/>
      <charset val="128"/>
      <scheme val="minor"/>
    </font>
    <font>
      <sz val="6"/>
      <color theme="1"/>
      <name val="ＭＳ Ｐゴシック"/>
      <family val="3"/>
      <charset val="128"/>
      <scheme val="minor"/>
    </font>
    <font>
      <b/>
      <sz val="6"/>
      <color rgb="FF92D050"/>
      <name val="ＭＳ Ｐゴシック"/>
      <family val="3"/>
      <charset val="128"/>
      <scheme val="minor"/>
    </font>
    <font>
      <b/>
      <sz val="6"/>
      <color theme="4" tint="0.3999755851924192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8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3" xfId="0" applyBorder="1" applyAlignment="1">
      <alignment vertical="center"/>
    </xf>
    <xf numFmtId="0" fontId="0" fillId="3" borderId="0" xfId="0" applyFill="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lignment vertical="center"/>
    </xf>
    <xf numFmtId="0" fontId="0" fillId="0" borderId="6" xfId="0" applyBorder="1">
      <alignment vertical="center"/>
    </xf>
    <xf numFmtId="0" fontId="0" fillId="2" borderId="0" xfId="0" applyFill="1" applyBorder="1" applyAlignment="1">
      <alignment vertical="center"/>
    </xf>
    <xf numFmtId="0" fontId="0" fillId="0" borderId="8" xfId="0" applyBorder="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3" borderId="0" xfId="0" applyFill="1" applyBorder="1" applyAlignment="1">
      <alignment vertical="center"/>
    </xf>
    <xf numFmtId="0" fontId="0" fillId="3" borderId="3" xfId="0" applyFill="1" applyBorder="1" applyAlignment="1">
      <alignment vertical="center"/>
    </xf>
    <xf numFmtId="0" fontId="0" fillId="3" borderId="2" xfId="0" applyFill="1" applyBorder="1" applyAlignment="1">
      <alignment vertical="center"/>
    </xf>
    <xf numFmtId="0" fontId="0" fillId="3" borderId="2" xfId="0" applyFill="1" applyBorder="1">
      <alignment vertical="center"/>
    </xf>
    <xf numFmtId="0" fontId="0" fillId="3" borderId="4" xfId="0" applyFill="1" applyBorder="1" applyAlignment="1">
      <alignment vertical="center"/>
    </xf>
    <xf numFmtId="0" fontId="0" fillId="3" borderId="0" xfId="0" applyFill="1" applyBorder="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1" xfId="0" applyFill="1" applyBorder="1">
      <alignment vertical="center"/>
    </xf>
    <xf numFmtId="0" fontId="0" fillId="3" borderId="8" xfId="0" applyFill="1" applyBorder="1" applyAlignment="1">
      <alignment vertical="center"/>
    </xf>
    <xf numFmtId="0" fontId="0" fillId="3" borderId="5" xfId="0" applyFill="1" applyBorder="1" applyAlignment="1">
      <alignment vertical="center"/>
    </xf>
    <xf numFmtId="0" fontId="0" fillId="3" borderId="0" xfId="0" applyFill="1" applyAlignment="1">
      <alignment vertical="center"/>
    </xf>
    <xf numFmtId="0" fontId="3" fillId="0" borderId="0" xfId="0" applyFont="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2" fontId="6" fillId="3" borderId="0" xfId="0" applyNumberFormat="1" applyFont="1" applyFill="1" applyAlignment="1">
      <alignment horizontal="center" vertical="center"/>
    </xf>
    <xf numFmtId="0" fontId="6" fillId="0" borderId="0" xfId="0" applyFont="1" applyBorder="1" applyAlignment="1">
      <alignment horizontal="center" vertical="center"/>
    </xf>
    <xf numFmtId="0" fontId="3" fillId="3" borderId="0" xfId="0" applyFont="1" applyFill="1" applyAlignment="1">
      <alignment vertical="center"/>
    </xf>
    <xf numFmtId="0" fontId="6" fillId="3" borderId="0" xfId="0" applyFont="1" applyFill="1" applyAlignment="1">
      <alignment horizontal="center" vertical="center"/>
    </xf>
    <xf numFmtId="0" fontId="7" fillId="3" borderId="0" xfId="0" applyFont="1" applyFill="1" applyAlignment="1">
      <alignment vertical="center"/>
    </xf>
    <xf numFmtId="0" fontId="3" fillId="0" borderId="0" xfId="0" applyFont="1" applyBorder="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3" borderId="2" xfId="0" applyFont="1" applyFill="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3" borderId="3" xfId="0" applyFont="1" applyFill="1" applyBorder="1" applyAlignment="1">
      <alignment vertical="center"/>
    </xf>
    <xf numFmtId="0" fontId="5" fillId="3" borderId="2" xfId="0" applyFont="1" applyFill="1" applyBorder="1" applyAlignment="1">
      <alignment vertical="center"/>
    </xf>
    <xf numFmtId="0" fontId="4" fillId="3" borderId="5" xfId="0" applyFont="1" applyFill="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3" borderId="0"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 xfId="0" applyBorder="1" applyAlignment="1">
      <alignment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0" xfId="0" applyNumberFormat="1" applyFill="1" applyBorder="1" applyAlignment="1">
      <alignment horizontal="center" vertical="center"/>
    </xf>
    <xf numFmtId="0" fontId="6" fillId="0" borderId="0" xfId="0" applyFont="1">
      <alignment vertical="center"/>
    </xf>
    <xf numFmtId="0" fontId="5"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left" vertical="center" indent="1"/>
    </xf>
    <xf numFmtId="0" fontId="5" fillId="0" borderId="0" xfId="0" applyFont="1" applyBorder="1" applyAlignment="1">
      <alignment horizontal="left" vertical="center" indent="1"/>
    </xf>
    <xf numFmtId="0" fontId="2" fillId="3" borderId="2" xfId="0" applyFont="1" applyFill="1" applyBorder="1" applyAlignment="1">
      <alignment vertical="center"/>
    </xf>
    <xf numFmtId="0" fontId="5" fillId="3" borderId="0" xfId="0" applyFont="1" applyFill="1" applyBorder="1" applyAlignment="1">
      <alignment horizontal="left" vertical="center" indent="1"/>
    </xf>
    <xf numFmtId="0" fontId="2" fillId="3" borderId="0"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horizontal="center" vertical="center"/>
    </xf>
    <xf numFmtId="0" fontId="4" fillId="3" borderId="0" xfId="0" applyFont="1" applyFill="1" applyBorder="1" applyAlignment="1">
      <alignment vertical="center"/>
    </xf>
    <xf numFmtId="0" fontId="8" fillId="3" borderId="2" xfId="0" applyFont="1" applyFill="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3" borderId="1"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6" xfId="0" applyBorder="1" applyAlignment="1">
      <alignment vertical="center"/>
    </xf>
    <xf numFmtId="0" fontId="0" fillId="3" borderId="4" xfId="0" applyFill="1" applyBorder="1">
      <alignment vertical="center"/>
    </xf>
    <xf numFmtId="0" fontId="0" fillId="3" borderId="6" xfId="0" applyFill="1" applyBorder="1">
      <alignment vertical="center"/>
    </xf>
    <xf numFmtId="0" fontId="0" fillId="3" borderId="8" xfId="0" applyFill="1" applyBorder="1">
      <alignment vertical="center"/>
    </xf>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xf>
    <xf numFmtId="0" fontId="8" fillId="0" borderId="1" xfId="0" applyFont="1" applyBorder="1">
      <alignment vertical="center"/>
    </xf>
    <xf numFmtId="0" fontId="8" fillId="0" borderId="0" xfId="0" applyFont="1" applyBorder="1">
      <alignment vertical="center"/>
    </xf>
    <xf numFmtId="0" fontId="8" fillId="0" borderId="1" xfId="0" applyFont="1" applyBorder="1" applyAlignment="1">
      <alignment vertical="center"/>
    </xf>
    <xf numFmtId="0" fontId="8" fillId="0" borderId="0" xfId="0" applyFont="1" applyAlignment="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pplyAlignment="1">
      <alignment vertical="center"/>
    </xf>
    <xf numFmtId="0" fontId="2" fillId="3" borderId="5" xfId="0" applyFont="1" applyFill="1" applyBorder="1" applyAlignment="1">
      <alignment vertical="center"/>
    </xf>
    <xf numFmtId="0" fontId="2" fillId="3" borderId="1" xfId="0" applyFont="1" applyFill="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2" fillId="3" borderId="3" xfId="0" applyFont="1" applyFill="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2" fillId="0" borderId="0" xfId="0" applyFont="1" applyAlignment="1">
      <alignment vertical="center"/>
    </xf>
    <xf numFmtId="0" fontId="2" fillId="0" borderId="0" xfId="0" applyFont="1">
      <alignment vertical="center"/>
    </xf>
    <xf numFmtId="2" fontId="8" fillId="4" borderId="0" xfId="0" applyNumberFormat="1" applyFont="1" applyFill="1" applyAlignment="1">
      <alignment horizontal="center" vertical="center"/>
    </xf>
    <xf numFmtId="2" fontId="8" fillId="3" borderId="0" xfId="0" applyNumberFormat="1" applyFont="1" applyFill="1" applyAlignment="1">
      <alignment horizontal="center" vertical="center"/>
    </xf>
    <xf numFmtId="0" fontId="8" fillId="3" borderId="5" xfId="0" applyFont="1" applyFill="1" applyBorder="1" applyAlignment="1">
      <alignment vertical="center"/>
    </xf>
    <xf numFmtId="0" fontId="8" fillId="3" borderId="7" xfId="0" applyFont="1" applyFill="1" applyBorder="1" applyAlignment="1">
      <alignment vertical="center"/>
    </xf>
    <xf numFmtId="0" fontId="8" fillId="3" borderId="1" xfId="0" applyFont="1" applyFill="1" applyBorder="1" applyAlignment="1">
      <alignment vertical="center"/>
    </xf>
    <xf numFmtId="0" fontId="8" fillId="3" borderId="1" xfId="0" applyFont="1" applyFill="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 fillId="3" borderId="0" xfId="0" applyFont="1" applyFill="1">
      <alignment vertical="center"/>
    </xf>
    <xf numFmtId="0" fontId="3" fillId="0" borderId="0" xfId="0" applyFont="1">
      <alignment vertical="center"/>
    </xf>
    <xf numFmtId="179" fontId="8" fillId="0" borderId="0" xfId="0" applyNumberFormat="1" applyFont="1" applyAlignment="1">
      <alignment vertical="center"/>
    </xf>
    <xf numFmtId="0" fontId="8" fillId="0" borderId="8" xfId="0" applyFont="1" applyBorder="1">
      <alignment vertical="center"/>
    </xf>
    <xf numFmtId="0" fontId="8" fillId="3" borderId="1" xfId="0" applyFont="1" applyFill="1" applyBorder="1">
      <alignment vertical="center"/>
    </xf>
    <xf numFmtId="0" fontId="8" fillId="3" borderId="8" xfId="0" applyFont="1" applyFill="1" applyBorder="1">
      <alignment vertical="center"/>
    </xf>
    <xf numFmtId="0" fontId="7" fillId="0" borderId="0" xfId="0" applyFont="1">
      <alignment vertical="center"/>
    </xf>
    <xf numFmtId="0" fontId="0" fillId="3" borderId="2" xfId="0" applyFill="1" applyBorder="1" applyAlignment="1">
      <alignment horizontal="center" vertical="center"/>
    </xf>
    <xf numFmtId="2" fontId="0" fillId="3" borderId="2" xfId="0" applyNumberFormat="1" applyFill="1" applyBorder="1" applyAlignment="1">
      <alignment horizontal="center" vertical="center"/>
    </xf>
    <xf numFmtId="0" fontId="0" fillId="3" borderId="0" xfId="0" applyFill="1" applyBorder="1" applyAlignment="1">
      <alignment horizontal="center" vertical="center"/>
    </xf>
    <xf numFmtId="2" fontId="0" fillId="3" borderId="0" xfId="0" applyNumberFormat="1"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0" fontId="0" fillId="3" borderId="4" xfId="0" applyFill="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center" vertical="center"/>
    </xf>
    <xf numFmtId="0" fontId="2" fillId="3" borderId="0" xfId="0" applyFont="1" applyFill="1" applyBorder="1" applyAlignment="1">
      <alignment horizontal="center" vertical="center"/>
    </xf>
    <xf numFmtId="0" fontId="8" fillId="3" borderId="0" xfId="0" applyFont="1" applyFill="1" applyBorder="1" applyAlignment="1">
      <alignment horizontal="center" vertical="center"/>
    </xf>
    <xf numFmtId="177" fontId="0" fillId="3" borderId="0" xfId="0" applyNumberFormat="1" applyFill="1" applyBorder="1" applyAlignment="1">
      <alignment horizontal="center" vertical="center"/>
    </xf>
    <xf numFmtId="0" fontId="2"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1" xfId="0" applyFont="1" applyFill="1" applyBorder="1" applyAlignment="1">
      <alignment horizontal="center" vertical="center"/>
    </xf>
    <xf numFmtId="176" fontId="0" fillId="3" borderId="0" xfId="0" applyNumberFormat="1" applyFill="1" applyBorder="1" applyAlignment="1">
      <alignment horizontal="center" vertical="center"/>
    </xf>
    <xf numFmtId="0" fontId="0" fillId="3" borderId="0" xfId="0" applyFill="1" applyBorder="1" applyAlignment="1">
      <alignment horizontal="left" vertical="center"/>
    </xf>
    <xf numFmtId="177" fontId="0" fillId="3" borderId="4" xfId="0" applyNumberFormat="1" applyFill="1" applyBorder="1" applyAlignment="1">
      <alignment horizontal="center" vertical="center"/>
    </xf>
    <xf numFmtId="0" fontId="2" fillId="3" borderId="2" xfId="0" applyFont="1" applyFill="1" applyBorder="1" applyAlignment="1">
      <alignment horizontal="center" vertical="center"/>
    </xf>
    <xf numFmtId="0" fontId="0" fillId="3" borderId="5" xfId="0" applyFill="1" applyBorder="1" applyAlignment="1">
      <alignment horizontal="center" vertical="center"/>
    </xf>
    <xf numFmtId="176" fontId="8" fillId="3" borderId="0" xfId="0" applyNumberFormat="1" applyFont="1" applyFill="1" applyBorder="1" applyAlignment="1">
      <alignment horizontal="center" vertical="center"/>
    </xf>
    <xf numFmtId="2" fontId="8" fillId="3" borderId="0" xfId="0" applyNumberFormat="1" applyFont="1" applyFill="1" applyBorder="1" applyAlignment="1">
      <alignment horizontal="center" vertical="center"/>
    </xf>
    <xf numFmtId="0" fontId="8" fillId="3" borderId="1" xfId="0" applyFont="1" applyFill="1" applyBorder="1" applyAlignment="1">
      <alignment vertical="center"/>
    </xf>
    <xf numFmtId="2" fontId="8" fillId="3" borderId="2" xfId="0" applyNumberFormat="1" applyFont="1" applyFill="1" applyBorder="1" applyAlignment="1">
      <alignment horizontal="center" vertical="center"/>
    </xf>
    <xf numFmtId="0" fontId="8" fillId="3" borderId="5"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right" vertical="center"/>
    </xf>
    <xf numFmtId="0" fontId="8" fillId="3" borderId="2" xfId="0" applyFont="1" applyFill="1" applyBorder="1" applyAlignment="1">
      <alignment horizontal="right" vertical="center"/>
    </xf>
    <xf numFmtId="2" fontId="8" fillId="3" borderId="7" xfId="0" applyNumberFormat="1" applyFont="1" applyFill="1" applyBorder="1" applyAlignment="1">
      <alignment horizontal="center" vertical="center"/>
    </xf>
    <xf numFmtId="2" fontId="11" fillId="3" borderId="2" xfId="0" applyNumberFormat="1" applyFont="1" applyFill="1" applyBorder="1" applyAlignment="1">
      <alignment horizontal="center" vertical="center"/>
    </xf>
    <xf numFmtId="0" fontId="3" fillId="0" borderId="0" xfId="0" applyFont="1" applyBorder="1" applyAlignment="1">
      <alignment horizontal="center" vertical="center"/>
    </xf>
    <xf numFmtId="178" fontId="6" fillId="0" borderId="0" xfId="0" applyNumberFormat="1" applyFont="1" applyBorder="1" applyAlignment="1">
      <alignment horizontal="center" vertical="center"/>
    </xf>
    <xf numFmtId="179" fontId="6" fillId="4" borderId="0" xfId="0" applyNumberFormat="1" applyFont="1" applyFill="1" applyBorder="1" applyAlignment="1">
      <alignment horizontal="center" vertical="center"/>
    </xf>
    <xf numFmtId="0" fontId="6" fillId="0" borderId="1" xfId="0" applyFont="1" applyBorder="1" applyAlignment="1">
      <alignment horizontal="center" vertical="center"/>
    </xf>
    <xf numFmtId="177" fontId="6"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2" fontId="6" fillId="4" borderId="0" xfId="0" applyNumberFormat="1" applyFont="1" applyFill="1" applyBorder="1" applyAlignment="1">
      <alignment horizontal="center" vertical="center"/>
    </xf>
    <xf numFmtId="0" fontId="0" fillId="0" borderId="2" xfId="0" applyBorder="1" applyAlignment="1">
      <alignment horizontal="center" vertical="center"/>
    </xf>
    <xf numFmtId="2" fontId="0" fillId="2" borderId="2" xfId="0" applyNumberFormat="1" applyFill="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2" borderId="2" xfId="0" applyFill="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Alignment="1">
      <alignment horizontal="center" vertical="center"/>
    </xf>
    <xf numFmtId="2" fontId="0" fillId="2" borderId="0" xfId="0" applyNumberFormat="1" applyFill="1" applyBorder="1" applyAlignment="1">
      <alignment horizontal="center" vertical="center"/>
    </xf>
    <xf numFmtId="0" fontId="0" fillId="0" borderId="3" xfId="0" applyBorder="1" applyAlignment="1">
      <alignment horizontal="center" vertical="center"/>
    </xf>
    <xf numFmtId="2" fontId="6" fillId="4" borderId="0" xfId="0" applyNumberFormat="1" applyFont="1" applyFill="1" applyAlignment="1">
      <alignment horizontal="center" vertical="center"/>
    </xf>
    <xf numFmtId="2" fontId="6" fillId="0" borderId="0" xfId="0" applyNumberFormat="1" applyFont="1" applyAlignment="1">
      <alignment horizontal="center" vertical="center"/>
    </xf>
    <xf numFmtId="0" fontId="6" fillId="0" borderId="2" xfId="0" applyFont="1" applyBorder="1" applyAlignment="1">
      <alignment horizontal="center" vertical="center"/>
    </xf>
    <xf numFmtId="0" fontId="0" fillId="0" borderId="6" xfId="0" applyBorder="1" applyAlignment="1">
      <alignment horizontal="center" vertical="center"/>
    </xf>
    <xf numFmtId="0" fontId="6" fillId="0" borderId="0" xfId="0" applyFont="1" applyBorder="1" applyAlignment="1">
      <alignment horizontal="center" vertical="center"/>
    </xf>
    <xf numFmtId="2" fontId="3" fillId="4"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177" fontId="0" fillId="2" borderId="1" xfId="0" applyNumberFormat="1" applyFill="1" applyBorder="1" applyAlignment="1">
      <alignment horizontal="center" vertical="center"/>
    </xf>
    <xf numFmtId="0" fontId="6" fillId="4" borderId="0" xfId="0" applyFont="1" applyFill="1" applyBorder="1" applyAlignment="1">
      <alignment horizontal="center" vertical="center"/>
    </xf>
    <xf numFmtId="0" fontId="0" fillId="0" borderId="4" xfId="0" applyBorder="1" applyAlignment="1">
      <alignment horizontal="center" vertical="center"/>
    </xf>
    <xf numFmtId="177" fontId="0" fillId="2" borderId="2" xfId="0" applyNumberFormat="1" applyFill="1" applyBorder="1" applyAlignment="1">
      <alignment horizontal="center" vertical="center"/>
    </xf>
    <xf numFmtId="177" fontId="6" fillId="4"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4" fillId="2" borderId="0" xfId="0" applyFont="1" applyFill="1" applyBorder="1" applyAlignment="1">
      <alignment horizontal="center" vertical="center"/>
    </xf>
    <xf numFmtId="177" fontId="0" fillId="2" borderId="0" xfId="0" applyNumberFormat="1" applyFill="1" applyBorder="1" applyAlignment="1">
      <alignment horizontal="center" vertical="center"/>
    </xf>
    <xf numFmtId="0" fontId="0" fillId="2" borderId="2" xfId="0" applyFont="1" applyFill="1" applyBorder="1" applyAlignment="1">
      <alignment horizontal="center" vertical="center"/>
    </xf>
    <xf numFmtId="0" fontId="4" fillId="0" borderId="2"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7" xfId="0" applyFont="1" applyBorder="1" applyAlignment="1">
      <alignment horizontal="center" vertical="center"/>
    </xf>
    <xf numFmtId="0" fontId="5" fillId="0" borderId="1" xfId="0" applyFont="1" applyBorder="1" applyAlignment="1">
      <alignment horizontal="center" vertical="center"/>
    </xf>
    <xf numFmtId="2" fontId="0" fillId="4" borderId="0" xfId="0" applyNumberFormat="1" applyFill="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0" fillId="2" borderId="7" xfId="0" applyFill="1" applyBorder="1" applyAlignment="1">
      <alignment horizontal="center" vertical="center"/>
    </xf>
    <xf numFmtId="2"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0" fillId="5" borderId="2" xfId="0" applyFill="1" applyBorder="1" applyAlignment="1">
      <alignment horizontal="center" vertical="center"/>
    </xf>
    <xf numFmtId="0" fontId="0" fillId="5" borderId="0" xfId="0" applyFill="1" applyBorder="1" applyAlignment="1">
      <alignment horizontal="center" vertical="center"/>
    </xf>
    <xf numFmtId="0" fontId="0" fillId="0" borderId="0" xfId="0" applyBorder="1" applyAlignment="1">
      <alignment horizontal="left" vertical="center"/>
    </xf>
    <xf numFmtId="176" fontId="0" fillId="2" borderId="0" xfId="0" applyNumberFormat="1" applyFill="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177"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2" fillId="0" borderId="2" xfId="0" applyFont="1" applyBorder="1" applyAlignment="1">
      <alignment horizontal="center" vertical="center"/>
    </xf>
    <xf numFmtId="0"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80" fontId="6" fillId="0" borderId="0" xfId="0" applyNumberFormat="1" applyFont="1" applyAlignment="1">
      <alignment horizontal="center" vertical="center"/>
    </xf>
    <xf numFmtId="0" fontId="8" fillId="2" borderId="2" xfId="0" applyFont="1" applyFill="1" applyBorder="1" applyAlignment="1">
      <alignment horizontal="center"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8" fillId="4" borderId="0" xfId="0" applyFont="1" applyFill="1" applyAlignment="1">
      <alignment horizontal="center" vertical="center"/>
    </xf>
    <xf numFmtId="176" fontId="8" fillId="0" borderId="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Border="1" applyAlignment="1">
      <alignment vertical="center"/>
    </xf>
    <xf numFmtId="0" fontId="8" fillId="2" borderId="1" xfId="0" applyFont="1" applyFill="1" applyBorder="1" applyAlignment="1">
      <alignment horizontal="center" vertical="center"/>
    </xf>
    <xf numFmtId="2" fontId="8" fillId="2" borderId="2" xfId="0" applyNumberFormat="1" applyFont="1" applyFill="1" applyBorder="1" applyAlignment="1">
      <alignment horizontal="center" vertical="center"/>
    </xf>
    <xf numFmtId="176" fontId="8" fillId="2" borderId="0" xfId="0" applyNumberFormat="1" applyFont="1" applyFill="1" applyBorder="1" applyAlignment="1">
      <alignment horizontal="center" vertical="center"/>
    </xf>
    <xf numFmtId="180"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2" borderId="0" xfId="0" applyNumberFormat="1" applyFont="1" applyFill="1" applyBorder="1" applyAlignment="1">
      <alignment horizontal="center" vertical="center"/>
    </xf>
    <xf numFmtId="2" fontId="8" fillId="0" borderId="0" xfId="0" applyNumberFormat="1" applyFont="1" applyAlignment="1">
      <alignment horizontal="center" vertical="center"/>
    </xf>
    <xf numFmtId="179" fontId="8" fillId="4" borderId="0" xfId="0" applyNumberFormat="1" applyFont="1" applyFill="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2" borderId="7"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2" fontId="8" fillId="2" borderId="7"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117663</xdr:colOff>
      <xdr:row>6</xdr:row>
      <xdr:rowOff>81242</xdr:rowOff>
    </xdr:from>
    <xdr:ext cx="890867" cy="222112"/>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99516" y="103374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2" name="テキスト ボックス 1"/>
            <xdr:cNvSpPr txBox="1"/>
          </xdr:nvSpPr>
          <xdr:spPr>
            <a:xfrm>
              <a:off x="599516" y="103374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12</xdr:row>
      <xdr:rowOff>13448</xdr:rowOff>
    </xdr:from>
    <xdr:ext cx="501463" cy="277905"/>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66508" y="1638301"/>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4" name="テキスト ボックス 3"/>
            <xdr:cNvSpPr txBox="1"/>
          </xdr:nvSpPr>
          <xdr:spPr>
            <a:xfrm>
              <a:off x="966508" y="1638301"/>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25</xdr:row>
      <xdr:rowOff>81242</xdr:rowOff>
    </xdr:from>
    <xdr:ext cx="890867" cy="222112"/>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612963" y="10527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24" name="テキスト ボックス 23"/>
            <xdr:cNvSpPr txBox="1"/>
          </xdr:nvSpPr>
          <xdr:spPr>
            <a:xfrm>
              <a:off x="612963" y="10527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31</xdr:row>
      <xdr:rowOff>13448</xdr:rowOff>
    </xdr:from>
    <xdr:ext cx="501463" cy="277905"/>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995083" y="16707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25" name="テキスト ボックス 24"/>
            <xdr:cNvSpPr txBox="1"/>
          </xdr:nvSpPr>
          <xdr:spPr>
            <a:xfrm>
              <a:off x="995083" y="16707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44</xdr:row>
      <xdr:rowOff>81242</xdr:rowOff>
    </xdr:from>
    <xdr:ext cx="890867" cy="222112"/>
    <mc:AlternateContent xmlns:mc="http://schemas.openxmlformats.org/markup-compatibility/2006" xmlns:a14="http://schemas.microsoft.com/office/drawing/2010/main">
      <mc:Choice Requires="a14">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612963" y="10527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34" name="テキスト ボックス 33"/>
            <xdr:cNvSpPr txBox="1"/>
          </xdr:nvSpPr>
          <xdr:spPr>
            <a:xfrm>
              <a:off x="612963" y="10527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50</xdr:row>
      <xdr:rowOff>13448</xdr:rowOff>
    </xdr:from>
    <xdr:ext cx="501463" cy="277905"/>
    <mc:AlternateContent xmlns:mc="http://schemas.openxmlformats.org/markup-compatibility/2006" xmlns:a14="http://schemas.microsoft.com/office/drawing/2010/main">
      <mc:Choice Requires="a14">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995083" y="16707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35" name="テキスト ボックス 34"/>
            <xdr:cNvSpPr txBox="1"/>
          </xdr:nvSpPr>
          <xdr:spPr>
            <a:xfrm>
              <a:off x="995083" y="16707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63</xdr:row>
      <xdr:rowOff>81242</xdr:rowOff>
    </xdr:from>
    <xdr:ext cx="890867" cy="222112"/>
    <mc:AlternateContent xmlns:mc="http://schemas.openxmlformats.org/markup-compatibility/2006" xmlns:a14="http://schemas.microsoft.com/office/drawing/2010/main">
      <mc:Choice Requires="a14">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612963" y="68820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36" name="テキスト ボックス 35"/>
            <xdr:cNvSpPr txBox="1"/>
          </xdr:nvSpPr>
          <xdr:spPr>
            <a:xfrm>
              <a:off x="612963" y="68820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69</xdr:row>
      <xdr:rowOff>13448</xdr:rowOff>
    </xdr:from>
    <xdr:ext cx="501463" cy="277905"/>
    <mc:AlternateContent xmlns:mc="http://schemas.openxmlformats.org/markup-compatibility/2006" xmlns:a14="http://schemas.microsoft.com/office/drawing/2010/main">
      <mc:Choice Requires="a14">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995083" y="78429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37" name="テキスト ボックス 36"/>
            <xdr:cNvSpPr txBox="1"/>
          </xdr:nvSpPr>
          <xdr:spPr>
            <a:xfrm>
              <a:off x="995083" y="78429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82</xdr:row>
      <xdr:rowOff>81242</xdr:rowOff>
    </xdr:from>
    <xdr:ext cx="890867" cy="222112"/>
    <mc:AlternateContent xmlns:mc="http://schemas.openxmlformats.org/markup-compatibility/2006" xmlns:a14="http://schemas.microsoft.com/office/drawing/2010/main">
      <mc:Choice Requires="a14">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612963" y="68820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38" name="テキスト ボックス 37"/>
            <xdr:cNvSpPr txBox="1"/>
          </xdr:nvSpPr>
          <xdr:spPr>
            <a:xfrm>
              <a:off x="612963" y="68820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88</xdr:row>
      <xdr:rowOff>13448</xdr:rowOff>
    </xdr:from>
    <xdr:ext cx="501463" cy="277905"/>
    <mc:AlternateContent xmlns:mc="http://schemas.openxmlformats.org/markup-compatibility/2006" xmlns:a14="http://schemas.microsoft.com/office/drawing/2010/main">
      <mc:Choice Requires="a14">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995083" y="78429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39" name="テキスト ボックス 38"/>
            <xdr:cNvSpPr txBox="1"/>
          </xdr:nvSpPr>
          <xdr:spPr>
            <a:xfrm>
              <a:off x="995083" y="78429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101</xdr:row>
      <xdr:rowOff>81242</xdr:rowOff>
    </xdr:from>
    <xdr:ext cx="890867" cy="222112"/>
    <mc:AlternateContent xmlns:mc="http://schemas.openxmlformats.org/markup-compatibility/2006" xmlns:a14="http://schemas.microsoft.com/office/drawing/2010/main">
      <mc:Choice Requires="a14">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612963" y="133971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40" name="テキスト ボックス 39"/>
            <xdr:cNvSpPr txBox="1"/>
          </xdr:nvSpPr>
          <xdr:spPr>
            <a:xfrm>
              <a:off x="612963" y="133971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107</xdr:row>
      <xdr:rowOff>13448</xdr:rowOff>
    </xdr:from>
    <xdr:ext cx="501463" cy="277905"/>
    <mc:AlternateContent xmlns:mc="http://schemas.openxmlformats.org/markup-compatibility/2006" xmlns:a14="http://schemas.microsoft.com/office/drawing/2010/main">
      <mc:Choice Requires="a14">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995083" y="143580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41" name="テキスト ボックス 40"/>
            <xdr:cNvSpPr txBox="1"/>
          </xdr:nvSpPr>
          <xdr:spPr>
            <a:xfrm>
              <a:off x="995083" y="143580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120</xdr:row>
      <xdr:rowOff>81242</xdr:rowOff>
    </xdr:from>
    <xdr:ext cx="890867" cy="222112"/>
    <mc:AlternateContent xmlns:mc="http://schemas.openxmlformats.org/markup-compatibility/2006" xmlns:a14="http://schemas.microsoft.com/office/drawing/2010/main">
      <mc:Choice Requires="a14">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612963" y="133971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42" name="テキスト ボックス 41"/>
            <xdr:cNvSpPr txBox="1"/>
          </xdr:nvSpPr>
          <xdr:spPr>
            <a:xfrm>
              <a:off x="612963" y="133971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126</xdr:row>
      <xdr:rowOff>13448</xdr:rowOff>
    </xdr:from>
    <xdr:ext cx="501463" cy="277905"/>
    <mc:AlternateContent xmlns:mc="http://schemas.openxmlformats.org/markup-compatibility/2006" xmlns:a14="http://schemas.microsoft.com/office/drawing/2010/main">
      <mc:Choice Requires="a14">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995083" y="143580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44" name="テキスト ボックス 43"/>
            <xdr:cNvSpPr txBox="1"/>
          </xdr:nvSpPr>
          <xdr:spPr>
            <a:xfrm>
              <a:off x="995083" y="143580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139</xdr:row>
      <xdr:rowOff>81242</xdr:rowOff>
    </xdr:from>
    <xdr:ext cx="890867" cy="222112"/>
    <mc:AlternateContent xmlns:mc="http://schemas.openxmlformats.org/markup-compatibility/2006" xmlns:a14="http://schemas.microsoft.com/office/drawing/2010/main">
      <mc:Choice Requires="a14">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612963" y="199122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47" name="テキスト ボックス 46"/>
            <xdr:cNvSpPr txBox="1"/>
          </xdr:nvSpPr>
          <xdr:spPr>
            <a:xfrm>
              <a:off x="612963" y="199122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145</xdr:row>
      <xdr:rowOff>13448</xdr:rowOff>
    </xdr:from>
    <xdr:ext cx="501463" cy="277905"/>
    <mc:AlternateContent xmlns:mc="http://schemas.openxmlformats.org/markup-compatibility/2006" xmlns:a14="http://schemas.microsoft.com/office/drawing/2010/main">
      <mc:Choice Requires="a14">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995083" y="208731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48" name="テキスト ボックス 47"/>
            <xdr:cNvSpPr txBox="1"/>
          </xdr:nvSpPr>
          <xdr:spPr>
            <a:xfrm>
              <a:off x="995083" y="208731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158</xdr:row>
      <xdr:rowOff>81242</xdr:rowOff>
    </xdr:from>
    <xdr:ext cx="890867" cy="222112"/>
    <mc:AlternateContent xmlns:mc="http://schemas.openxmlformats.org/markup-compatibility/2006" xmlns:a14="http://schemas.microsoft.com/office/drawing/2010/main">
      <mc:Choice Requires="a14">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612963" y="199122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49" name="テキスト ボックス 48"/>
            <xdr:cNvSpPr txBox="1"/>
          </xdr:nvSpPr>
          <xdr:spPr>
            <a:xfrm>
              <a:off x="612963" y="199122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164</xdr:row>
      <xdr:rowOff>13448</xdr:rowOff>
    </xdr:from>
    <xdr:ext cx="501463" cy="277905"/>
    <mc:AlternateContent xmlns:mc="http://schemas.openxmlformats.org/markup-compatibility/2006" xmlns:a14="http://schemas.microsoft.com/office/drawing/2010/main">
      <mc:Choice Requires="a14">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995083" y="208731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50" name="テキスト ボックス 49"/>
            <xdr:cNvSpPr txBox="1"/>
          </xdr:nvSpPr>
          <xdr:spPr>
            <a:xfrm>
              <a:off x="995083" y="208731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177</xdr:row>
      <xdr:rowOff>81242</xdr:rowOff>
    </xdr:from>
    <xdr:ext cx="890867" cy="222112"/>
    <mc:AlternateContent xmlns:mc="http://schemas.openxmlformats.org/markup-compatibility/2006" xmlns:a14="http://schemas.microsoft.com/office/drawing/2010/main">
      <mc:Choice Requires="a14">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51" name="テキスト ボックス 50"/>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183</xdr:row>
      <xdr:rowOff>13448</xdr:rowOff>
    </xdr:from>
    <xdr:ext cx="501463" cy="277905"/>
    <mc:AlternateContent xmlns:mc="http://schemas.openxmlformats.org/markup-compatibility/2006" xmlns:a14="http://schemas.microsoft.com/office/drawing/2010/main">
      <mc:Choice Requires="a14">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52" name="テキスト ボックス 51"/>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196</xdr:row>
      <xdr:rowOff>81242</xdr:rowOff>
    </xdr:from>
    <xdr:ext cx="890867" cy="222112"/>
    <mc:AlternateContent xmlns:mc="http://schemas.openxmlformats.org/markup-compatibility/2006" xmlns:a14="http://schemas.microsoft.com/office/drawing/2010/main">
      <mc:Choice Requires="a14">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53" name="テキスト ボックス 52"/>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202</xdr:row>
      <xdr:rowOff>13448</xdr:rowOff>
    </xdr:from>
    <xdr:ext cx="501463" cy="277905"/>
    <mc:AlternateContent xmlns:mc="http://schemas.openxmlformats.org/markup-compatibility/2006" xmlns:a14="http://schemas.microsoft.com/office/drawing/2010/main">
      <mc:Choice Requires="a14">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54" name="テキスト ボックス 53"/>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215</xdr:row>
      <xdr:rowOff>81242</xdr:rowOff>
    </xdr:from>
    <xdr:ext cx="890867" cy="222112"/>
    <mc:AlternateContent xmlns:mc="http://schemas.openxmlformats.org/markup-compatibility/2006" xmlns:a14="http://schemas.microsoft.com/office/drawing/2010/main">
      <mc:Choice Requires="a14">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55" name="テキスト ボックス 54"/>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221</xdr:row>
      <xdr:rowOff>13448</xdr:rowOff>
    </xdr:from>
    <xdr:ext cx="501463" cy="277905"/>
    <mc:AlternateContent xmlns:mc="http://schemas.openxmlformats.org/markup-compatibility/2006" xmlns:a14="http://schemas.microsoft.com/office/drawing/2010/main">
      <mc:Choice Requires="a14">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56" name="テキスト ボックス 55"/>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234</xdr:row>
      <xdr:rowOff>81242</xdr:rowOff>
    </xdr:from>
    <xdr:ext cx="890867" cy="222112"/>
    <mc:AlternateContent xmlns:mc="http://schemas.openxmlformats.org/markup-compatibility/2006" xmlns:a14="http://schemas.microsoft.com/office/drawing/2010/main">
      <mc:Choice Requires="a14">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57" name="テキスト ボックス 56"/>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240</xdr:row>
      <xdr:rowOff>13448</xdr:rowOff>
    </xdr:from>
    <xdr:ext cx="501463" cy="277905"/>
    <mc:AlternateContent xmlns:mc="http://schemas.openxmlformats.org/markup-compatibility/2006" xmlns:a14="http://schemas.microsoft.com/office/drawing/2010/main">
      <mc:Choice Requires="a14">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58" name="テキスト ボックス 57"/>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253</xdr:row>
      <xdr:rowOff>81242</xdr:rowOff>
    </xdr:from>
    <xdr:ext cx="890867" cy="222112"/>
    <mc:AlternateContent xmlns:mc="http://schemas.openxmlformats.org/markup-compatibility/2006" xmlns:a14="http://schemas.microsoft.com/office/drawing/2010/main">
      <mc:Choice Requires="a14">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61" name="テキスト ボックス 60"/>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259</xdr:row>
      <xdr:rowOff>13448</xdr:rowOff>
    </xdr:from>
    <xdr:ext cx="501463" cy="277905"/>
    <mc:AlternateContent xmlns:mc="http://schemas.openxmlformats.org/markup-compatibility/2006" xmlns:a14="http://schemas.microsoft.com/office/drawing/2010/main">
      <mc:Choice Requires="a14">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62" name="テキスト ボックス 61"/>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272</xdr:row>
      <xdr:rowOff>81242</xdr:rowOff>
    </xdr:from>
    <xdr:ext cx="890867" cy="222112"/>
    <mc:AlternateContent xmlns:mc="http://schemas.openxmlformats.org/markup-compatibility/2006" xmlns:a14="http://schemas.microsoft.com/office/drawing/2010/main">
      <mc:Choice Requires="a14">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65" name="テキスト ボックス 64"/>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278</xdr:row>
      <xdr:rowOff>13448</xdr:rowOff>
    </xdr:from>
    <xdr:ext cx="501463" cy="277905"/>
    <mc:AlternateContent xmlns:mc="http://schemas.openxmlformats.org/markup-compatibility/2006" xmlns:a14="http://schemas.microsoft.com/office/drawing/2010/main">
      <mc:Choice Requires="a14">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66" name="テキスト ボックス 65"/>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291</xdr:row>
      <xdr:rowOff>81242</xdr:rowOff>
    </xdr:from>
    <xdr:ext cx="890867" cy="222112"/>
    <mc:AlternateContent xmlns:mc="http://schemas.openxmlformats.org/markup-compatibility/2006" xmlns:a14="http://schemas.microsoft.com/office/drawing/2010/main">
      <mc:Choice Requires="a14">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69" name="テキスト ボックス 68"/>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297</xdr:row>
      <xdr:rowOff>13448</xdr:rowOff>
    </xdr:from>
    <xdr:ext cx="501463" cy="277905"/>
    <mc:AlternateContent xmlns:mc="http://schemas.openxmlformats.org/markup-compatibility/2006" xmlns:a14="http://schemas.microsoft.com/office/drawing/2010/main">
      <mc:Choice Requires="a14">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70" name="テキスト ボックス 69"/>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310</xdr:row>
      <xdr:rowOff>81242</xdr:rowOff>
    </xdr:from>
    <xdr:ext cx="890867" cy="222112"/>
    <mc:AlternateContent xmlns:mc="http://schemas.openxmlformats.org/markup-compatibility/2006" xmlns:a14="http://schemas.microsoft.com/office/drawing/2010/main">
      <mc:Choice Requires="a14">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71" name="テキスト ボックス 70"/>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316</xdr:row>
      <xdr:rowOff>13448</xdr:rowOff>
    </xdr:from>
    <xdr:ext cx="501463" cy="277905"/>
    <mc:AlternateContent xmlns:mc="http://schemas.openxmlformats.org/markup-compatibility/2006" xmlns:a14="http://schemas.microsoft.com/office/drawing/2010/main">
      <mc:Choice Requires="a14">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72" name="テキスト ボックス 71"/>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329</xdr:row>
      <xdr:rowOff>81242</xdr:rowOff>
    </xdr:from>
    <xdr:ext cx="890867" cy="222112"/>
    <mc:AlternateContent xmlns:mc="http://schemas.openxmlformats.org/markup-compatibility/2006" xmlns:a14="http://schemas.microsoft.com/office/drawing/2010/main">
      <mc:Choice Requires="a14">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73" name="テキスト ボックス 72"/>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335</xdr:row>
      <xdr:rowOff>13448</xdr:rowOff>
    </xdr:from>
    <xdr:ext cx="501463" cy="277905"/>
    <mc:AlternateContent xmlns:mc="http://schemas.openxmlformats.org/markup-compatibility/2006" xmlns:a14="http://schemas.microsoft.com/office/drawing/2010/main">
      <mc:Choice Requires="a14">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74" name="テキスト ボックス 73"/>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348</xdr:row>
      <xdr:rowOff>81242</xdr:rowOff>
    </xdr:from>
    <xdr:ext cx="890867" cy="222112"/>
    <mc:AlternateContent xmlns:mc="http://schemas.openxmlformats.org/markup-compatibility/2006" xmlns:a14="http://schemas.microsoft.com/office/drawing/2010/main">
      <mc:Choice Requires="a14">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77" name="テキスト ボックス 76"/>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354</xdr:row>
      <xdr:rowOff>13448</xdr:rowOff>
    </xdr:from>
    <xdr:ext cx="501463" cy="277905"/>
    <mc:AlternateContent xmlns:mc="http://schemas.openxmlformats.org/markup-compatibility/2006" xmlns:a14="http://schemas.microsoft.com/office/drawing/2010/main">
      <mc:Choice Requires="a14">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78" name="テキスト ボックス 77"/>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oneCellAnchor>
    <xdr:from>
      <xdr:col>3</xdr:col>
      <xdr:colOff>117663</xdr:colOff>
      <xdr:row>367</xdr:row>
      <xdr:rowOff>81242</xdr:rowOff>
    </xdr:from>
    <xdr:ext cx="890867" cy="222112"/>
    <mc:AlternateContent xmlns:mc="http://schemas.openxmlformats.org/markup-compatibility/2006" xmlns:a14="http://schemas.microsoft.com/office/drawing/2010/main">
      <mc:Choice Requires="a14">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i="1">
                          <a:latin typeface="Cambria Math" panose="02040503050406030204" pitchFamily="18" charset="0"/>
                        </a:rPr>
                        <m:t>Ａｗ</m:t>
                      </m:r>
                    </m:num>
                    <m:den>
                      <m:r>
                        <a:rPr kumimoji="1" lang="ja-JP" altLang="en-US" sz="900" i="1">
                          <a:latin typeface="Cambria Math" panose="02040503050406030204" pitchFamily="18" charset="0"/>
                        </a:rPr>
                        <m:t>１００</m:t>
                      </m:r>
                    </m:den>
                  </m:f>
                  <m:r>
                    <a:rPr kumimoji="1" lang="en-US" altLang="ja-JP" sz="900" b="0" i="1">
                      <a:latin typeface="Cambria Math" panose="02040503050406030204" pitchFamily="18" charset="0"/>
                    </a:rPr>
                    <m:t>×</m:t>
                  </m:r>
                  <m:r>
                    <a:rPr kumimoji="1" lang="en-US" altLang="ja-JP" sz="900" b="0" i="1">
                      <a:latin typeface="Cambria Math" panose="02040503050406030204" pitchFamily="18" charset="0"/>
                    </a:rPr>
                    <m:t>𝜌</m:t>
                  </m:r>
                </m:oMath>
              </a14:m>
              <a:endParaRPr kumimoji="1" lang="ja-JP" altLang="en-US" sz="900"/>
            </a:p>
          </xdr:txBody>
        </xdr:sp>
      </mc:Choice>
      <mc:Fallback xmlns="">
        <xdr:sp macro="" textlink="">
          <xdr:nvSpPr>
            <xdr:cNvPr id="79" name="テキスト ボックス 78"/>
            <xdr:cNvSpPr txBox="1"/>
          </xdr:nvSpPr>
          <xdr:spPr>
            <a:xfrm>
              <a:off x="612963" y="26427392"/>
              <a:ext cx="890867" cy="2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a:t>ＴＰＣ＝</a:t>
              </a:r>
              <a:r>
                <a:rPr kumimoji="1" lang="ja-JP" altLang="en-US" sz="900" i="0">
                  <a:latin typeface="Cambria Math" panose="02040503050406030204" pitchFamily="18" charset="0"/>
                </a:rPr>
                <a:t>Ａｗ</a:t>
              </a:r>
              <a:r>
                <a:rPr kumimoji="1" lang="en-US" altLang="ja-JP" sz="900" i="0">
                  <a:latin typeface="Cambria Math" panose="02040503050406030204" pitchFamily="18" charset="0"/>
                </a:rPr>
                <a:t>/</a:t>
              </a:r>
              <a:r>
                <a:rPr kumimoji="1" lang="ja-JP" altLang="en-US" sz="900" i="0">
                  <a:latin typeface="Cambria Math" panose="02040503050406030204" pitchFamily="18" charset="0"/>
                </a:rPr>
                <a:t>１００</a:t>
              </a:r>
              <a:r>
                <a:rPr kumimoji="1" lang="en-US" altLang="ja-JP" sz="900" b="0" i="0">
                  <a:latin typeface="Cambria Math" panose="02040503050406030204" pitchFamily="18" charset="0"/>
                </a:rPr>
                <a:t>×𝜌</a:t>
              </a:r>
              <a:endParaRPr kumimoji="1" lang="ja-JP" altLang="en-US" sz="900"/>
            </a:p>
          </xdr:txBody>
        </xdr:sp>
      </mc:Fallback>
    </mc:AlternateContent>
    <xdr:clientData/>
  </xdr:oneCellAnchor>
  <xdr:oneCellAnchor>
    <xdr:from>
      <xdr:col>6</xdr:col>
      <xdr:colOff>14008</xdr:colOff>
      <xdr:row>373</xdr:row>
      <xdr:rowOff>13448</xdr:rowOff>
    </xdr:from>
    <xdr:ext cx="501463" cy="277905"/>
    <mc:AlternateContent xmlns:mc="http://schemas.openxmlformats.org/markup-compatibility/2006" xmlns:a14="http://schemas.microsoft.com/office/drawing/2010/main">
      <mc:Choice Requires="a14">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14:m>
                <m:oMath xmlns:m="http://schemas.openxmlformats.org/officeDocument/2006/math">
                  <m:f>
                    <m:fPr>
                      <m:ctrlPr>
                        <a:rPr kumimoji="1" lang="en-US" altLang="ja-JP" sz="900" i="1">
                          <a:latin typeface="Cambria Math" panose="02040503050406030204" pitchFamily="18" charset="0"/>
                        </a:rPr>
                      </m:ctrlPr>
                    </m:fPr>
                    <m:num>
                      <m:r>
                        <a:rPr kumimoji="1" lang="ja-JP" altLang="en-US" sz="900" b="0" i="1">
                          <a:latin typeface="Cambria Math" panose="02040503050406030204" pitchFamily="18" charset="0"/>
                        </a:rPr>
                        <m:t>𝑤</m:t>
                      </m:r>
                    </m:num>
                    <m:den>
                      <m:r>
                        <a:rPr kumimoji="1" lang="ja-JP" altLang="en-US" sz="900" i="1">
                          <a:latin typeface="Cambria Math" panose="02040503050406030204" pitchFamily="18" charset="0"/>
                        </a:rPr>
                        <m:t>ＴＰＣ</m:t>
                      </m:r>
                    </m:den>
                  </m:f>
                </m:oMath>
              </a14:m>
              <a:endParaRPr kumimoji="1" lang="ja-JP" altLang="en-US" sz="1100"/>
            </a:p>
          </xdr:txBody>
        </xdr:sp>
      </mc:Choice>
      <mc:Fallback xmlns="">
        <xdr:sp macro="" textlink="">
          <xdr:nvSpPr>
            <xdr:cNvPr id="80" name="テキスト ボックス 79"/>
            <xdr:cNvSpPr txBox="1"/>
          </xdr:nvSpPr>
          <xdr:spPr>
            <a:xfrm>
              <a:off x="995083" y="27388298"/>
              <a:ext cx="501463" cy="277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100"/>
                <a:t>δ</a:t>
              </a:r>
              <a:r>
                <a:rPr kumimoji="1" lang="en-US" altLang="ja-JP" sz="900"/>
                <a:t>=</a:t>
              </a:r>
              <a:r>
                <a:rPr kumimoji="1" lang="ja-JP" altLang="en-US" sz="900" b="0" i="0">
                  <a:latin typeface="Cambria Math" panose="02040503050406030204" pitchFamily="18" charset="0"/>
                </a:rPr>
                <a:t>𝑤</a:t>
              </a:r>
              <a:r>
                <a:rPr kumimoji="1" lang="en-US" altLang="ja-JP" sz="900" b="0" i="0">
                  <a:latin typeface="Cambria Math" panose="02040503050406030204" pitchFamily="18" charset="0"/>
                </a:rPr>
                <a:t>/</a:t>
              </a:r>
              <a:r>
                <a:rPr kumimoji="1" lang="ja-JP" altLang="en-US" sz="900" i="0">
                  <a:latin typeface="Cambria Math" panose="02040503050406030204" pitchFamily="18" charset="0"/>
                </a:rPr>
                <a:t>ＴＰＣ</a:t>
              </a:r>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76200</xdr:colOff>
      <xdr:row>12</xdr:row>
      <xdr:rowOff>114300</xdr:rowOff>
    </xdr:from>
    <xdr:ext cx="1038225" cy="4000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00050" y="1866900"/>
              <a:ext cx="10382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200"/>
                <a:t>TPC=</a:t>
              </a:r>
              <a14:m>
                <m:oMath xmlns:m="http://schemas.openxmlformats.org/officeDocument/2006/math">
                  <m:f>
                    <m:fPr>
                      <m:ctrlPr>
                        <a:rPr kumimoji="1" lang="en-US" altLang="ja-JP" sz="1200" i="1">
                          <a:latin typeface="Cambria Math" panose="02040503050406030204" pitchFamily="18" charset="0"/>
                        </a:rPr>
                      </m:ctrlPr>
                    </m:fPr>
                    <m:num>
                      <m:r>
                        <m:rPr>
                          <m:sty m:val="p"/>
                        </m:rPr>
                        <a:rPr kumimoji="1" lang="en-US" altLang="ja-JP" sz="1200" i="1">
                          <a:latin typeface="Cambria Math" panose="02040503050406030204" pitchFamily="18" charset="0"/>
                        </a:rPr>
                        <m:t>Aw</m:t>
                      </m:r>
                    </m:num>
                    <m:den>
                      <m:r>
                        <a:rPr kumimoji="1" lang="ja-JP" altLang="en-US" sz="1200" b="0" i="1">
                          <a:latin typeface="Cambria Math" panose="02040503050406030204" pitchFamily="18" charset="0"/>
                        </a:rPr>
                        <m:t>１００</m:t>
                      </m:r>
                    </m:den>
                  </m:f>
                </m:oMath>
              </a14:m>
              <a:r>
                <a:rPr kumimoji="1" lang="en-US" altLang="ja-JP" sz="1200"/>
                <a:t>×ρ</a:t>
              </a:r>
              <a:r>
                <a:rPr kumimoji="1" lang="ja-JP" altLang="en-US" sz="1200"/>
                <a:t>＝</a:t>
              </a:r>
            </a:p>
          </xdr:txBody>
        </xdr:sp>
      </mc:Choice>
      <mc:Fallback xmlns="">
        <xdr:sp macro="" textlink="">
          <xdr:nvSpPr>
            <xdr:cNvPr id="2" name="テキスト ボックス 1"/>
            <xdr:cNvSpPr txBox="1"/>
          </xdr:nvSpPr>
          <xdr:spPr>
            <a:xfrm>
              <a:off x="400050" y="1866900"/>
              <a:ext cx="10382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200"/>
                <a:t>TPC=</a:t>
              </a:r>
              <a:r>
                <a:rPr kumimoji="1" lang="en-US" altLang="ja-JP" sz="1200" i="0">
                  <a:latin typeface="Cambria Math" panose="02040503050406030204" pitchFamily="18" charset="0"/>
                </a:rPr>
                <a:t>Aw/</a:t>
              </a:r>
              <a:r>
                <a:rPr kumimoji="1" lang="ja-JP" altLang="en-US" sz="1200" b="0" i="0">
                  <a:latin typeface="Cambria Math" panose="02040503050406030204" pitchFamily="18" charset="0"/>
                </a:rPr>
                <a:t>１００</a:t>
              </a:r>
              <a:r>
                <a:rPr kumimoji="1" lang="en-US" altLang="ja-JP" sz="1200"/>
                <a:t>×ρ</a:t>
              </a:r>
              <a:r>
                <a:rPr kumimoji="1" lang="ja-JP" altLang="en-US" sz="1200"/>
                <a:t>＝</a:t>
              </a:r>
            </a:p>
          </xdr:txBody>
        </xdr:sp>
      </mc:Fallback>
    </mc:AlternateContent>
    <xdr:clientData/>
  </xdr:oneCellAnchor>
  <xdr:oneCellAnchor>
    <xdr:from>
      <xdr:col>4</xdr:col>
      <xdr:colOff>85725</xdr:colOff>
      <xdr:row>36</xdr:row>
      <xdr:rowOff>28575</xdr:rowOff>
    </xdr:from>
    <xdr:ext cx="866775" cy="247650"/>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0" y="5895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4" name="テキスト ボックス 3"/>
            <xdr:cNvSpPr txBox="1"/>
          </xdr:nvSpPr>
          <xdr:spPr>
            <a:xfrm>
              <a:off x="571500" y="5895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59</xdr:row>
      <xdr:rowOff>28575</xdr:rowOff>
    </xdr:from>
    <xdr:ext cx="866775" cy="247650"/>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571500" y="5895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0" name="テキスト ボックス 9"/>
            <xdr:cNvSpPr txBox="1"/>
          </xdr:nvSpPr>
          <xdr:spPr>
            <a:xfrm>
              <a:off x="571500" y="5895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86</xdr:row>
      <xdr:rowOff>28575</xdr:rowOff>
    </xdr:from>
    <xdr:ext cx="866775" cy="247650"/>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571500" y="82962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2" name="テキスト ボックス 11"/>
            <xdr:cNvSpPr txBox="1"/>
          </xdr:nvSpPr>
          <xdr:spPr>
            <a:xfrm>
              <a:off x="571500" y="82962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109</xdr:row>
      <xdr:rowOff>28575</xdr:rowOff>
    </xdr:from>
    <xdr:ext cx="866775" cy="247650"/>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571500" y="125825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4" name="テキスト ボックス 13"/>
            <xdr:cNvSpPr txBox="1"/>
          </xdr:nvSpPr>
          <xdr:spPr>
            <a:xfrm>
              <a:off x="571500" y="125825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132</xdr:row>
      <xdr:rowOff>28575</xdr:rowOff>
    </xdr:from>
    <xdr:ext cx="866775" cy="247650"/>
    <mc:AlternateContent xmlns:mc="http://schemas.openxmlformats.org/markup-compatibility/2006" xmlns:a14="http://schemas.microsoft.com/office/drawing/2010/main">
      <mc:Choice Requires="a14">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71500" y="155924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6" name="テキスト ボックス 15"/>
            <xdr:cNvSpPr txBox="1"/>
          </xdr:nvSpPr>
          <xdr:spPr>
            <a:xfrm>
              <a:off x="571500" y="155924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157</xdr:row>
      <xdr:rowOff>28575</xdr:rowOff>
    </xdr:from>
    <xdr:ext cx="866775" cy="247650"/>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571500" y="188880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9" name="テキスト ボックス 18"/>
            <xdr:cNvSpPr txBox="1"/>
          </xdr:nvSpPr>
          <xdr:spPr>
            <a:xfrm>
              <a:off x="571500" y="188880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180</xdr:row>
      <xdr:rowOff>28575</xdr:rowOff>
    </xdr:from>
    <xdr:ext cx="866775" cy="247650"/>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571500" y="18849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1" name="テキスト ボックス 20"/>
            <xdr:cNvSpPr txBox="1"/>
          </xdr:nvSpPr>
          <xdr:spPr>
            <a:xfrm>
              <a:off x="571500" y="18849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204</xdr:row>
      <xdr:rowOff>28575</xdr:rowOff>
    </xdr:from>
    <xdr:ext cx="866775" cy="247650"/>
    <mc:AlternateContent xmlns:mc="http://schemas.openxmlformats.org/markup-compatibility/2006" xmlns:a14="http://schemas.microsoft.com/office/drawing/2010/main">
      <mc:Choice Requires="a14">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571500" y="18849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3" name="テキスト ボックス 22"/>
            <xdr:cNvSpPr txBox="1"/>
          </xdr:nvSpPr>
          <xdr:spPr>
            <a:xfrm>
              <a:off x="571500" y="188499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229</xdr:row>
      <xdr:rowOff>28575</xdr:rowOff>
    </xdr:from>
    <xdr:ext cx="866775" cy="247650"/>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00000000-0008-0000-0E00-000018000000}"/>
                </a:ext>
              </a:extLst>
            </xdr:cNvPr>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4" name="テキスト ボックス 23"/>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252</xdr:row>
      <xdr:rowOff>28575</xdr:rowOff>
    </xdr:from>
    <xdr:ext cx="866775" cy="247650"/>
    <mc:AlternateContent xmlns:mc="http://schemas.openxmlformats.org/markup-compatibility/2006" xmlns:a14="http://schemas.microsoft.com/office/drawing/2010/main">
      <mc:Choice Requires="a14">
        <xdr:sp macro="" textlink="">
          <xdr:nvSpPr>
            <xdr:cNvPr id="26" name="テキスト ボックス 25">
              <a:extLst>
                <a:ext uri="{FF2B5EF4-FFF2-40B4-BE49-F238E27FC236}">
                  <a16:creationId xmlns:a16="http://schemas.microsoft.com/office/drawing/2014/main" id="{00000000-0008-0000-0E00-00001A000000}"/>
                </a:ext>
              </a:extLst>
            </xdr:cNvPr>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6" name="テキスト ボックス 25"/>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275</xdr:row>
      <xdr:rowOff>28575</xdr:rowOff>
    </xdr:from>
    <xdr:ext cx="866775" cy="247650"/>
    <mc:AlternateContent xmlns:mc="http://schemas.openxmlformats.org/markup-compatibility/2006" xmlns:a14="http://schemas.microsoft.com/office/drawing/2010/main">
      <mc:Choice Requires="a14">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7" name="テキスト ボックス 26"/>
            <xdr:cNvSpPr txBox="1"/>
          </xdr:nvSpPr>
          <xdr:spPr>
            <a:xfrm>
              <a:off x="571500" y="2909887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301</xdr:row>
      <xdr:rowOff>28575</xdr:rowOff>
    </xdr:from>
    <xdr:ext cx="866775" cy="247650"/>
    <mc:AlternateContent xmlns:mc="http://schemas.openxmlformats.org/markup-compatibility/2006" xmlns:a14="http://schemas.microsoft.com/office/drawing/2010/main">
      <mc:Choice Requires="a14">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5" name="テキスト ボックス 14"/>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324</xdr:row>
      <xdr:rowOff>28575</xdr:rowOff>
    </xdr:from>
    <xdr:ext cx="866775" cy="247650"/>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7" name="テキスト ボックス 16"/>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347</xdr:row>
      <xdr:rowOff>28575</xdr:rowOff>
    </xdr:from>
    <xdr:ext cx="866775" cy="247650"/>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18" name="テキスト ボックス 17"/>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370</xdr:row>
      <xdr:rowOff>28575</xdr:rowOff>
    </xdr:from>
    <xdr:ext cx="866775" cy="247650"/>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2" name="テキスト ボックス 21"/>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393</xdr:row>
      <xdr:rowOff>28575</xdr:rowOff>
    </xdr:from>
    <xdr:ext cx="866775" cy="247650"/>
    <mc:AlternateContent xmlns:mc="http://schemas.openxmlformats.org/markup-compatibility/2006" xmlns:a14="http://schemas.microsoft.com/office/drawing/2010/main">
      <mc:Choice Requires="a14">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8" name="テキスト ボックス 27"/>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416</xdr:row>
      <xdr:rowOff>28575</xdr:rowOff>
    </xdr:from>
    <xdr:ext cx="866775" cy="247650"/>
    <mc:AlternateContent xmlns:mc="http://schemas.openxmlformats.org/markup-compatibility/2006" xmlns:a14="http://schemas.microsoft.com/office/drawing/2010/main">
      <mc:Choice Requires="a14">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29" name="テキスト ボックス 28"/>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439</xdr:row>
      <xdr:rowOff>28575</xdr:rowOff>
    </xdr:from>
    <xdr:ext cx="866775" cy="247650"/>
    <mc:AlternateContent xmlns:mc="http://schemas.openxmlformats.org/markup-compatibility/2006" xmlns:a14="http://schemas.microsoft.com/office/drawing/2010/main">
      <mc:Choice Requires="a14">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30" name="テキスト ボックス 29"/>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oneCellAnchor>
    <xdr:from>
      <xdr:col>4</xdr:col>
      <xdr:colOff>85725</xdr:colOff>
      <xdr:row>462</xdr:row>
      <xdr:rowOff>28575</xdr:rowOff>
    </xdr:from>
    <xdr:ext cx="866775" cy="247650"/>
    <mc:AlternateContent xmlns:mc="http://schemas.openxmlformats.org/markup-compatibility/2006" xmlns:a14="http://schemas.microsoft.com/office/drawing/2010/main">
      <mc:Choice Requires="a14">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14:m>
                <m:oMath xmlns:m="http://schemas.openxmlformats.org/officeDocument/2006/math">
                  <m:f>
                    <m:fPr>
                      <m:ctrlPr>
                        <a:rPr kumimoji="1" lang="en-US" altLang="ja-JP" sz="1000" i="1">
                          <a:latin typeface="Cambria Math" panose="02040503050406030204" pitchFamily="18" charset="0"/>
                        </a:rPr>
                      </m:ctrlPr>
                    </m:fPr>
                    <m:num>
                      <m:r>
                        <m:rPr>
                          <m:sty m:val="p"/>
                        </m:rPr>
                        <a:rPr kumimoji="1" lang="en-US" altLang="ja-JP" sz="1000" i="1">
                          <a:latin typeface="Cambria Math" panose="02040503050406030204" pitchFamily="18" charset="0"/>
                        </a:rPr>
                        <m:t>Aw</m:t>
                      </m:r>
                    </m:num>
                    <m:den>
                      <m:r>
                        <a:rPr kumimoji="1" lang="ja-JP" altLang="en-US" sz="1000" b="0" i="1">
                          <a:latin typeface="Cambria Math" panose="02040503050406030204" pitchFamily="18" charset="0"/>
                        </a:rPr>
                        <m:t>１００</m:t>
                      </m:r>
                    </m:den>
                  </m:f>
                </m:oMath>
              </a14:m>
              <a:r>
                <a:rPr kumimoji="1" lang="en-US" altLang="ja-JP" sz="1000"/>
                <a:t>×ρ</a:t>
              </a:r>
              <a:r>
                <a:rPr kumimoji="1" lang="ja-JP" altLang="en-US" sz="1000"/>
                <a:t>＝</a:t>
              </a:r>
            </a:p>
          </xdr:txBody>
        </xdr:sp>
      </mc:Choice>
      <mc:Fallback xmlns="">
        <xdr:sp macro="" textlink="">
          <xdr:nvSpPr>
            <xdr:cNvPr id="31" name="テキスト ボックス 30"/>
            <xdr:cNvSpPr txBox="1"/>
          </xdr:nvSpPr>
          <xdr:spPr>
            <a:xfrm>
              <a:off x="571500" y="39176325"/>
              <a:ext cx="8667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000"/>
                <a:t>TPC=</a:t>
              </a:r>
              <a:r>
                <a:rPr kumimoji="1" lang="en-US" altLang="ja-JP" sz="1000" i="0">
                  <a:latin typeface="Cambria Math" panose="02040503050406030204" pitchFamily="18" charset="0"/>
                </a:rPr>
                <a:t>Aw/</a:t>
              </a:r>
              <a:r>
                <a:rPr kumimoji="1" lang="ja-JP" altLang="en-US" sz="1000" b="0" i="0">
                  <a:latin typeface="Cambria Math" panose="02040503050406030204" pitchFamily="18" charset="0"/>
                </a:rPr>
                <a:t>１００</a:t>
              </a:r>
              <a:r>
                <a:rPr kumimoji="1" lang="en-US" altLang="ja-JP" sz="1000"/>
                <a:t>×ρ</a:t>
              </a:r>
              <a:r>
                <a:rPr kumimoji="1" lang="ja-JP" altLang="en-US" sz="1000"/>
                <a:t>＝</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95251</xdr:colOff>
      <xdr:row>4</xdr:row>
      <xdr:rowOff>152400</xdr:rowOff>
    </xdr:from>
    <xdr:ext cx="990600" cy="27950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409576" y="10096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 name="テキスト ボックス 1"/>
            <xdr:cNvSpPr txBox="1"/>
          </xdr:nvSpPr>
          <xdr:spPr>
            <a:xfrm>
              <a:off x="409576" y="10096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21</xdr:row>
      <xdr:rowOff>152400</xdr:rowOff>
    </xdr:from>
    <xdr:ext cx="990600" cy="279500"/>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257176" y="8191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19" name="テキスト ボックス 18"/>
            <xdr:cNvSpPr txBox="1"/>
          </xdr:nvSpPr>
          <xdr:spPr>
            <a:xfrm>
              <a:off x="257176" y="8191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38</xdr:row>
      <xdr:rowOff>152400</xdr:rowOff>
    </xdr:from>
    <xdr:ext cx="990600" cy="279500"/>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0F00-000015000000}"/>
                </a:ext>
              </a:extLst>
            </xdr:cNvPr>
            <xdr:cNvSpPr txBox="1"/>
          </xdr:nvSpPr>
          <xdr:spPr>
            <a:xfrm>
              <a:off x="257176" y="33337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1" name="テキスト ボックス 20"/>
            <xdr:cNvSpPr txBox="1"/>
          </xdr:nvSpPr>
          <xdr:spPr>
            <a:xfrm>
              <a:off x="257176" y="33337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55</xdr:row>
      <xdr:rowOff>152400</xdr:rowOff>
    </xdr:from>
    <xdr:ext cx="990600" cy="279500"/>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257176" y="624840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2" name="テキスト ボックス 21"/>
            <xdr:cNvSpPr txBox="1"/>
          </xdr:nvSpPr>
          <xdr:spPr>
            <a:xfrm>
              <a:off x="257176" y="624840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72</xdr:row>
      <xdr:rowOff>152400</xdr:rowOff>
    </xdr:from>
    <xdr:ext cx="990600" cy="279500"/>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00000000-0008-0000-0F00-000018000000}"/>
                </a:ext>
              </a:extLst>
            </xdr:cNvPr>
            <xdr:cNvSpPr txBox="1"/>
          </xdr:nvSpPr>
          <xdr:spPr>
            <a:xfrm>
              <a:off x="257176" y="91630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4" name="テキスト ボックス 23"/>
            <xdr:cNvSpPr txBox="1"/>
          </xdr:nvSpPr>
          <xdr:spPr>
            <a:xfrm>
              <a:off x="257176" y="91630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89</xdr:row>
      <xdr:rowOff>152400</xdr:rowOff>
    </xdr:from>
    <xdr:ext cx="990600" cy="279500"/>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257176" y="1207770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5" name="テキスト ボックス 24"/>
            <xdr:cNvSpPr txBox="1"/>
          </xdr:nvSpPr>
          <xdr:spPr>
            <a:xfrm>
              <a:off x="257176" y="1207770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106</xdr:row>
      <xdr:rowOff>152400</xdr:rowOff>
    </xdr:from>
    <xdr:ext cx="990600" cy="279500"/>
    <mc:AlternateContent xmlns:mc="http://schemas.openxmlformats.org/markup-compatibility/2006" xmlns:a14="http://schemas.microsoft.com/office/drawing/2010/main">
      <mc:Choice Requires="a14">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6" name="テキスト ボックス 25"/>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125</xdr:row>
      <xdr:rowOff>152400</xdr:rowOff>
    </xdr:from>
    <xdr:ext cx="990600" cy="279500"/>
    <mc:AlternateContent xmlns:mc="http://schemas.openxmlformats.org/markup-compatibility/2006" xmlns:a14="http://schemas.microsoft.com/office/drawing/2010/main">
      <mc:Choice Requires="a14">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7" name="テキスト ボックス 26"/>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142</xdr:row>
      <xdr:rowOff>152400</xdr:rowOff>
    </xdr:from>
    <xdr:ext cx="990600" cy="279500"/>
    <mc:AlternateContent xmlns:mc="http://schemas.openxmlformats.org/markup-compatibility/2006" xmlns:a14="http://schemas.microsoft.com/office/drawing/2010/main">
      <mc:Choice Requires="a14">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8" name="テキスト ボックス 27"/>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159</xdr:row>
      <xdr:rowOff>152400</xdr:rowOff>
    </xdr:from>
    <xdr:ext cx="990600" cy="279500"/>
    <mc:AlternateContent xmlns:mc="http://schemas.openxmlformats.org/markup-compatibility/2006" xmlns:a14="http://schemas.microsoft.com/office/drawing/2010/main">
      <mc:Choice Requires="a14">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29" name="テキスト ボックス 28"/>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176</xdr:row>
      <xdr:rowOff>152400</xdr:rowOff>
    </xdr:from>
    <xdr:ext cx="990600" cy="279500"/>
    <mc:AlternateContent xmlns:mc="http://schemas.openxmlformats.org/markup-compatibility/2006" xmlns:a14="http://schemas.microsoft.com/office/drawing/2010/main">
      <mc:Choice Requires="a14">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1" name="テキスト ボックス 30"/>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193</xdr:row>
      <xdr:rowOff>152400</xdr:rowOff>
    </xdr:from>
    <xdr:ext cx="990600" cy="279500"/>
    <mc:AlternateContent xmlns:mc="http://schemas.openxmlformats.org/markup-compatibility/2006" xmlns:a14="http://schemas.microsoft.com/office/drawing/2010/main">
      <mc:Choice Requires="a14">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2" name="テキスト ボックス 31"/>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210</xdr:row>
      <xdr:rowOff>152400</xdr:rowOff>
    </xdr:from>
    <xdr:ext cx="990600" cy="279500"/>
    <mc:AlternateContent xmlns:mc="http://schemas.openxmlformats.org/markup-compatibility/2006" xmlns:a14="http://schemas.microsoft.com/office/drawing/2010/main">
      <mc:Choice Requires="a14">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3" name="テキスト ボックス 32"/>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227</xdr:row>
      <xdr:rowOff>152400</xdr:rowOff>
    </xdr:from>
    <xdr:ext cx="990600" cy="279500"/>
    <mc:AlternateContent xmlns:mc="http://schemas.openxmlformats.org/markup-compatibility/2006" xmlns:a14="http://schemas.microsoft.com/office/drawing/2010/main">
      <mc:Choice Requires="a14">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4" name="テキスト ボックス 33"/>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244</xdr:row>
      <xdr:rowOff>152400</xdr:rowOff>
    </xdr:from>
    <xdr:ext cx="990600" cy="279500"/>
    <mc:AlternateContent xmlns:mc="http://schemas.openxmlformats.org/markup-compatibility/2006" xmlns:a14="http://schemas.microsoft.com/office/drawing/2010/main">
      <mc:Choice Requires="a14">
        <xdr:sp macro="" textlink="">
          <xdr:nvSpPr>
            <xdr:cNvPr id="35" name="テキスト ボックス 34">
              <a:extLst>
                <a:ext uri="{FF2B5EF4-FFF2-40B4-BE49-F238E27FC236}">
                  <a16:creationId xmlns:a16="http://schemas.microsoft.com/office/drawing/2014/main" id="{00000000-0008-0000-0F00-000023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5" name="テキスト ボックス 34"/>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261</xdr:row>
      <xdr:rowOff>152400</xdr:rowOff>
    </xdr:from>
    <xdr:ext cx="990600" cy="279500"/>
    <mc:AlternateContent xmlns:mc="http://schemas.openxmlformats.org/markup-compatibility/2006" xmlns:a14="http://schemas.microsoft.com/office/drawing/2010/main">
      <mc:Choice Requires="a14">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7" name="テキスト ボックス 36"/>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278</xdr:row>
      <xdr:rowOff>152400</xdr:rowOff>
    </xdr:from>
    <xdr:ext cx="990600" cy="279500"/>
    <mc:AlternateContent xmlns:mc="http://schemas.openxmlformats.org/markup-compatibility/2006" xmlns:a14="http://schemas.microsoft.com/office/drawing/2010/main">
      <mc:Choice Requires="a14">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38" name="テキスト ボックス 37"/>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295</xdr:row>
      <xdr:rowOff>152400</xdr:rowOff>
    </xdr:from>
    <xdr:ext cx="990600" cy="279500"/>
    <mc:AlternateContent xmlns:mc="http://schemas.openxmlformats.org/markup-compatibility/2006" xmlns:a14="http://schemas.microsoft.com/office/drawing/2010/main">
      <mc:Choice Requires="a14">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40" name="テキスト ボックス 39"/>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312</xdr:row>
      <xdr:rowOff>152400</xdr:rowOff>
    </xdr:from>
    <xdr:ext cx="990600" cy="279500"/>
    <mc:AlternateContent xmlns:mc="http://schemas.openxmlformats.org/markup-compatibility/2006" xmlns:a14="http://schemas.microsoft.com/office/drawing/2010/main">
      <mc:Choice Requires="a14">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42" name="テキスト ボックス 41"/>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oneCellAnchor>
    <xdr:from>
      <xdr:col>1</xdr:col>
      <xdr:colOff>95251</xdr:colOff>
      <xdr:row>329</xdr:row>
      <xdr:rowOff>152400</xdr:rowOff>
    </xdr:from>
    <xdr:ext cx="990600" cy="279500"/>
    <mc:AlternateContent xmlns:mc="http://schemas.openxmlformats.org/markup-compatibility/2006" xmlns:a14="http://schemas.microsoft.com/office/drawing/2010/main">
      <mc:Choice Requires="a14">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en-US" altLang="ja-JP" sz="1050" b="0" i="1">
                      <a:latin typeface="Cambria Math" panose="02040503050406030204" pitchFamily="18" charset="0"/>
                    </a:rPr>
                    <m:t>𝛿</m:t>
                  </m:r>
                  <m:r>
                    <a:rPr kumimoji="1" lang="en-US" altLang="ja-JP" sz="1050" b="0" i="1">
                      <a:latin typeface="Cambria Math" panose="02040503050406030204" pitchFamily="18" charset="0"/>
                    </a:rPr>
                    <m:t>=</m:t>
                  </m:r>
                  <m:f>
                    <m:fPr>
                      <m:ctrlPr>
                        <a:rPr kumimoji="1" lang="en-US" altLang="ja-JP" sz="1050" i="1">
                          <a:latin typeface="Cambria Math" panose="02040503050406030204" pitchFamily="18" charset="0"/>
                        </a:rPr>
                      </m:ctrlPr>
                    </m:fPr>
                    <m:num>
                      <m:r>
                        <a:rPr kumimoji="1" lang="en-US" altLang="ja-JP" sz="1050" b="0" i="1">
                          <a:latin typeface="Cambria Math" panose="02040503050406030204" pitchFamily="18" charset="0"/>
                        </a:rPr>
                        <m:t>𝑊</m:t>
                      </m:r>
                    </m:num>
                    <m:den>
                      <m:r>
                        <m:rPr>
                          <m:sty m:val="p"/>
                        </m:rPr>
                        <a:rPr kumimoji="1" lang="en-US" altLang="ja-JP" sz="1050" i="1">
                          <a:latin typeface="Cambria Math" panose="02040503050406030204" pitchFamily="18" charset="0"/>
                        </a:rPr>
                        <m:t>TPC</m:t>
                      </m:r>
                    </m:den>
                  </m:f>
                  <m:r>
                    <a:rPr kumimoji="1" lang="ja-JP" altLang="en-US" sz="1050" b="0" i="1">
                      <a:latin typeface="Cambria Math" panose="02040503050406030204" pitchFamily="18" charset="0"/>
                    </a:rPr>
                    <m:t>（</m:t>
                  </m:r>
                  <m:f>
                    <m:fPr>
                      <m:ctrlPr>
                        <a:rPr kumimoji="1" lang="en-US" altLang="ja-JP" sz="1050" b="0" i="1">
                          <a:latin typeface="Cambria Math" panose="02040503050406030204" pitchFamily="18" charset="0"/>
                        </a:rPr>
                      </m:ctrlPr>
                    </m:fPr>
                    <m:num>
                      <m:r>
                        <a:rPr kumimoji="1" lang="en-US" altLang="ja-JP" sz="1050" b="0" i="1">
                          <a:latin typeface="Cambria Math" panose="02040503050406030204" pitchFamily="18" charset="0"/>
                        </a:rPr>
                        <m:t>𝜌</m:t>
                      </m:r>
                      <m:r>
                        <a:rPr kumimoji="1" lang="ja-JP" altLang="en-US" sz="1050" b="0" i="1">
                          <a:latin typeface="Cambria Math" panose="02040503050406030204" pitchFamily="18" charset="0"/>
                        </a:rPr>
                        <m:t>１</m:t>
                      </m:r>
                    </m:num>
                    <m:den>
                      <m:r>
                        <a:rPr kumimoji="1" lang="en-US" altLang="ja-JP" sz="1050" b="0" i="1">
                          <a:latin typeface="Cambria Math" panose="02040503050406030204" pitchFamily="18" charset="0"/>
                        </a:rPr>
                        <m:t>𝜌</m:t>
                      </m:r>
                      <m:r>
                        <a:rPr kumimoji="1" lang="en-US" altLang="ja-JP" sz="1050" b="0" i="1">
                          <a:latin typeface="Cambria Math" panose="02040503050406030204" pitchFamily="18" charset="0"/>
                        </a:rPr>
                        <m:t>2</m:t>
                      </m:r>
                    </m:den>
                  </m:f>
                  <m:r>
                    <a:rPr kumimoji="1" lang="en-US" altLang="ja-JP" sz="1050" b="0" i="0">
                      <a:latin typeface="Cambria Math" panose="02040503050406030204" pitchFamily="18" charset="0"/>
                    </a:rPr>
                    <m:t>−</m:t>
                  </m:r>
                </m:oMath>
              </a14:m>
              <a:r>
                <a:rPr kumimoji="1" lang="ja-JP" altLang="en-US" sz="1050"/>
                <a:t>１）</a:t>
              </a:r>
            </a:p>
          </xdr:txBody>
        </xdr:sp>
      </mc:Choice>
      <mc:Fallback xmlns="">
        <xdr:sp macro="" textlink="">
          <xdr:nvSpPr>
            <xdr:cNvPr id="43" name="テキスト ボックス 42"/>
            <xdr:cNvSpPr txBox="1"/>
          </xdr:nvSpPr>
          <xdr:spPr>
            <a:xfrm>
              <a:off x="257176" y="14992350"/>
              <a:ext cx="990600" cy="279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50" b="0" i="0">
                  <a:latin typeface="Cambria Math" panose="02040503050406030204" pitchFamily="18" charset="0"/>
                </a:rPr>
                <a:t>𝛿=𝑊/</a:t>
              </a:r>
              <a:r>
                <a:rPr kumimoji="1" lang="en-US" altLang="ja-JP" sz="1050" i="0">
                  <a:latin typeface="Cambria Math" panose="02040503050406030204" pitchFamily="18" charset="0"/>
                </a:rPr>
                <a:t>TPC</a:t>
              </a:r>
              <a:r>
                <a:rPr kumimoji="1" lang="ja-JP" altLang="en-US" sz="1050" b="0" i="0">
                  <a:latin typeface="Cambria Math" panose="02040503050406030204" pitchFamily="18" charset="0"/>
                </a:rPr>
                <a:t>（</a:t>
              </a:r>
              <a:r>
                <a:rPr kumimoji="1" lang="en-US" altLang="ja-JP" sz="1050" b="0" i="0">
                  <a:latin typeface="Cambria Math" panose="02040503050406030204" pitchFamily="18" charset="0"/>
                </a:rPr>
                <a:t>𝜌</a:t>
              </a:r>
              <a:r>
                <a:rPr kumimoji="1" lang="ja-JP" altLang="en-US" sz="1050" b="0" i="0">
                  <a:latin typeface="Cambria Math" panose="02040503050406030204" pitchFamily="18" charset="0"/>
                </a:rPr>
                <a:t>１</a:t>
              </a:r>
              <a:r>
                <a:rPr kumimoji="1" lang="en-US" altLang="ja-JP" sz="1050" b="0" i="0">
                  <a:latin typeface="Cambria Math" panose="02040503050406030204" pitchFamily="18" charset="0"/>
                </a:rPr>
                <a:t>/𝜌2−</a:t>
              </a:r>
              <a:r>
                <a:rPr kumimoji="1" lang="ja-JP" altLang="en-US" sz="1050"/>
                <a:t>１）</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2</xdr:col>
      <xdr:colOff>114301</xdr:colOff>
      <xdr:row>7</xdr:row>
      <xdr:rowOff>76200</xdr:rowOff>
    </xdr:from>
    <xdr:ext cx="923924" cy="257176"/>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4" name="テキスト ボックス 3"/>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27</xdr:row>
      <xdr:rowOff>76200</xdr:rowOff>
    </xdr:from>
    <xdr:ext cx="923924" cy="257176"/>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18" name="テキスト ボックス 17"/>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47</xdr:row>
      <xdr:rowOff>76200</xdr:rowOff>
    </xdr:from>
    <xdr:ext cx="923924" cy="257176"/>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19" name="テキスト ボックス 18"/>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67</xdr:row>
      <xdr:rowOff>76200</xdr:rowOff>
    </xdr:from>
    <xdr:ext cx="923924" cy="257176"/>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0" name="テキスト ボックス 19"/>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87</xdr:row>
      <xdr:rowOff>76200</xdr:rowOff>
    </xdr:from>
    <xdr:ext cx="923924" cy="257176"/>
    <mc:AlternateContent xmlns:mc="http://schemas.openxmlformats.org/markup-compatibility/2006" xmlns:a14="http://schemas.microsoft.com/office/drawing/2010/main">
      <mc:Choice Requires="a14">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1" name="テキスト ボックス 20"/>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107</xdr:row>
      <xdr:rowOff>76200</xdr:rowOff>
    </xdr:from>
    <xdr:ext cx="923924" cy="257176"/>
    <mc:AlternateContent xmlns:mc="http://schemas.openxmlformats.org/markup-compatibility/2006" xmlns:a14="http://schemas.microsoft.com/office/drawing/2010/main">
      <mc:Choice Requires="a14">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2" name="テキスト ボックス 21"/>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127</xdr:row>
      <xdr:rowOff>76200</xdr:rowOff>
    </xdr:from>
    <xdr:ext cx="923924" cy="257176"/>
    <mc:AlternateContent xmlns:mc="http://schemas.openxmlformats.org/markup-compatibility/2006" xmlns:a14="http://schemas.microsoft.com/office/drawing/2010/main">
      <mc:Choice Requires="a14">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3" name="テキスト ボックス 22"/>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147</xdr:row>
      <xdr:rowOff>76200</xdr:rowOff>
    </xdr:from>
    <xdr:ext cx="923924" cy="257176"/>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4" name="テキスト ボックス 23"/>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167</xdr:row>
      <xdr:rowOff>76200</xdr:rowOff>
    </xdr:from>
    <xdr:ext cx="923924" cy="257176"/>
    <mc:AlternateContent xmlns:mc="http://schemas.openxmlformats.org/markup-compatibility/2006" xmlns:a14="http://schemas.microsoft.com/office/drawing/2010/main">
      <mc:Choice Requires="a14">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5" name="テキスト ボックス 24"/>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187</xdr:row>
      <xdr:rowOff>76200</xdr:rowOff>
    </xdr:from>
    <xdr:ext cx="923924" cy="257176"/>
    <mc:AlternateContent xmlns:mc="http://schemas.openxmlformats.org/markup-compatibility/2006" xmlns:a14="http://schemas.microsoft.com/office/drawing/2010/main">
      <mc:Choice Requires="a14">
        <xdr:sp macro="" textlink="">
          <xdr:nvSpPr>
            <xdr:cNvPr id="26" name="テキスト ボックス 25">
              <a:extLst>
                <a:ext uri="{FF2B5EF4-FFF2-40B4-BE49-F238E27FC236}">
                  <a16:creationId xmlns:a16="http://schemas.microsoft.com/office/drawing/2014/main" id="{00000000-0008-0000-1100-00001A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6" name="テキスト ボックス 25"/>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207</xdr:row>
      <xdr:rowOff>76200</xdr:rowOff>
    </xdr:from>
    <xdr:ext cx="923924" cy="257176"/>
    <mc:AlternateContent xmlns:mc="http://schemas.openxmlformats.org/markup-compatibility/2006" xmlns:a14="http://schemas.microsoft.com/office/drawing/2010/main">
      <mc:Choice Requires="a14">
        <xdr:sp macro="" textlink="">
          <xdr:nvSpPr>
            <xdr:cNvPr id="27" name="テキスト ボックス 26">
              <a:extLst>
                <a:ext uri="{FF2B5EF4-FFF2-40B4-BE49-F238E27FC236}">
                  <a16:creationId xmlns:a16="http://schemas.microsoft.com/office/drawing/2014/main" id="{00000000-0008-0000-1100-00001B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7" name="テキスト ボックス 26"/>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227</xdr:row>
      <xdr:rowOff>76200</xdr:rowOff>
    </xdr:from>
    <xdr:ext cx="923924" cy="257176"/>
    <mc:AlternateContent xmlns:mc="http://schemas.openxmlformats.org/markup-compatibility/2006" xmlns:a14="http://schemas.microsoft.com/office/drawing/2010/main">
      <mc:Choice Requires="a14">
        <xdr:sp macro="" textlink="">
          <xdr:nvSpPr>
            <xdr:cNvPr id="28" name="テキスト ボックス 27">
              <a:extLst>
                <a:ext uri="{FF2B5EF4-FFF2-40B4-BE49-F238E27FC236}">
                  <a16:creationId xmlns:a16="http://schemas.microsoft.com/office/drawing/2014/main" id="{00000000-0008-0000-1100-00001C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8" name="テキスト ボックス 27"/>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247</xdr:row>
      <xdr:rowOff>76200</xdr:rowOff>
    </xdr:from>
    <xdr:ext cx="923924" cy="257176"/>
    <mc:AlternateContent xmlns:mc="http://schemas.openxmlformats.org/markup-compatibility/2006" xmlns:a14="http://schemas.microsoft.com/office/drawing/2010/main">
      <mc:Choice Requires="a14">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29" name="テキスト ボックス 28"/>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267</xdr:row>
      <xdr:rowOff>76200</xdr:rowOff>
    </xdr:from>
    <xdr:ext cx="923924" cy="257176"/>
    <mc:AlternateContent xmlns:mc="http://schemas.openxmlformats.org/markup-compatibility/2006" xmlns:a14="http://schemas.microsoft.com/office/drawing/2010/main">
      <mc:Choice Requires="a14">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0" name="テキスト ボックス 29"/>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287</xdr:row>
      <xdr:rowOff>76200</xdr:rowOff>
    </xdr:from>
    <xdr:ext cx="923924" cy="257176"/>
    <mc:AlternateContent xmlns:mc="http://schemas.openxmlformats.org/markup-compatibility/2006" xmlns:a14="http://schemas.microsoft.com/office/drawing/2010/main">
      <mc:Choice Requires="a14">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1" name="テキスト ボックス 30"/>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307</xdr:row>
      <xdr:rowOff>76200</xdr:rowOff>
    </xdr:from>
    <xdr:ext cx="923924" cy="257176"/>
    <mc:AlternateContent xmlns:mc="http://schemas.openxmlformats.org/markup-compatibility/2006" xmlns:a14="http://schemas.microsoft.com/office/drawing/2010/main">
      <mc:Choice Requires="a14">
        <xdr:sp macro="" textlink="">
          <xdr:nvSpPr>
            <xdr:cNvPr id="32" name="テキスト ボックス 31">
              <a:extLst>
                <a:ext uri="{FF2B5EF4-FFF2-40B4-BE49-F238E27FC236}">
                  <a16:creationId xmlns:a16="http://schemas.microsoft.com/office/drawing/2014/main" id="{00000000-0008-0000-1100-000020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2" name="テキスト ボックス 31"/>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327</xdr:row>
      <xdr:rowOff>76200</xdr:rowOff>
    </xdr:from>
    <xdr:ext cx="923924" cy="257176"/>
    <mc:AlternateContent xmlns:mc="http://schemas.openxmlformats.org/markup-compatibility/2006" xmlns:a14="http://schemas.microsoft.com/office/drawing/2010/main">
      <mc:Choice Requires="a14">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3" name="テキスト ボックス 32"/>
            <xdr:cNvSpPr txBox="1"/>
          </xdr:nvSpPr>
          <xdr:spPr>
            <a:xfrm>
              <a:off x="400051" y="1276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347</xdr:row>
      <xdr:rowOff>76200</xdr:rowOff>
    </xdr:from>
    <xdr:ext cx="923924" cy="257176"/>
    <mc:AlternateContent xmlns:mc="http://schemas.openxmlformats.org/markup-compatibility/2006" xmlns:a14="http://schemas.microsoft.com/office/drawing/2010/main">
      <mc:Choice Requires="a14">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400051" y="56140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4" name="テキスト ボックス 33"/>
            <xdr:cNvSpPr txBox="1"/>
          </xdr:nvSpPr>
          <xdr:spPr>
            <a:xfrm>
              <a:off x="400051" y="56140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367</xdr:row>
      <xdr:rowOff>76200</xdr:rowOff>
    </xdr:from>
    <xdr:ext cx="923924" cy="257176"/>
    <mc:AlternateContent xmlns:mc="http://schemas.openxmlformats.org/markup-compatibility/2006" xmlns:a14="http://schemas.microsoft.com/office/drawing/2010/main">
      <mc:Choice Requires="a14">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400051" y="56140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5" name="テキスト ボックス 34"/>
            <xdr:cNvSpPr txBox="1"/>
          </xdr:nvSpPr>
          <xdr:spPr>
            <a:xfrm>
              <a:off x="400051" y="56140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oneCellAnchor>
    <xdr:from>
      <xdr:col>2</xdr:col>
      <xdr:colOff>114301</xdr:colOff>
      <xdr:row>387</xdr:row>
      <xdr:rowOff>76200</xdr:rowOff>
    </xdr:from>
    <xdr:ext cx="923924" cy="257176"/>
    <mc:AlternateContent xmlns:mc="http://schemas.openxmlformats.org/markup-compatibility/2006" xmlns:a14="http://schemas.microsoft.com/office/drawing/2010/main">
      <mc:Choice Requires="a14">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400051" y="59569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kumimoji="1" lang="en-US" altLang="ja-JP" sz="900" b="0" i="1">
                      <a:latin typeface="Cambria Math" panose="02040503050406030204" pitchFamily="18" charset="0"/>
                    </a:rPr>
                    <m:t>𝛿</m:t>
                  </m:r>
                  <m:r>
                    <a:rPr kumimoji="1" lang="en-US" altLang="ja-JP" sz="900" b="0" i="1">
                      <a:latin typeface="Cambria Math" panose="02040503050406030204" pitchFamily="18" charset="0"/>
                    </a:rPr>
                    <m:t>=</m:t>
                  </m:r>
                  <m:f>
                    <m:fPr>
                      <m:ctrlPr>
                        <a:rPr kumimoji="1" lang="en-US" altLang="ja-JP" sz="900" i="1">
                          <a:latin typeface="Cambria Math" panose="02040503050406030204" pitchFamily="18" charset="0"/>
                        </a:rPr>
                      </m:ctrlPr>
                    </m:fPr>
                    <m:num>
                      <m:r>
                        <a:rPr kumimoji="1" lang="en-US" altLang="ja-JP" sz="900" b="0" i="1">
                          <a:latin typeface="Cambria Math" panose="02040503050406030204" pitchFamily="18" charset="0"/>
                        </a:rPr>
                        <m:t>𝑊</m:t>
                      </m:r>
                    </m:num>
                    <m:den>
                      <m:r>
                        <m:rPr>
                          <m:sty m:val="p"/>
                        </m:rPr>
                        <a:rPr kumimoji="1" lang="en-US" altLang="ja-JP" sz="900" i="1">
                          <a:latin typeface="Cambria Math" panose="02040503050406030204" pitchFamily="18" charset="0"/>
                        </a:rPr>
                        <m:t>TPC</m:t>
                      </m:r>
                    </m:den>
                  </m:f>
                  <m:r>
                    <a:rPr kumimoji="1" lang="ja-JP" altLang="en-US" sz="900" b="0" i="1">
                      <a:latin typeface="Cambria Math" panose="02040503050406030204" pitchFamily="18" charset="0"/>
                    </a:rPr>
                    <m:t>（</m:t>
                  </m:r>
                  <m:f>
                    <m:fPr>
                      <m:ctrlPr>
                        <a:rPr kumimoji="1" lang="en-US" altLang="ja-JP" sz="900" b="0" i="1">
                          <a:latin typeface="Cambria Math" panose="02040503050406030204" pitchFamily="18" charset="0"/>
                        </a:rPr>
                      </m:ctrlPr>
                    </m:fPr>
                    <m:num>
                      <m:r>
                        <a:rPr kumimoji="1" lang="en-US" altLang="ja-JP" sz="900" b="0" i="1">
                          <a:latin typeface="Cambria Math" panose="02040503050406030204" pitchFamily="18" charset="0"/>
                        </a:rPr>
                        <m:t>𝜌</m:t>
                      </m:r>
                      <m:r>
                        <a:rPr kumimoji="1" lang="ja-JP" altLang="en-US" sz="900" b="0" i="1">
                          <a:latin typeface="Cambria Math" panose="02040503050406030204" pitchFamily="18" charset="0"/>
                        </a:rPr>
                        <m:t>１</m:t>
                      </m:r>
                    </m:num>
                    <m:den>
                      <m:r>
                        <a:rPr kumimoji="1" lang="en-US" altLang="ja-JP" sz="900" b="0" i="1">
                          <a:latin typeface="Cambria Math" panose="02040503050406030204" pitchFamily="18" charset="0"/>
                        </a:rPr>
                        <m:t>𝜌</m:t>
                      </m:r>
                      <m:r>
                        <a:rPr kumimoji="1" lang="en-US" altLang="ja-JP" sz="900" b="0" i="1">
                          <a:latin typeface="Cambria Math" panose="02040503050406030204" pitchFamily="18" charset="0"/>
                        </a:rPr>
                        <m:t>2</m:t>
                      </m:r>
                    </m:den>
                  </m:f>
                  <m:r>
                    <a:rPr kumimoji="1" lang="en-US" altLang="ja-JP" sz="900" b="0" i="0">
                      <a:latin typeface="Cambria Math" panose="02040503050406030204" pitchFamily="18" charset="0"/>
                    </a:rPr>
                    <m:t>−</m:t>
                  </m:r>
                </m:oMath>
              </a14:m>
              <a:r>
                <a:rPr kumimoji="1" lang="ja-JP" altLang="en-US" sz="900"/>
                <a:t>１）</a:t>
              </a:r>
            </a:p>
          </xdr:txBody>
        </xdr:sp>
      </mc:Choice>
      <mc:Fallback xmlns="">
        <xdr:sp macro="" textlink="">
          <xdr:nvSpPr>
            <xdr:cNvPr id="36" name="テキスト ボックス 35"/>
            <xdr:cNvSpPr txBox="1"/>
          </xdr:nvSpPr>
          <xdr:spPr>
            <a:xfrm>
              <a:off x="400051" y="59569350"/>
              <a:ext cx="923924" cy="257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900" b="0" i="0">
                  <a:latin typeface="Cambria Math" panose="02040503050406030204" pitchFamily="18" charset="0"/>
                </a:rPr>
                <a:t>𝛿=𝑊/</a:t>
              </a:r>
              <a:r>
                <a:rPr kumimoji="1" lang="en-US" altLang="ja-JP" sz="900" i="0">
                  <a:latin typeface="Cambria Math" panose="02040503050406030204" pitchFamily="18" charset="0"/>
                </a:rPr>
                <a:t>TPC</a:t>
              </a:r>
              <a:r>
                <a:rPr kumimoji="1" lang="ja-JP" altLang="en-US" sz="900" b="0" i="0">
                  <a:latin typeface="Cambria Math" panose="02040503050406030204" pitchFamily="18" charset="0"/>
                </a:rPr>
                <a:t>（</a:t>
              </a:r>
              <a:r>
                <a:rPr kumimoji="1" lang="en-US" altLang="ja-JP" sz="900" b="0" i="0">
                  <a:latin typeface="Cambria Math" panose="02040503050406030204" pitchFamily="18" charset="0"/>
                </a:rPr>
                <a:t>𝜌</a:t>
              </a:r>
              <a:r>
                <a:rPr kumimoji="1" lang="ja-JP" altLang="en-US" sz="900" b="0" i="0">
                  <a:latin typeface="Cambria Math" panose="02040503050406030204" pitchFamily="18" charset="0"/>
                </a:rPr>
                <a:t>１</a:t>
              </a:r>
              <a:r>
                <a:rPr kumimoji="1" lang="en-US" altLang="ja-JP" sz="900" b="0" i="0">
                  <a:latin typeface="Cambria Math" panose="02040503050406030204" pitchFamily="18" charset="0"/>
                </a:rPr>
                <a:t>/𝜌2−</a:t>
              </a:r>
              <a:r>
                <a:rPr kumimoji="1" lang="ja-JP" altLang="en-US" sz="900"/>
                <a:t>１）</a:t>
              </a: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3"/>
  <sheetViews>
    <sheetView zoomScale="190" zoomScaleNormal="190" workbookViewId="0">
      <selection activeCell="U8" sqref="U8"/>
    </sheetView>
  </sheetViews>
  <sheetFormatPr defaultColWidth="9" defaultRowHeight="13.2" x14ac:dyDescent="0.2"/>
  <cols>
    <col min="1" max="124" width="2.109375" style="8" customWidth="1"/>
    <col min="125" max="16384" width="9" style="8"/>
  </cols>
  <sheetData>
    <row r="1" spans="1:72" x14ac:dyDescent="0.2">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row>
    <row r="2" spans="1:72" x14ac:dyDescent="0.2">
      <c r="A2" s="140" t="s">
        <v>390</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row>
    <row r="3" spans="1:72" x14ac:dyDescent="0.2">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row>
    <row r="4" spans="1:72" x14ac:dyDescent="0.2">
      <c r="A4" s="140" t="s">
        <v>387</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row>
    <row r="5" spans="1:72" x14ac:dyDescent="0.2">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row>
    <row r="6" spans="1:72" x14ac:dyDescent="0.2">
      <c r="A6" s="140" t="s">
        <v>383</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row>
    <row r="7" spans="1:72" x14ac:dyDescent="0.2">
      <c r="A7" s="140"/>
      <c r="B7" s="140"/>
      <c r="C7" s="140" t="s">
        <v>384</v>
      </c>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row>
    <row r="8" spans="1:72" x14ac:dyDescent="0.2">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row>
    <row r="9" spans="1:72" x14ac:dyDescent="0.2">
      <c r="A9" s="140" t="s">
        <v>386</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row>
    <row r="10" spans="1:72" x14ac:dyDescent="0.2">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row>
    <row r="11" spans="1:72" x14ac:dyDescent="0.2">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row>
    <row r="12" spans="1:72" x14ac:dyDescent="0.2">
      <c r="A12" s="140" t="s">
        <v>388</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row>
    <row r="13" spans="1:72" x14ac:dyDescent="0.2">
      <c r="A13" s="140" t="s">
        <v>389</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row>
  </sheetData>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Y120"/>
  <sheetViews>
    <sheetView view="pageBreakPreview" topLeftCell="A94" zoomScale="85" zoomScaleNormal="100" zoomScaleSheetLayoutView="85" workbookViewId="0">
      <selection activeCell="B118" sqref="B118"/>
    </sheetView>
  </sheetViews>
  <sheetFormatPr defaultColWidth="9" defaultRowHeight="13.2" x14ac:dyDescent="0.2"/>
  <cols>
    <col min="1" max="1" width="2.21875" style="8" customWidth="1"/>
    <col min="2" max="92" width="2.109375" style="8" customWidth="1"/>
    <col min="93" max="16384" width="9" style="8"/>
  </cols>
  <sheetData>
    <row r="2" spans="2:77" x14ac:dyDescent="0.2">
      <c r="B2" s="57" t="s">
        <v>26</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2"/>
      <c r="AN2" s="57"/>
      <c r="AO2" s="57"/>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2:77" x14ac:dyDescent="0.2">
      <c r="B3" s="25" t="s">
        <v>9</v>
      </c>
      <c r="C3" s="26"/>
      <c r="D3" s="141">
        <f>問題１解答!D2</f>
        <v>110</v>
      </c>
      <c r="E3" s="141"/>
      <c r="F3" s="141" t="s">
        <v>10</v>
      </c>
      <c r="G3" s="141"/>
      <c r="H3" s="141"/>
      <c r="I3" s="141">
        <f>問題１解答!I2</f>
        <v>20</v>
      </c>
      <c r="J3" s="141"/>
      <c r="K3" s="141" t="s">
        <v>11</v>
      </c>
      <c r="L3" s="141"/>
      <c r="M3" s="141"/>
      <c r="N3" s="141"/>
      <c r="O3" s="141">
        <f>問題１解答!O2</f>
        <v>7</v>
      </c>
      <c r="P3" s="141"/>
      <c r="Q3" s="141" t="s">
        <v>12</v>
      </c>
      <c r="R3" s="141"/>
      <c r="S3" s="141"/>
      <c r="T3" s="141"/>
      <c r="U3" s="141"/>
      <c r="V3" s="141"/>
      <c r="W3" s="142">
        <f>問題１解答!W2</f>
        <v>5.55</v>
      </c>
      <c r="X3" s="142"/>
      <c r="Y3" s="26" t="s">
        <v>13</v>
      </c>
      <c r="Z3" s="26"/>
      <c r="AA3" s="26"/>
      <c r="AB3" s="26"/>
      <c r="AC3" s="26"/>
      <c r="AD3" s="26"/>
      <c r="AE3" s="26"/>
      <c r="AF3" s="26"/>
      <c r="AG3" s="26"/>
      <c r="AH3" s="26"/>
      <c r="AI3" s="26"/>
      <c r="AJ3" s="26"/>
      <c r="AK3" s="26"/>
      <c r="AL3" s="26"/>
      <c r="AM3" s="27"/>
      <c r="AN3" s="26"/>
      <c r="AO3" s="5"/>
      <c r="AP3" s="12"/>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2:77" x14ac:dyDescent="0.2">
      <c r="B4" s="55" t="s">
        <v>14</v>
      </c>
      <c r="C4" s="24"/>
      <c r="D4" s="24"/>
      <c r="E4" s="24"/>
      <c r="F4" s="24"/>
      <c r="G4" s="24"/>
      <c r="H4" s="24"/>
      <c r="I4" s="24"/>
      <c r="J4" s="143">
        <f>問題１解答!J3</f>
        <v>380</v>
      </c>
      <c r="K4" s="143"/>
      <c r="L4" s="24" t="s">
        <v>15</v>
      </c>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57"/>
      <c r="AP4" s="58"/>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2:77" x14ac:dyDescent="0.2">
      <c r="B5" s="35" t="s">
        <v>16</v>
      </c>
      <c r="C5" s="24"/>
      <c r="D5" s="24"/>
      <c r="E5" s="24"/>
      <c r="F5" s="24"/>
      <c r="G5" s="24"/>
      <c r="H5" s="24"/>
      <c r="I5" s="24"/>
      <c r="J5" s="24"/>
      <c r="K5" s="24"/>
      <c r="L5" s="24"/>
      <c r="M5" s="24"/>
      <c r="N5" s="24"/>
      <c r="O5" s="24"/>
      <c r="P5" s="24"/>
      <c r="Q5" s="24"/>
      <c r="R5" s="24"/>
      <c r="S5" s="24"/>
      <c r="T5" s="24"/>
      <c r="U5" s="24"/>
      <c r="V5" s="24"/>
      <c r="W5" s="143">
        <f>問題１解答!W4</f>
        <v>1.0249999999999999</v>
      </c>
      <c r="X5" s="143"/>
      <c r="Y5" s="143"/>
      <c r="Z5" s="143" t="s">
        <v>17</v>
      </c>
      <c r="AA5" s="143"/>
      <c r="AB5" s="143"/>
      <c r="AC5" s="143"/>
      <c r="AD5" s="24"/>
      <c r="AE5" s="24"/>
      <c r="AF5" s="24"/>
      <c r="AG5" s="24"/>
      <c r="AH5" s="24"/>
      <c r="AI5" s="24"/>
      <c r="AJ5" s="24"/>
      <c r="AK5" s="24"/>
      <c r="AL5" s="24"/>
      <c r="AM5" s="29"/>
      <c r="AN5" s="24"/>
      <c r="AO5" s="57"/>
      <c r="AP5" s="58"/>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2:77" x14ac:dyDescent="0.2">
      <c r="B6" s="31" t="s">
        <v>18</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3"/>
      <c r="AN6" s="32"/>
      <c r="AO6" s="60"/>
      <c r="AP6" s="14"/>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2:77" x14ac:dyDescent="0.2">
      <c r="U7" s="2"/>
    </row>
    <row r="8" spans="2:77" x14ac:dyDescent="0.2">
      <c r="B8" s="57" t="s">
        <v>27</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2"/>
      <c r="AN8" s="57"/>
      <c r="AO8" s="57"/>
      <c r="AP8" s="57"/>
    </row>
    <row r="9" spans="2:77" x14ac:dyDescent="0.2">
      <c r="B9" s="25" t="s">
        <v>9</v>
      </c>
      <c r="C9" s="26"/>
      <c r="D9" s="141">
        <f>問題１解答!D21</f>
        <v>118</v>
      </c>
      <c r="E9" s="141"/>
      <c r="F9" s="141" t="s">
        <v>10</v>
      </c>
      <c r="G9" s="141"/>
      <c r="H9" s="141"/>
      <c r="I9" s="141">
        <f>問題１解答!I21</f>
        <v>15</v>
      </c>
      <c r="J9" s="141"/>
      <c r="K9" s="141" t="s">
        <v>11</v>
      </c>
      <c r="L9" s="141"/>
      <c r="M9" s="141"/>
      <c r="N9" s="141"/>
      <c r="O9" s="141">
        <f>問題１解答!O21</f>
        <v>6</v>
      </c>
      <c r="P9" s="141"/>
      <c r="Q9" s="141" t="s">
        <v>12</v>
      </c>
      <c r="R9" s="141"/>
      <c r="S9" s="141"/>
      <c r="T9" s="141"/>
      <c r="U9" s="141"/>
      <c r="V9" s="141"/>
      <c r="W9" s="142">
        <f>問題１解答!W21</f>
        <v>4.5</v>
      </c>
      <c r="X9" s="142"/>
      <c r="Y9" s="26" t="s">
        <v>13</v>
      </c>
      <c r="Z9" s="26"/>
      <c r="AA9" s="26"/>
      <c r="AB9" s="26"/>
      <c r="AC9" s="26"/>
      <c r="AD9" s="26"/>
      <c r="AE9" s="26"/>
      <c r="AF9" s="26"/>
      <c r="AG9" s="26"/>
      <c r="AH9" s="26"/>
      <c r="AI9" s="26"/>
      <c r="AJ9" s="26"/>
      <c r="AK9" s="26"/>
      <c r="AL9" s="26"/>
      <c r="AM9" s="27"/>
      <c r="AN9" s="26"/>
      <c r="AO9" s="5"/>
      <c r="AP9" s="12"/>
    </row>
    <row r="10" spans="2:77" x14ac:dyDescent="0.2">
      <c r="B10" s="55" t="s">
        <v>14</v>
      </c>
      <c r="C10" s="24"/>
      <c r="D10" s="24"/>
      <c r="E10" s="24"/>
      <c r="F10" s="24"/>
      <c r="G10" s="24"/>
      <c r="H10" s="24"/>
      <c r="I10" s="24"/>
      <c r="J10" s="143">
        <f>問題１解答!J22</f>
        <v>400</v>
      </c>
      <c r="K10" s="143"/>
      <c r="L10" s="24" t="s">
        <v>15</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57"/>
      <c r="AP10" s="58"/>
    </row>
    <row r="11" spans="2:77" x14ac:dyDescent="0.2">
      <c r="B11" s="35" t="s">
        <v>16</v>
      </c>
      <c r="C11" s="24"/>
      <c r="D11" s="24"/>
      <c r="E11" s="24"/>
      <c r="F11" s="24"/>
      <c r="G11" s="24"/>
      <c r="H11" s="24"/>
      <c r="I11" s="24"/>
      <c r="J11" s="24"/>
      <c r="K11" s="24"/>
      <c r="L11" s="24"/>
      <c r="M11" s="24"/>
      <c r="N11" s="24"/>
      <c r="O11" s="24"/>
      <c r="P11" s="24"/>
      <c r="Q11" s="24"/>
      <c r="R11" s="24"/>
      <c r="S11" s="24"/>
      <c r="T11" s="24"/>
      <c r="U11" s="24"/>
      <c r="V11" s="24"/>
      <c r="W11" s="143">
        <f>問題１解答!W23</f>
        <v>1.024</v>
      </c>
      <c r="X11" s="143"/>
      <c r="Y11" s="143"/>
      <c r="Z11" s="143" t="s">
        <v>17</v>
      </c>
      <c r="AA11" s="143"/>
      <c r="AB11" s="143"/>
      <c r="AC11" s="143"/>
      <c r="AD11" s="24"/>
      <c r="AE11" s="24"/>
      <c r="AF11" s="24"/>
      <c r="AG11" s="24"/>
      <c r="AH11" s="24"/>
      <c r="AI11" s="24"/>
      <c r="AJ11" s="24"/>
      <c r="AK11" s="24"/>
      <c r="AL11" s="24"/>
      <c r="AM11" s="29"/>
      <c r="AN11" s="24"/>
      <c r="AO11" s="57"/>
      <c r="AP11" s="58"/>
    </row>
    <row r="12" spans="2:77" x14ac:dyDescent="0.2">
      <c r="B12" s="31" t="s">
        <v>18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3"/>
      <c r="AN12" s="32"/>
      <c r="AO12" s="60"/>
      <c r="AP12" s="14"/>
    </row>
    <row r="14" spans="2:77" x14ac:dyDescent="0.2">
      <c r="B14" s="57" t="s">
        <v>219</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2"/>
      <c r="AN14" s="57"/>
      <c r="AO14" s="57"/>
      <c r="AP14" s="57"/>
    </row>
    <row r="15" spans="2:77" x14ac:dyDescent="0.2">
      <c r="B15" s="25" t="s">
        <v>9</v>
      </c>
      <c r="C15" s="26"/>
      <c r="D15" s="141">
        <f>問題１解答!D40</f>
        <v>122</v>
      </c>
      <c r="E15" s="141"/>
      <c r="F15" s="141" t="s">
        <v>10</v>
      </c>
      <c r="G15" s="141"/>
      <c r="H15" s="141"/>
      <c r="I15" s="141">
        <f>問題１解答!I40</f>
        <v>21</v>
      </c>
      <c r="J15" s="141"/>
      <c r="K15" s="141" t="s">
        <v>11</v>
      </c>
      <c r="L15" s="141"/>
      <c r="M15" s="141"/>
      <c r="N15" s="141"/>
      <c r="O15" s="141">
        <f>問題１解答!O40</f>
        <v>8</v>
      </c>
      <c r="P15" s="141"/>
      <c r="Q15" s="141" t="s">
        <v>12</v>
      </c>
      <c r="R15" s="141"/>
      <c r="S15" s="141"/>
      <c r="T15" s="141"/>
      <c r="U15" s="141"/>
      <c r="V15" s="141"/>
      <c r="W15" s="142">
        <f>問題１解答!W40</f>
        <v>6.45</v>
      </c>
      <c r="X15" s="142"/>
      <c r="Y15" s="26" t="s">
        <v>13</v>
      </c>
      <c r="Z15" s="26"/>
      <c r="AA15" s="26"/>
      <c r="AB15" s="26"/>
      <c r="AC15" s="26"/>
      <c r="AD15" s="26"/>
      <c r="AE15" s="26"/>
      <c r="AF15" s="26"/>
      <c r="AG15" s="26"/>
      <c r="AH15" s="26"/>
      <c r="AI15" s="26"/>
      <c r="AJ15" s="26"/>
      <c r="AK15" s="26"/>
      <c r="AL15" s="26"/>
      <c r="AM15" s="27"/>
      <c r="AN15" s="26"/>
      <c r="AO15" s="5"/>
      <c r="AP15" s="12"/>
    </row>
    <row r="16" spans="2:77" x14ac:dyDescent="0.2">
      <c r="B16" s="55" t="s">
        <v>14</v>
      </c>
      <c r="C16" s="92"/>
      <c r="D16" s="24"/>
      <c r="E16" s="24"/>
      <c r="F16" s="24"/>
      <c r="G16" s="24"/>
      <c r="H16" s="24"/>
      <c r="I16" s="24"/>
      <c r="J16" s="143">
        <f>問題１解答!J41</f>
        <v>460</v>
      </c>
      <c r="K16" s="143"/>
      <c r="L16" s="24" t="s">
        <v>15</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57"/>
      <c r="AP16" s="58"/>
    </row>
    <row r="17" spans="2:42" x14ac:dyDescent="0.2">
      <c r="B17" s="35" t="s">
        <v>16</v>
      </c>
      <c r="C17" s="24"/>
      <c r="D17" s="24"/>
      <c r="E17" s="24"/>
      <c r="F17" s="24"/>
      <c r="G17" s="24"/>
      <c r="H17" s="24"/>
      <c r="I17" s="24"/>
      <c r="J17" s="24"/>
      <c r="K17" s="24"/>
      <c r="L17" s="24"/>
      <c r="M17" s="24"/>
      <c r="N17" s="24"/>
      <c r="O17" s="24"/>
      <c r="P17" s="24"/>
      <c r="Q17" s="24"/>
      <c r="R17" s="24"/>
      <c r="S17" s="24"/>
      <c r="T17" s="24"/>
      <c r="U17" s="24"/>
      <c r="V17" s="24"/>
      <c r="W17" s="143">
        <f>問題１解答!W42</f>
        <v>1.0249999999999999</v>
      </c>
      <c r="X17" s="143"/>
      <c r="Y17" s="143"/>
      <c r="Z17" s="143" t="s">
        <v>17</v>
      </c>
      <c r="AA17" s="143"/>
      <c r="AB17" s="143"/>
      <c r="AC17" s="143"/>
      <c r="AD17" s="24"/>
      <c r="AE17" s="24"/>
      <c r="AF17" s="24"/>
      <c r="AG17" s="24"/>
      <c r="AH17" s="24"/>
      <c r="AI17" s="24"/>
      <c r="AJ17" s="24"/>
      <c r="AK17" s="24"/>
      <c r="AL17" s="24"/>
      <c r="AM17" s="29"/>
      <c r="AN17" s="24"/>
      <c r="AO17" s="57"/>
      <c r="AP17" s="58"/>
    </row>
    <row r="18" spans="2:42" x14ac:dyDescent="0.2">
      <c r="B18" s="31" t="s">
        <v>18</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3"/>
      <c r="AN18" s="32"/>
      <c r="AO18" s="60"/>
      <c r="AP18" s="14"/>
    </row>
    <row r="20" spans="2:42" x14ac:dyDescent="0.2">
      <c r="B20" s="62" t="s">
        <v>220</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2"/>
      <c r="AN20" s="62"/>
      <c r="AO20" s="62"/>
      <c r="AP20" s="62"/>
    </row>
    <row r="21" spans="2:42" x14ac:dyDescent="0.2">
      <c r="B21" s="25" t="s">
        <v>9</v>
      </c>
      <c r="C21" s="26"/>
      <c r="D21" s="141">
        <f>問題１解答!D59</f>
        <v>112</v>
      </c>
      <c r="E21" s="141"/>
      <c r="F21" s="141" t="s">
        <v>10</v>
      </c>
      <c r="G21" s="141"/>
      <c r="H21" s="141"/>
      <c r="I21" s="141">
        <f>問題１解答!I59</f>
        <v>18</v>
      </c>
      <c r="J21" s="141"/>
      <c r="K21" s="141" t="s">
        <v>11</v>
      </c>
      <c r="L21" s="141"/>
      <c r="M21" s="141"/>
      <c r="N21" s="141"/>
      <c r="O21" s="141">
        <f>問題１解答!O59</f>
        <v>7</v>
      </c>
      <c r="P21" s="141"/>
      <c r="Q21" s="141" t="s">
        <v>12</v>
      </c>
      <c r="R21" s="141"/>
      <c r="S21" s="141"/>
      <c r="T21" s="141"/>
      <c r="U21" s="141"/>
      <c r="V21" s="141"/>
      <c r="W21" s="142">
        <f>問題１解答!W59</f>
        <v>5.75</v>
      </c>
      <c r="X21" s="142"/>
      <c r="Y21" s="26" t="s">
        <v>13</v>
      </c>
      <c r="Z21" s="26"/>
      <c r="AA21" s="26"/>
      <c r="AB21" s="26"/>
      <c r="AC21" s="26"/>
      <c r="AD21" s="26"/>
      <c r="AE21" s="26"/>
      <c r="AF21" s="26"/>
      <c r="AG21" s="26"/>
      <c r="AH21" s="26"/>
      <c r="AI21" s="26"/>
      <c r="AJ21" s="26"/>
      <c r="AK21" s="26"/>
      <c r="AL21" s="26"/>
      <c r="AM21" s="27"/>
      <c r="AN21" s="26"/>
      <c r="AO21" s="5"/>
      <c r="AP21" s="12"/>
    </row>
    <row r="22" spans="2:42" x14ac:dyDescent="0.2">
      <c r="B22" s="55" t="s">
        <v>14</v>
      </c>
      <c r="C22" s="24"/>
      <c r="D22" s="24"/>
      <c r="E22" s="24"/>
      <c r="F22" s="24"/>
      <c r="G22" s="24"/>
      <c r="H22" s="24"/>
      <c r="I22" s="24"/>
      <c r="J22" s="143">
        <f>問題１解答!J60</f>
        <v>350</v>
      </c>
      <c r="K22" s="143"/>
      <c r="L22" s="24" t="s">
        <v>15</v>
      </c>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62"/>
      <c r="AP22" s="64"/>
    </row>
    <row r="23" spans="2:42" x14ac:dyDescent="0.2">
      <c r="B23" s="35" t="s">
        <v>16</v>
      </c>
      <c r="C23" s="24"/>
      <c r="D23" s="24"/>
      <c r="E23" s="24"/>
      <c r="F23" s="24"/>
      <c r="G23" s="24"/>
      <c r="H23" s="24"/>
      <c r="I23" s="24"/>
      <c r="J23" s="24"/>
      <c r="K23" s="24"/>
      <c r="L23" s="24"/>
      <c r="M23" s="24"/>
      <c r="N23" s="24"/>
      <c r="O23" s="24"/>
      <c r="P23" s="24"/>
      <c r="Q23" s="24"/>
      <c r="R23" s="24"/>
      <c r="S23" s="24"/>
      <c r="T23" s="24"/>
      <c r="U23" s="24"/>
      <c r="V23" s="24"/>
      <c r="W23" s="143">
        <f>問題１解答!W61</f>
        <v>1.0229999999999999</v>
      </c>
      <c r="X23" s="143"/>
      <c r="Y23" s="143"/>
      <c r="Z23" s="143" t="s">
        <v>17</v>
      </c>
      <c r="AA23" s="143"/>
      <c r="AB23" s="143"/>
      <c r="AC23" s="143"/>
      <c r="AD23" s="24"/>
      <c r="AE23" s="24"/>
      <c r="AF23" s="24"/>
      <c r="AG23" s="24"/>
      <c r="AH23" s="24"/>
      <c r="AI23" s="24"/>
      <c r="AJ23" s="24"/>
      <c r="AK23" s="24"/>
      <c r="AL23" s="24"/>
      <c r="AM23" s="29"/>
      <c r="AN23" s="24"/>
      <c r="AO23" s="62"/>
      <c r="AP23" s="64"/>
    </row>
    <row r="24" spans="2:42" x14ac:dyDescent="0.2">
      <c r="B24" s="31" t="s">
        <v>18</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3"/>
      <c r="AN24" s="32"/>
      <c r="AO24" s="66"/>
      <c r="AP24" s="14"/>
    </row>
    <row r="25" spans="2:42" x14ac:dyDescent="0.2">
      <c r="U25" s="2"/>
    </row>
    <row r="26" spans="2:42" x14ac:dyDescent="0.2">
      <c r="B26" s="62" t="s">
        <v>221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2"/>
      <c r="AN26" s="62"/>
      <c r="AO26" s="62"/>
      <c r="AP26" s="62"/>
    </row>
    <row r="27" spans="2:42" x14ac:dyDescent="0.2">
      <c r="B27" s="25" t="s">
        <v>9</v>
      </c>
      <c r="C27" s="26"/>
      <c r="D27" s="141">
        <f>問題１解答!D78</f>
        <v>125</v>
      </c>
      <c r="E27" s="141"/>
      <c r="F27" s="141" t="s">
        <v>10</v>
      </c>
      <c r="G27" s="141"/>
      <c r="H27" s="141"/>
      <c r="I27" s="141">
        <f>問題１解答!I78</f>
        <v>25</v>
      </c>
      <c r="J27" s="141"/>
      <c r="K27" s="141" t="s">
        <v>11</v>
      </c>
      <c r="L27" s="141"/>
      <c r="M27" s="141"/>
      <c r="N27" s="141"/>
      <c r="O27" s="141">
        <f>問題１解答!O78</f>
        <v>9</v>
      </c>
      <c r="P27" s="141"/>
      <c r="Q27" s="141" t="s">
        <v>12</v>
      </c>
      <c r="R27" s="141"/>
      <c r="S27" s="141"/>
      <c r="T27" s="141"/>
      <c r="U27" s="141"/>
      <c r="V27" s="141"/>
      <c r="W27" s="142">
        <f>問題１解答!W78</f>
        <v>7.2</v>
      </c>
      <c r="X27" s="142"/>
      <c r="Y27" s="26" t="s">
        <v>13</v>
      </c>
      <c r="Z27" s="26"/>
      <c r="AA27" s="26"/>
      <c r="AB27" s="26"/>
      <c r="AC27" s="26"/>
      <c r="AD27" s="26"/>
      <c r="AE27" s="26"/>
      <c r="AF27" s="26"/>
      <c r="AG27" s="26"/>
      <c r="AH27" s="26"/>
      <c r="AI27" s="26"/>
      <c r="AJ27" s="26"/>
      <c r="AK27" s="26"/>
      <c r="AL27" s="26"/>
      <c r="AM27" s="27"/>
      <c r="AN27" s="26"/>
      <c r="AO27" s="5"/>
      <c r="AP27" s="12"/>
    </row>
    <row r="28" spans="2:42" x14ac:dyDescent="0.2">
      <c r="B28" s="55" t="s">
        <v>14</v>
      </c>
      <c r="C28" s="24"/>
      <c r="D28" s="24"/>
      <c r="E28" s="24"/>
      <c r="F28" s="24"/>
      <c r="G28" s="24"/>
      <c r="H28" s="24"/>
      <c r="I28" s="24"/>
      <c r="J28" s="143">
        <f>問題１解答!J79</f>
        <v>500</v>
      </c>
      <c r="K28" s="143"/>
      <c r="L28" s="24" t="s">
        <v>15</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62"/>
      <c r="AP28" s="64"/>
    </row>
    <row r="29" spans="2:42" x14ac:dyDescent="0.2">
      <c r="B29" s="35" t="s">
        <v>16</v>
      </c>
      <c r="C29" s="24"/>
      <c r="D29" s="24"/>
      <c r="E29" s="24"/>
      <c r="F29" s="24"/>
      <c r="G29" s="24"/>
      <c r="H29" s="24"/>
      <c r="I29" s="24"/>
      <c r="J29" s="24"/>
      <c r="K29" s="24"/>
      <c r="L29" s="24"/>
      <c r="M29" s="24"/>
      <c r="N29" s="24"/>
      <c r="O29" s="24"/>
      <c r="P29" s="24"/>
      <c r="Q29" s="24"/>
      <c r="R29" s="24"/>
      <c r="S29" s="24"/>
      <c r="T29" s="24"/>
      <c r="U29" s="24"/>
      <c r="V29" s="24"/>
      <c r="W29" s="143">
        <f>問題１解答!W80</f>
        <v>1.0249999999999999</v>
      </c>
      <c r="X29" s="143"/>
      <c r="Y29" s="143"/>
      <c r="Z29" s="143" t="s">
        <v>17</v>
      </c>
      <c r="AA29" s="143"/>
      <c r="AB29" s="143"/>
      <c r="AC29" s="143"/>
      <c r="AD29" s="24"/>
      <c r="AE29" s="24"/>
      <c r="AF29" s="24"/>
      <c r="AG29" s="24"/>
      <c r="AH29" s="24"/>
      <c r="AI29" s="24"/>
      <c r="AJ29" s="24"/>
      <c r="AK29" s="24"/>
      <c r="AL29" s="24"/>
      <c r="AM29" s="29"/>
      <c r="AN29" s="24"/>
      <c r="AO29" s="62"/>
      <c r="AP29" s="64"/>
    </row>
    <row r="30" spans="2:42" x14ac:dyDescent="0.2">
      <c r="B30" s="31" t="s">
        <v>18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3"/>
      <c r="AN30" s="32"/>
      <c r="AO30" s="66"/>
      <c r="AP30" s="14"/>
    </row>
    <row r="32" spans="2:42" x14ac:dyDescent="0.2">
      <c r="B32" s="62" t="s">
        <v>222</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2"/>
      <c r="AN32" s="62"/>
      <c r="AO32" s="62"/>
      <c r="AP32" s="62"/>
    </row>
    <row r="33" spans="2:42" x14ac:dyDescent="0.2">
      <c r="B33" s="25" t="s">
        <v>9</v>
      </c>
      <c r="C33" s="26"/>
      <c r="D33" s="141">
        <f>問題１解答!D97</f>
        <v>128</v>
      </c>
      <c r="E33" s="141"/>
      <c r="F33" s="141" t="s">
        <v>10</v>
      </c>
      <c r="G33" s="141"/>
      <c r="H33" s="141"/>
      <c r="I33" s="141">
        <f>問題１解答!I97</f>
        <v>22</v>
      </c>
      <c r="J33" s="141"/>
      <c r="K33" s="141" t="s">
        <v>11</v>
      </c>
      <c r="L33" s="141"/>
      <c r="M33" s="141"/>
      <c r="N33" s="141"/>
      <c r="O33" s="141">
        <f>問題１解答!O97</f>
        <v>8</v>
      </c>
      <c r="P33" s="141"/>
      <c r="Q33" s="141" t="s">
        <v>12</v>
      </c>
      <c r="R33" s="141"/>
      <c r="S33" s="141"/>
      <c r="T33" s="141"/>
      <c r="U33" s="141"/>
      <c r="V33" s="141"/>
      <c r="W33" s="142">
        <f>問題１解答!W97</f>
        <v>6.5</v>
      </c>
      <c r="X33" s="142"/>
      <c r="Y33" s="26" t="s">
        <v>13</v>
      </c>
      <c r="Z33" s="26"/>
      <c r="AA33" s="26"/>
      <c r="AB33" s="26"/>
      <c r="AC33" s="26"/>
      <c r="AD33" s="26"/>
      <c r="AE33" s="26"/>
      <c r="AF33" s="26"/>
      <c r="AG33" s="26"/>
      <c r="AH33" s="26"/>
      <c r="AI33" s="26"/>
      <c r="AJ33" s="26"/>
      <c r="AK33" s="26"/>
      <c r="AL33" s="26"/>
      <c r="AM33" s="27"/>
      <c r="AN33" s="26"/>
      <c r="AO33" s="5"/>
      <c r="AP33" s="12"/>
    </row>
    <row r="34" spans="2:42" x14ac:dyDescent="0.2">
      <c r="B34" s="55" t="s">
        <v>14</v>
      </c>
      <c r="C34" s="24"/>
      <c r="D34" s="24"/>
      <c r="E34" s="24"/>
      <c r="F34" s="24"/>
      <c r="G34" s="24"/>
      <c r="H34" s="24"/>
      <c r="I34" s="24"/>
      <c r="J34" s="143">
        <f>問題１解答!J98</f>
        <v>480</v>
      </c>
      <c r="K34" s="143"/>
      <c r="L34" s="24" t="s">
        <v>15</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62"/>
      <c r="AP34" s="64"/>
    </row>
    <row r="35" spans="2:42" x14ac:dyDescent="0.2">
      <c r="B35" s="35" t="s">
        <v>16</v>
      </c>
      <c r="C35" s="24"/>
      <c r="D35" s="24"/>
      <c r="E35" s="24"/>
      <c r="F35" s="24"/>
      <c r="G35" s="24"/>
      <c r="H35" s="24"/>
      <c r="I35" s="24"/>
      <c r="J35" s="24"/>
      <c r="K35" s="24"/>
      <c r="L35" s="24"/>
      <c r="M35" s="24"/>
      <c r="N35" s="24"/>
      <c r="O35" s="24"/>
      <c r="P35" s="24"/>
      <c r="Q35" s="24"/>
      <c r="R35" s="24"/>
      <c r="S35" s="24"/>
      <c r="T35" s="24"/>
      <c r="U35" s="24"/>
      <c r="V35" s="24"/>
      <c r="W35" s="143">
        <f>問題１解答!W99</f>
        <v>1.0249999999999999</v>
      </c>
      <c r="X35" s="143"/>
      <c r="Y35" s="143"/>
      <c r="Z35" s="143" t="s">
        <v>17</v>
      </c>
      <c r="AA35" s="143"/>
      <c r="AB35" s="143"/>
      <c r="AC35" s="143"/>
      <c r="AD35" s="24"/>
      <c r="AE35" s="24"/>
      <c r="AF35" s="24"/>
      <c r="AG35" s="24"/>
      <c r="AH35" s="24"/>
      <c r="AI35" s="24"/>
      <c r="AJ35" s="24"/>
      <c r="AK35" s="24"/>
      <c r="AL35" s="24"/>
      <c r="AM35" s="29"/>
      <c r="AN35" s="24"/>
      <c r="AO35" s="62"/>
      <c r="AP35" s="64"/>
    </row>
    <row r="36" spans="2:42" x14ac:dyDescent="0.2">
      <c r="B36" s="31" t="s">
        <v>18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3"/>
      <c r="AN36" s="32"/>
      <c r="AO36" s="66"/>
      <c r="AP36" s="14"/>
    </row>
    <row r="38" spans="2:42" x14ac:dyDescent="0.2">
      <c r="B38" s="62" t="s">
        <v>223</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2"/>
      <c r="AN38" s="62"/>
      <c r="AO38" s="62"/>
      <c r="AP38" s="62"/>
    </row>
    <row r="39" spans="2:42" x14ac:dyDescent="0.2">
      <c r="B39" s="25" t="s">
        <v>9</v>
      </c>
      <c r="C39" s="26"/>
      <c r="D39" s="141">
        <f>問題１解答!D116</f>
        <v>190</v>
      </c>
      <c r="E39" s="141"/>
      <c r="F39" s="141" t="s">
        <v>10</v>
      </c>
      <c r="G39" s="141"/>
      <c r="H39" s="141"/>
      <c r="I39" s="141">
        <f>問題１解答!I116</f>
        <v>18</v>
      </c>
      <c r="J39" s="141"/>
      <c r="K39" s="141" t="s">
        <v>11</v>
      </c>
      <c r="L39" s="141"/>
      <c r="M39" s="141"/>
      <c r="N39" s="141"/>
      <c r="O39" s="141">
        <f>問題１解答!O116</f>
        <v>8</v>
      </c>
      <c r="P39" s="141"/>
      <c r="Q39" s="141" t="s">
        <v>12</v>
      </c>
      <c r="R39" s="141"/>
      <c r="S39" s="141"/>
      <c r="T39" s="141"/>
      <c r="U39" s="141"/>
      <c r="V39" s="141"/>
      <c r="W39" s="142">
        <f>問題１解答!W116</f>
        <v>5.5</v>
      </c>
      <c r="X39" s="142"/>
      <c r="Y39" s="26" t="s">
        <v>13</v>
      </c>
      <c r="Z39" s="26"/>
      <c r="AA39" s="26"/>
      <c r="AB39" s="26"/>
      <c r="AC39" s="26"/>
      <c r="AD39" s="26"/>
      <c r="AE39" s="26"/>
      <c r="AF39" s="26"/>
      <c r="AG39" s="26"/>
      <c r="AH39" s="26"/>
      <c r="AI39" s="26"/>
      <c r="AJ39" s="26"/>
      <c r="AK39" s="26"/>
      <c r="AL39" s="26"/>
      <c r="AM39" s="27"/>
      <c r="AN39" s="26"/>
      <c r="AO39" s="5"/>
      <c r="AP39" s="12"/>
    </row>
    <row r="40" spans="2:42" x14ac:dyDescent="0.2">
      <c r="B40" s="55" t="s">
        <v>14</v>
      </c>
      <c r="C40" s="24"/>
      <c r="D40" s="24"/>
      <c r="E40" s="24"/>
      <c r="F40" s="24"/>
      <c r="G40" s="24"/>
      <c r="H40" s="24"/>
      <c r="I40" s="24"/>
      <c r="J40" s="143">
        <f>問題１解答!J117</f>
        <v>560</v>
      </c>
      <c r="K40" s="143"/>
      <c r="L40" s="24" t="s">
        <v>15</v>
      </c>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62"/>
      <c r="AP40" s="64"/>
    </row>
    <row r="41" spans="2:42" x14ac:dyDescent="0.2">
      <c r="B41" s="35" t="s">
        <v>16</v>
      </c>
      <c r="C41" s="24"/>
      <c r="D41" s="24"/>
      <c r="E41" s="24"/>
      <c r="F41" s="24"/>
      <c r="G41" s="24"/>
      <c r="H41" s="24"/>
      <c r="I41" s="24"/>
      <c r="J41" s="24"/>
      <c r="K41" s="24"/>
      <c r="L41" s="24"/>
      <c r="M41" s="24"/>
      <c r="N41" s="24"/>
      <c r="O41" s="24"/>
      <c r="P41" s="24"/>
      <c r="Q41" s="24"/>
      <c r="R41" s="24"/>
      <c r="S41" s="24"/>
      <c r="T41" s="24"/>
      <c r="U41" s="24"/>
      <c r="V41" s="24"/>
      <c r="W41" s="143">
        <f>問題１解答!W99</f>
        <v>1.0249999999999999</v>
      </c>
      <c r="X41" s="143"/>
      <c r="Y41" s="143"/>
      <c r="Z41" s="143" t="s">
        <v>17</v>
      </c>
      <c r="AA41" s="143"/>
      <c r="AB41" s="143"/>
      <c r="AC41" s="143"/>
      <c r="AD41" s="24"/>
      <c r="AE41" s="24"/>
      <c r="AF41" s="24"/>
      <c r="AG41" s="24"/>
      <c r="AH41" s="24"/>
      <c r="AI41" s="24"/>
      <c r="AJ41" s="24"/>
      <c r="AK41" s="24"/>
      <c r="AL41" s="24"/>
      <c r="AM41" s="29"/>
      <c r="AN41" s="24"/>
      <c r="AO41" s="62"/>
      <c r="AP41" s="64"/>
    </row>
    <row r="42" spans="2:42" x14ac:dyDescent="0.2">
      <c r="B42" s="31" t="s">
        <v>18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3"/>
      <c r="AN42" s="32"/>
      <c r="AO42" s="66"/>
      <c r="AP42" s="14"/>
    </row>
    <row r="43" spans="2:42" x14ac:dyDescent="0.2">
      <c r="U43" s="2"/>
    </row>
    <row r="44" spans="2:42" x14ac:dyDescent="0.2">
      <c r="B44" s="62" t="s">
        <v>224</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2"/>
      <c r="AN44" s="62"/>
      <c r="AO44" s="62"/>
      <c r="AP44" s="62"/>
    </row>
    <row r="45" spans="2:42" x14ac:dyDescent="0.2">
      <c r="B45" s="25" t="s">
        <v>9</v>
      </c>
      <c r="C45" s="26"/>
      <c r="D45" s="141">
        <f>問題１解答!D135</f>
        <v>120</v>
      </c>
      <c r="E45" s="141"/>
      <c r="F45" s="141" t="s">
        <v>10</v>
      </c>
      <c r="G45" s="141"/>
      <c r="H45" s="141"/>
      <c r="I45" s="141">
        <f>問題１解答!I135</f>
        <v>15</v>
      </c>
      <c r="J45" s="141"/>
      <c r="K45" s="141" t="s">
        <v>11</v>
      </c>
      <c r="L45" s="141"/>
      <c r="M45" s="141"/>
      <c r="N45" s="141"/>
      <c r="O45" s="141">
        <f>問題１解答!O135</f>
        <v>9</v>
      </c>
      <c r="P45" s="141"/>
      <c r="Q45" s="141" t="s">
        <v>12</v>
      </c>
      <c r="R45" s="141"/>
      <c r="S45" s="141"/>
      <c r="T45" s="141"/>
      <c r="U45" s="141"/>
      <c r="V45" s="141"/>
      <c r="W45" s="142">
        <f>問題１解答!W135</f>
        <v>6.55</v>
      </c>
      <c r="X45" s="142"/>
      <c r="Y45" s="26" t="s">
        <v>13</v>
      </c>
      <c r="Z45" s="26"/>
      <c r="AA45" s="26"/>
      <c r="AB45" s="26"/>
      <c r="AC45" s="26"/>
      <c r="AD45" s="26"/>
      <c r="AE45" s="26"/>
      <c r="AF45" s="26"/>
      <c r="AG45" s="26"/>
      <c r="AH45" s="26"/>
      <c r="AI45" s="26"/>
      <c r="AJ45" s="26"/>
      <c r="AK45" s="26"/>
      <c r="AL45" s="26"/>
      <c r="AM45" s="27"/>
      <c r="AN45" s="26"/>
      <c r="AO45" s="5"/>
      <c r="AP45" s="12"/>
    </row>
    <row r="46" spans="2:42" x14ac:dyDescent="0.2">
      <c r="B46" s="55" t="s">
        <v>14</v>
      </c>
      <c r="C46" s="24"/>
      <c r="D46" s="24"/>
      <c r="E46" s="24"/>
      <c r="F46" s="24"/>
      <c r="G46" s="24"/>
      <c r="H46" s="24"/>
      <c r="I46" s="24"/>
      <c r="J46" s="143">
        <f>問題１解答!J136</f>
        <v>500</v>
      </c>
      <c r="K46" s="143"/>
      <c r="L46" s="24" t="s">
        <v>15</v>
      </c>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62"/>
      <c r="AP46" s="64"/>
    </row>
    <row r="47" spans="2:42" x14ac:dyDescent="0.2">
      <c r="B47" s="35" t="s">
        <v>16</v>
      </c>
      <c r="C47" s="24"/>
      <c r="D47" s="24"/>
      <c r="E47" s="24"/>
      <c r="F47" s="24"/>
      <c r="G47" s="24"/>
      <c r="H47" s="24"/>
      <c r="I47" s="24"/>
      <c r="J47" s="24"/>
      <c r="K47" s="24"/>
      <c r="L47" s="24"/>
      <c r="M47" s="24"/>
      <c r="N47" s="24"/>
      <c r="O47" s="24"/>
      <c r="P47" s="24"/>
      <c r="Q47" s="24"/>
      <c r="R47" s="24"/>
      <c r="S47" s="24"/>
      <c r="T47" s="24"/>
      <c r="U47" s="24"/>
      <c r="V47" s="24"/>
      <c r="W47" s="143">
        <f>問題１解答!W137</f>
        <v>1.024</v>
      </c>
      <c r="X47" s="143"/>
      <c r="Y47" s="143"/>
      <c r="Z47" s="143" t="s">
        <v>17</v>
      </c>
      <c r="AA47" s="143"/>
      <c r="AB47" s="143"/>
      <c r="AC47" s="143"/>
      <c r="AD47" s="24"/>
      <c r="AE47" s="24"/>
      <c r="AF47" s="24"/>
      <c r="AG47" s="24"/>
      <c r="AH47" s="24"/>
      <c r="AI47" s="24"/>
      <c r="AJ47" s="24"/>
      <c r="AK47" s="24"/>
      <c r="AL47" s="24"/>
      <c r="AM47" s="29"/>
      <c r="AN47" s="24"/>
      <c r="AO47" s="62"/>
      <c r="AP47" s="64"/>
    </row>
    <row r="48" spans="2:42" x14ac:dyDescent="0.2">
      <c r="B48" s="31" t="s">
        <v>18</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3"/>
      <c r="AN48" s="32"/>
      <c r="AO48" s="66"/>
      <c r="AP48" s="14"/>
    </row>
    <row r="50" spans="2:42" x14ac:dyDescent="0.2">
      <c r="B50" s="62" t="s">
        <v>215</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2"/>
      <c r="AN50" s="62"/>
      <c r="AO50" s="62"/>
      <c r="AP50" s="62"/>
    </row>
    <row r="51" spans="2:42" x14ac:dyDescent="0.2">
      <c r="B51" s="25" t="s">
        <v>9</v>
      </c>
      <c r="C51" s="26"/>
      <c r="D51" s="141">
        <f>問題１解答!D154</f>
        <v>125</v>
      </c>
      <c r="E51" s="141"/>
      <c r="F51" s="141" t="s">
        <v>10</v>
      </c>
      <c r="G51" s="141"/>
      <c r="H51" s="141"/>
      <c r="I51" s="141">
        <f>問題１解答!I154</f>
        <v>16</v>
      </c>
      <c r="J51" s="141"/>
      <c r="K51" s="141" t="s">
        <v>11</v>
      </c>
      <c r="L51" s="141"/>
      <c r="M51" s="141"/>
      <c r="N51" s="141"/>
      <c r="O51" s="142">
        <f>問題１解答!O154</f>
        <v>7.5</v>
      </c>
      <c r="P51" s="141"/>
      <c r="Q51" s="141" t="s">
        <v>12</v>
      </c>
      <c r="R51" s="141"/>
      <c r="S51" s="141"/>
      <c r="T51" s="141"/>
      <c r="U51" s="141"/>
      <c r="V51" s="141"/>
      <c r="W51" s="142">
        <f>問題１解答!W154</f>
        <v>5.25</v>
      </c>
      <c r="X51" s="142"/>
      <c r="Y51" s="26" t="s">
        <v>13</v>
      </c>
      <c r="Z51" s="26"/>
      <c r="AA51" s="26"/>
      <c r="AB51" s="26"/>
      <c r="AC51" s="26"/>
      <c r="AD51" s="26"/>
      <c r="AE51" s="26"/>
      <c r="AF51" s="26"/>
      <c r="AG51" s="26"/>
      <c r="AH51" s="26"/>
      <c r="AI51" s="26"/>
      <c r="AJ51" s="26"/>
      <c r="AK51" s="26"/>
      <c r="AL51" s="26"/>
      <c r="AM51" s="27"/>
      <c r="AN51" s="26"/>
      <c r="AO51" s="5"/>
      <c r="AP51" s="12"/>
    </row>
    <row r="52" spans="2:42" x14ac:dyDescent="0.2">
      <c r="B52" s="55" t="s">
        <v>14</v>
      </c>
      <c r="C52" s="24"/>
      <c r="D52" s="24"/>
      <c r="E52" s="24"/>
      <c r="F52" s="24"/>
      <c r="G52" s="24"/>
      <c r="H52" s="24"/>
      <c r="I52" s="24"/>
      <c r="J52" s="143">
        <f>問題１解答!J155</f>
        <v>420</v>
      </c>
      <c r="K52" s="143"/>
      <c r="L52" s="24" t="s">
        <v>15</v>
      </c>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62"/>
      <c r="AP52" s="64"/>
    </row>
    <row r="53" spans="2:42" x14ac:dyDescent="0.2">
      <c r="B53" s="35" t="s">
        <v>16</v>
      </c>
      <c r="C53" s="24"/>
      <c r="D53" s="24"/>
      <c r="E53" s="24"/>
      <c r="F53" s="24"/>
      <c r="G53" s="24"/>
      <c r="H53" s="24"/>
      <c r="I53" s="24"/>
      <c r="J53" s="24"/>
      <c r="K53" s="24"/>
      <c r="L53" s="24"/>
      <c r="M53" s="24"/>
      <c r="N53" s="24"/>
      <c r="O53" s="24"/>
      <c r="P53" s="24"/>
      <c r="Q53" s="24"/>
      <c r="R53" s="24"/>
      <c r="S53" s="24"/>
      <c r="T53" s="24"/>
      <c r="U53" s="24"/>
      <c r="V53" s="24"/>
      <c r="W53" s="143">
        <f>問題１解答!W156</f>
        <v>1.024</v>
      </c>
      <c r="X53" s="143"/>
      <c r="Y53" s="143"/>
      <c r="Z53" s="143" t="s">
        <v>17</v>
      </c>
      <c r="AA53" s="143"/>
      <c r="AB53" s="143"/>
      <c r="AC53" s="143"/>
      <c r="AD53" s="24"/>
      <c r="AE53" s="24"/>
      <c r="AF53" s="24"/>
      <c r="AG53" s="24"/>
      <c r="AH53" s="24"/>
      <c r="AI53" s="24"/>
      <c r="AJ53" s="24"/>
      <c r="AK53" s="24"/>
      <c r="AL53" s="24"/>
      <c r="AM53" s="29"/>
      <c r="AN53" s="24"/>
      <c r="AO53" s="62"/>
      <c r="AP53" s="64"/>
    </row>
    <row r="54" spans="2:42" x14ac:dyDescent="0.2">
      <c r="B54" s="31" t="s">
        <v>18</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3"/>
      <c r="AN54" s="32"/>
      <c r="AO54" s="66"/>
      <c r="AP54" s="14"/>
    </row>
    <row r="56" spans="2:42" x14ac:dyDescent="0.2">
      <c r="B56" s="62" t="s">
        <v>216</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2"/>
      <c r="AN56" s="62"/>
      <c r="AO56" s="62"/>
      <c r="AP56" s="62"/>
    </row>
    <row r="57" spans="2:42" x14ac:dyDescent="0.2">
      <c r="B57" s="25" t="s">
        <v>9</v>
      </c>
      <c r="C57" s="26"/>
      <c r="D57" s="141">
        <f>問題１解答!D173</f>
        <v>109</v>
      </c>
      <c r="E57" s="141"/>
      <c r="F57" s="141" t="s">
        <v>10</v>
      </c>
      <c r="G57" s="141"/>
      <c r="H57" s="141"/>
      <c r="I57" s="141">
        <f>問題１解答!I173</f>
        <v>13</v>
      </c>
      <c r="J57" s="141"/>
      <c r="K57" s="141" t="s">
        <v>11</v>
      </c>
      <c r="L57" s="141"/>
      <c r="M57" s="141"/>
      <c r="N57" s="141"/>
      <c r="O57" s="141">
        <f>問題１解答!O173</f>
        <v>7.3</v>
      </c>
      <c r="P57" s="141"/>
      <c r="Q57" s="141" t="s">
        <v>12</v>
      </c>
      <c r="R57" s="141"/>
      <c r="S57" s="141"/>
      <c r="T57" s="141"/>
      <c r="U57" s="141"/>
      <c r="V57" s="141"/>
      <c r="W57" s="142">
        <f>問題１解答!W173</f>
        <v>5.3</v>
      </c>
      <c r="X57" s="142"/>
      <c r="Y57" s="26" t="s">
        <v>13</v>
      </c>
      <c r="Z57" s="26"/>
      <c r="AA57" s="26"/>
      <c r="AB57" s="26"/>
      <c r="AC57" s="26"/>
      <c r="AD57" s="26"/>
      <c r="AE57" s="26"/>
      <c r="AF57" s="26"/>
      <c r="AG57" s="26"/>
      <c r="AH57" s="26"/>
      <c r="AI57" s="26"/>
      <c r="AJ57" s="26"/>
      <c r="AK57" s="26"/>
      <c r="AL57" s="26"/>
      <c r="AM57" s="27"/>
      <c r="AN57" s="26"/>
      <c r="AO57" s="5"/>
      <c r="AP57" s="12"/>
    </row>
    <row r="58" spans="2:42" x14ac:dyDescent="0.2">
      <c r="B58" s="55" t="s">
        <v>14</v>
      </c>
      <c r="C58" s="24"/>
      <c r="D58" s="24"/>
      <c r="E58" s="24"/>
      <c r="F58" s="24"/>
      <c r="G58" s="24"/>
      <c r="H58" s="24"/>
      <c r="I58" s="24"/>
      <c r="J58" s="143">
        <f>問題１解答!J174</f>
        <v>510</v>
      </c>
      <c r="K58" s="143"/>
      <c r="L58" s="24" t="s">
        <v>15</v>
      </c>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62"/>
      <c r="AP58" s="64"/>
    </row>
    <row r="59" spans="2:42" x14ac:dyDescent="0.2">
      <c r="B59" s="35" t="s">
        <v>16</v>
      </c>
      <c r="C59" s="24"/>
      <c r="D59" s="24"/>
      <c r="E59" s="24"/>
      <c r="F59" s="24"/>
      <c r="G59" s="24"/>
      <c r="H59" s="24"/>
      <c r="I59" s="24"/>
      <c r="J59" s="24"/>
      <c r="K59" s="24"/>
      <c r="L59" s="24"/>
      <c r="M59" s="24"/>
      <c r="N59" s="24"/>
      <c r="O59" s="24"/>
      <c r="P59" s="24"/>
      <c r="Q59" s="24"/>
      <c r="R59" s="24"/>
      <c r="S59" s="24"/>
      <c r="T59" s="24"/>
      <c r="U59" s="24"/>
      <c r="V59" s="24"/>
      <c r="W59" s="143">
        <f>問題１解答!W175</f>
        <v>1.0249999999999999</v>
      </c>
      <c r="X59" s="143"/>
      <c r="Y59" s="143"/>
      <c r="Z59" s="143" t="s">
        <v>17</v>
      </c>
      <c r="AA59" s="143"/>
      <c r="AB59" s="143"/>
      <c r="AC59" s="143"/>
      <c r="AD59" s="24"/>
      <c r="AE59" s="24"/>
      <c r="AF59" s="24"/>
      <c r="AG59" s="24"/>
      <c r="AH59" s="24"/>
      <c r="AI59" s="24"/>
      <c r="AJ59" s="24"/>
      <c r="AK59" s="24"/>
      <c r="AL59" s="24"/>
      <c r="AM59" s="29"/>
      <c r="AN59" s="24"/>
      <c r="AO59" s="62"/>
      <c r="AP59" s="64"/>
    </row>
    <row r="60" spans="2:42" x14ac:dyDescent="0.2">
      <c r="B60" s="31" t="s">
        <v>18</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3"/>
      <c r="AN60" s="32"/>
      <c r="AO60" s="66"/>
      <c r="AP60" s="14"/>
    </row>
    <row r="61" spans="2:42" x14ac:dyDescent="0.2">
      <c r="U61" s="2"/>
    </row>
    <row r="62" spans="2:42" x14ac:dyDescent="0.2">
      <c r="B62" s="62" t="s">
        <v>217</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2"/>
      <c r="AN62" s="62"/>
      <c r="AO62" s="62"/>
      <c r="AP62" s="62"/>
    </row>
    <row r="63" spans="2:42" x14ac:dyDescent="0.2">
      <c r="B63" s="25" t="s">
        <v>9</v>
      </c>
      <c r="C63" s="26"/>
      <c r="D63" s="141">
        <f>問題１解答!D192</f>
        <v>120</v>
      </c>
      <c r="E63" s="141"/>
      <c r="F63" s="141" t="s">
        <v>10</v>
      </c>
      <c r="G63" s="141"/>
      <c r="H63" s="141"/>
      <c r="I63" s="141">
        <f>問題１解答!I192</f>
        <v>25</v>
      </c>
      <c r="J63" s="141"/>
      <c r="K63" s="141" t="s">
        <v>11</v>
      </c>
      <c r="L63" s="141"/>
      <c r="M63" s="141"/>
      <c r="N63" s="141"/>
      <c r="O63" s="141">
        <f>問題１解答!O192</f>
        <v>8</v>
      </c>
      <c r="P63" s="141"/>
      <c r="Q63" s="141" t="s">
        <v>12</v>
      </c>
      <c r="R63" s="141"/>
      <c r="S63" s="141"/>
      <c r="T63" s="141"/>
      <c r="U63" s="141"/>
      <c r="V63" s="141"/>
      <c r="W63" s="142">
        <f>問題１解答!W192</f>
        <v>5.5</v>
      </c>
      <c r="X63" s="142"/>
      <c r="Y63" s="26" t="s">
        <v>13</v>
      </c>
      <c r="Z63" s="26"/>
      <c r="AA63" s="26"/>
      <c r="AB63" s="26"/>
      <c r="AC63" s="26"/>
      <c r="AD63" s="26"/>
      <c r="AE63" s="26"/>
      <c r="AF63" s="26"/>
      <c r="AG63" s="26"/>
      <c r="AH63" s="26"/>
      <c r="AI63" s="26"/>
      <c r="AJ63" s="26"/>
      <c r="AK63" s="26"/>
      <c r="AL63" s="26"/>
      <c r="AM63" s="27"/>
      <c r="AN63" s="26"/>
      <c r="AO63" s="5"/>
      <c r="AP63" s="12"/>
    </row>
    <row r="64" spans="2:42" x14ac:dyDescent="0.2">
      <c r="B64" s="55" t="s">
        <v>14</v>
      </c>
      <c r="C64" s="24"/>
      <c r="D64" s="24"/>
      <c r="E64" s="24"/>
      <c r="F64" s="24"/>
      <c r="G64" s="24"/>
      <c r="H64" s="24"/>
      <c r="I64" s="24"/>
      <c r="J64" s="143">
        <f>問題１解答!J193</f>
        <v>410</v>
      </c>
      <c r="K64" s="143"/>
      <c r="L64" s="24" t="s">
        <v>15</v>
      </c>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62"/>
      <c r="AP64" s="64"/>
    </row>
    <row r="65" spans="2:42" x14ac:dyDescent="0.2">
      <c r="B65" s="35" t="s">
        <v>16</v>
      </c>
      <c r="C65" s="24"/>
      <c r="D65" s="24"/>
      <c r="E65" s="24"/>
      <c r="F65" s="24"/>
      <c r="G65" s="24"/>
      <c r="H65" s="24"/>
      <c r="I65" s="24"/>
      <c r="J65" s="24"/>
      <c r="K65" s="24"/>
      <c r="L65" s="24"/>
      <c r="M65" s="24"/>
      <c r="N65" s="24"/>
      <c r="O65" s="24"/>
      <c r="P65" s="24"/>
      <c r="Q65" s="24"/>
      <c r="R65" s="24"/>
      <c r="S65" s="24"/>
      <c r="T65" s="24"/>
      <c r="U65" s="24"/>
      <c r="V65" s="24"/>
      <c r="W65" s="143">
        <f>問題１解答!W194</f>
        <v>1.0249999999999999</v>
      </c>
      <c r="X65" s="143"/>
      <c r="Y65" s="143"/>
      <c r="Z65" s="143" t="s">
        <v>17</v>
      </c>
      <c r="AA65" s="143"/>
      <c r="AB65" s="143"/>
      <c r="AC65" s="143"/>
      <c r="AD65" s="24"/>
      <c r="AE65" s="24"/>
      <c r="AF65" s="24"/>
      <c r="AG65" s="24"/>
      <c r="AH65" s="24"/>
      <c r="AI65" s="24"/>
      <c r="AJ65" s="24"/>
      <c r="AK65" s="24"/>
      <c r="AL65" s="24"/>
      <c r="AM65" s="29"/>
      <c r="AN65" s="24"/>
      <c r="AO65" s="62"/>
      <c r="AP65" s="64"/>
    </row>
    <row r="66" spans="2:42" x14ac:dyDescent="0.2">
      <c r="B66" s="31" t="s">
        <v>18</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3"/>
      <c r="AN66" s="32"/>
      <c r="AO66" s="66"/>
      <c r="AP66" s="14"/>
    </row>
    <row r="68" spans="2:42" x14ac:dyDescent="0.2">
      <c r="B68" s="62" t="s">
        <v>218</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2"/>
      <c r="AN68" s="62"/>
      <c r="AO68" s="62"/>
      <c r="AP68" s="62"/>
    </row>
    <row r="69" spans="2:42" x14ac:dyDescent="0.2">
      <c r="B69" s="25" t="s">
        <v>9</v>
      </c>
      <c r="C69" s="26"/>
      <c r="D69" s="141">
        <f>問題１解答!D211</f>
        <v>98</v>
      </c>
      <c r="E69" s="141"/>
      <c r="F69" s="141" t="s">
        <v>10</v>
      </c>
      <c r="G69" s="141"/>
      <c r="H69" s="141"/>
      <c r="I69" s="141">
        <f>問題１解答!I211</f>
        <v>20</v>
      </c>
      <c r="J69" s="141"/>
      <c r="K69" s="141" t="s">
        <v>11</v>
      </c>
      <c r="L69" s="141"/>
      <c r="M69" s="141"/>
      <c r="N69" s="141"/>
      <c r="O69" s="141">
        <f>問題１解答!O211</f>
        <v>6.5</v>
      </c>
      <c r="P69" s="141"/>
      <c r="Q69" s="141" t="s">
        <v>12</v>
      </c>
      <c r="R69" s="141"/>
      <c r="S69" s="141"/>
      <c r="T69" s="141"/>
      <c r="U69" s="141"/>
      <c r="V69" s="141"/>
      <c r="W69" s="142">
        <f>問題１解答!W211</f>
        <v>3.5</v>
      </c>
      <c r="X69" s="142"/>
      <c r="Y69" s="26" t="s">
        <v>13</v>
      </c>
      <c r="Z69" s="26"/>
      <c r="AA69" s="26"/>
      <c r="AB69" s="26"/>
      <c r="AC69" s="26"/>
      <c r="AD69" s="26"/>
      <c r="AE69" s="26"/>
      <c r="AF69" s="26"/>
      <c r="AG69" s="26"/>
      <c r="AH69" s="26"/>
      <c r="AI69" s="26"/>
      <c r="AJ69" s="26"/>
      <c r="AK69" s="26"/>
      <c r="AL69" s="26"/>
      <c r="AM69" s="27"/>
      <c r="AN69" s="26"/>
      <c r="AO69" s="5"/>
      <c r="AP69" s="12"/>
    </row>
    <row r="70" spans="2:42" x14ac:dyDescent="0.2">
      <c r="B70" s="55" t="s">
        <v>14</v>
      </c>
      <c r="C70" s="24"/>
      <c r="D70" s="24"/>
      <c r="E70" s="24"/>
      <c r="F70" s="24"/>
      <c r="G70" s="24"/>
      <c r="H70" s="24"/>
      <c r="I70" s="24"/>
      <c r="J70" s="143">
        <f>問題１解答!J212</f>
        <v>210</v>
      </c>
      <c r="K70" s="143"/>
      <c r="L70" s="24" t="s">
        <v>15</v>
      </c>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62"/>
      <c r="AP70" s="64"/>
    </row>
    <row r="71" spans="2:42" x14ac:dyDescent="0.2">
      <c r="B71" s="35" t="s">
        <v>16</v>
      </c>
      <c r="C71" s="24"/>
      <c r="D71" s="24"/>
      <c r="E71" s="24"/>
      <c r="F71" s="24"/>
      <c r="G71" s="24"/>
      <c r="H71" s="24"/>
      <c r="I71" s="24"/>
      <c r="J71" s="24"/>
      <c r="K71" s="24"/>
      <c r="L71" s="24"/>
      <c r="M71" s="24"/>
      <c r="N71" s="24"/>
      <c r="O71" s="24"/>
      <c r="P71" s="24"/>
      <c r="Q71" s="24"/>
      <c r="R71" s="24"/>
      <c r="S71" s="24"/>
      <c r="T71" s="24"/>
      <c r="U71" s="24"/>
      <c r="V71" s="24"/>
      <c r="W71" s="143">
        <f>問題１解答!W213</f>
        <v>1.024</v>
      </c>
      <c r="X71" s="143"/>
      <c r="Y71" s="143"/>
      <c r="Z71" s="143" t="s">
        <v>17</v>
      </c>
      <c r="AA71" s="143"/>
      <c r="AB71" s="143"/>
      <c r="AC71" s="143"/>
      <c r="AD71" s="24"/>
      <c r="AE71" s="24"/>
      <c r="AF71" s="24"/>
      <c r="AG71" s="24"/>
      <c r="AH71" s="24"/>
      <c r="AI71" s="24"/>
      <c r="AJ71" s="24"/>
      <c r="AK71" s="24"/>
      <c r="AL71" s="24"/>
      <c r="AM71" s="29"/>
      <c r="AN71" s="24"/>
      <c r="AO71" s="62"/>
      <c r="AP71" s="64"/>
    </row>
    <row r="72" spans="2:42" x14ac:dyDescent="0.2">
      <c r="B72" s="31" t="s">
        <v>18</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3"/>
      <c r="AN72" s="32"/>
      <c r="AO72" s="66"/>
      <c r="AP72" s="14"/>
    </row>
    <row r="74" spans="2:42" x14ac:dyDescent="0.2">
      <c r="B74" s="62" t="s">
        <v>228</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2"/>
      <c r="AN74" s="62"/>
      <c r="AO74" s="62"/>
      <c r="AP74" s="62"/>
    </row>
    <row r="75" spans="2:42" x14ac:dyDescent="0.2">
      <c r="B75" s="25" t="s">
        <v>9</v>
      </c>
      <c r="C75" s="26"/>
      <c r="D75" s="141">
        <f>問題１解答!D230</f>
        <v>95</v>
      </c>
      <c r="E75" s="141"/>
      <c r="F75" s="141" t="s">
        <v>10</v>
      </c>
      <c r="G75" s="141"/>
      <c r="H75" s="141"/>
      <c r="I75" s="141">
        <f>問題１解答!I230</f>
        <v>12</v>
      </c>
      <c r="J75" s="141"/>
      <c r="K75" s="141" t="s">
        <v>11</v>
      </c>
      <c r="L75" s="141"/>
      <c r="M75" s="141"/>
      <c r="N75" s="141"/>
      <c r="O75" s="141">
        <f>問題１解答!O230</f>
        <v>7.5</v>
      </c>
      <c r="P75" s="141"/>
      <c r="Q75" s="141" t="s">
        <v>12</v>
      </c>
      <c r="R75" s="141"/>
      <c r="S75" s="141"/>
      <c r="T75" s="141"/>
      <c r="U75" s="141"/>
      <c r="V75" s="141"/>
      <c r="W75" s="142">
        <f>問題１解答!W230</f>
        <v>5.2</v>
      </c>
      <c r="X75" s="142"/>
      <c r="Y75" s="26" t="s">
        <v>13</v>
      </c>
      <c r="Z75" s="26"/>
      <c r="AA75" s="26"/>
      <c r="AB75" s="26"/>
      <c r="AC75" s="26"/>
      <c r="AD75" s="26"/>
      <c r="AE75" s="26"/>
      <c r="AF75" s="26"/>
      <c r="AG75" s="26"/>
      <c r="AH75" s="26"/>
      <c r="AI75" s="26"/>
      <c r="AJ75" s="26"/>
      <c r="AK75" s="26"/>
      <c r="AL75" s="26"/>
      <c r="AM75" s="27"/>
      <c r="AN75" s="26"/>
      <c r="AO75" s="5"/>
      <c r="AP75" s="12"/>
    </row>
    <row r="76" spans="2:42" x14ac:dyDescent="0.2">
      <c r="B76" s="55" t="s">
        <v>14</v>
      </c>
      <c r="C76" s="24"/>
      <c r="D76" s="24"/>
      <c r="E76" s="24"/>
      <c r="F76" s="24"/>
      <c r="G76" s="24"/>
      <c r="H76" s="24"/>
      <c r="I76" s="24"/>
      <c r="J76" s="143">
        <f>問題１解答!J231</f>
        <v>350</v>
      </c>
      <c r="K76" s="143"/>
      <c r="L76" s="24" t="s">
        <v>15</v>
      </c>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62"/>
      <c r="AP76" s="64"/>
    </row>
    <row r="77" spans="2:42" x14ac:dyDescent="0.2">
      <c r="B77" s="35" t="s">
        <v>16</v>
      </c>
      <c r="C77" s="24"/>
      <c r="D77" s="24"/>
      <c r="E77" s="24"/>
      <c r="F77" s="24"/>
      <c r="G77" s="24"/>
      <c r="H77" s="24"/>
      <c r="I77" s="24"/>
      <c r="J77" s="24"/>
      <c r="K77" s="24"/>
      <c r="L77" s="24"/>
      <c r="M77" s="24"/>
      <c r="N77" s="24"/>
      <c r="O77" s="24"/>
      <c r="P77" s="24"/>
      <c r="Q77" s="24"/>
      <c r="R77" s="24"/>
      <c r="S77" s="24"/>
      <c r="T77" s="24"/>
      <c r="U77" s="24"/>
      <c r="V77" s="24"/>
      <c r="W77" s="143">
        <f>問題１解答!W232</f>
        <v>1.0249999999999999</v>
      </c>
      <c r="X77" s="143"/>
      <c r="Y77" s="143"/>
      <c r="Z77" s="143" t="s">
        <v>17</v>
      </c>
      <c r="AA77" s="143"/>
      <c r="AB77" s="143"/>
      <c r="AC77" s="143"/>
      <c r="AD77" s="24"/>
      <c r="AE77" s="24"/>
      <c r="AF77" s="24"/>
      <c r="AG77" s="24"/>
      <c r="AH77" s="24"/>
      <c r="AI77" s="24"/>
      <c r="AJ77" s="24"/>
      <c r="AK77" s="24"/>
      <c r="AL77" s="24"/>
      <c r="AM77" s="29"/>
      <c r="AN77" s="24"/>
      <c r="AO77" s="62"/>
      <c r="AP77" s="64"/>
    </row>
    <row r="78" spans="2:42" x14ac:dyDescent="0.2">
      <c r="B78" s="31" t="s">
        <v>18</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3"/>
      <c r="AN78" s="32"/>
      <c r="AO78" s="66"/>
      <c r="AP78" s="14"/>
    </row>
    <row r="79" spans="2:42" x14ac:dyDescent="0.2">
      <c r="U79" s="2"/>
    </row>
    <row r="80" spans="2:42" x14ac:dyDescent="0.2">
      <c r="B80" s="62" t="s">
        <v>236</v>
      </c>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2"/>
      <c r="AN80" s="62"/>
      <c r="AO80" s="62"/>
      <c r="AP80" s="62"/>
    </row>
    <row r="81" spans="2:42" x14ac:dyDescent="0.2">
      <c r="B81" s="25" t="s">
        <v>9</v>
      </c>
      <c r="C81" s="26"/>
      <c r="D81" s="141">
        <f>問題１解答!D249</f>
        <v>70</v>
      </c>
      <c r="E81" s="141"/>
      <c r="F81" s="141" t="s">
        <v>10</v>
      </c>
      <c r="G81" s="141"/>
      <c r="H81" s="141"/>
      <c r="I81" s="141">
        <f>問題１解答!I249</f>
        <v>11</v>
      </c>
      <c r="J81" s="141"/>
      <c r="K81" s="141" t="s">
        <v>11</v>
      </c>
      <c r="L81" s="141"/>
      <c r="M81" s="141"/>
      <c r="N81" s="141"/>
      <c r="O81" s="141">
        <f>問題１解答!O249</f>
        <v>7</v>
      </c>
      <c r="P81" s="141"/>
      <c r="Q81" s="141" t="s">
        <v>12</v>
      </c>
      <c r="R81" s="141"/>
      <c r="S81" s="141"/>
      <c r="T81" s="141"/>
      <c r="U81" s="141"/>
      <c r="V81" s="141"/>
      <c r="W81" s="142">
        <f>問題１解答!W249</f>
        <v>4.05</v>
      </c>
      <c r="X81" s="142"/>
      <c r="Y81" s="26" t="s">
        <v>13</v>
      </c>
      <c r="Z81" s="26"/>
      <c r="AA81" s="26"/>
      <c r="AB81" s="26"/>
      <c r="AC81" s="26"/>
      <c r="AD81" s="26"/>
      <c r="AE81" s="26"/>
      <c r="AF81" s="26"/>
      <c r="AG81" s="26"/>
      <c r="AH81" s="26"/>
      <c r="AI81" s="26"/>
      <c r="AJ81" s="26"/>
      <c r="AK81" s="26"/>
      <c r="AL81" s="26"/>
      <c r="AM81" s="27"/>
      <c r="AN81" s="26"/>
      <c r="AO81" s="5"/>
      <c r="AP81" s="12"/>
    </row>
    <row r="82" spans="2:42" x14ac:dyDescent="0.2">
      <c r="B82" s="55" t="s">
        <v>14</v>
      </c>
      <c r="C82" s="24"/>
      <c r="D82" s="24"/>
      <c r="E82" s="24"/>
      <c r="F82" s="24"/>
      <c r="G82" s="24"/>
      <c r="H82" s="24"/>
      <c r="I82" s="24"/>
      <c r="J82" s="143">
        <f>問題１解答!J250</f>
        <v>210</v>
      </c>
      <c r="K82" s="143"/>
      <c r="L82" s="24" t="s">
        <v>15</v>
      </c>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62"/>
      <c r="AP82" s="64"/>
    </row>
    <row r="83" spans="2:42" x14ac:dyDescent="0.2">
      <c r="B83" s="35" t="s">
        <v>16</v>
      </c>
      <c r="C83" s="24"/>
      <c r="D83" s="24"/>
      <c r="E83" s="24"/>
      <c r="F83" s="24"/>
      <c r="G83" s="24"/>
      <c r="H83" s="24"/>
      <c r="I83" s="24"/>
      <c r="J83" s="24"/>
      <c r="K83" s="24"/>
      <c r="L83" s="24"/>
      <c r="M83" s="24"/>
      <c r="N83" s="24"/>
      <c r="O83" s="24"/>
      <c r="P83" s="24"/>
      <c r="Q83" s="24"/>
      <c r="R83" s="24"/>
      <c r="S83" s="24"/>
      <c r="T83" s="24"/>
      <c r="U83" s="24"/>
      <c r="V83" s="24"/>
      <c r="W83" s="143">
        <f>問題１解答!W251</f>
        <v>1.0249999999999999</v>
      </c>
      <c r="X83" s="143"/>
      <c r="Y83" s="143"/>
      <c r="Z83" s="143" t="s">
        <v>17</v>
      </c>
      <c r="AA83" s="143"/>
      <c r="AB83" s="143"/>
      <c r="AC83" s="143"/>
      <c r="AD83" s="24"/>
      <c r="AE83" s="24"/>
      <c r="AF83" s="24"/>
      <c r="AG83" s="24"/>
      <c r="AH83" s="24"/>
      <c r="AI83" s="24"/>
      <c r="AJ83" s="24"/>
      <c r="AK83" s="24"/>
      <c r="AL83" s="24"/>
      <c r="AM83" s="29"/>
      <c r="AN83" s="24"/>
      <c r="AO83" s="62"/>
      <c r="AP83" s="64"/>
    </row>
    <row r="84" spans="2:42" x14ac:dyDescent="0.2">
      <c r="B84" s="31" t="s">
        <v>18</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3"/>
      <c r="AN84" s="32"/>
      <c r="AO84" s="66"/>
      <c r="AP84" s="14"/>
    </row>
    <row r="86" spans="2:42" x14ac:dyDescent="0.2">
      <c r="B86" s="62" t="s">
        <v>230</v>
      </c>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2"/>
      <c r="AN86" s="62"/>
      <c r="AO86" s="62"/>
      <c r="AP86" s="62"/>
    </row>
    <row r="87" spans="2:42" x14ac:dyDescent="0.2">
      <c r="B87" s="25" t="s">
        <v>9</v>
      </c>
      <c r="C87" s="26"/>
      <c r="D87" s="141">
        <f>問題１解答!D268</f>
        <v>112</v>
      </c>
      <c r="E87" s="141"/>
      <c r="F87" s="141" t="s">
        <v>10</v>
      </c>
      <c r="G87" s="141"/>
      <c r="H87" s="141"/>
      <c r="I87" s="141">
        <f>問題１解答!I268</f>
        <v>11</v>
      </c>
      <c r="J87" s="141"/>
      <c r="K87" s="141" t="s">
        <v>11</v>
      </c>
      <c r="L87" s="141"/>
      <c r="M87" s="141"/>
      <c r="N87" s="141"/>
      <c r="O87" s="141">
        <f>問題１解答!O268</f>
        <v>6.4</v>
      </c>
      <c r="P87" s="141"/>
      <c r="Q87" s="141" t="s">
        <v>12</v>
      </c>
      <c r="R87" s="141"/>
      <c r="S87" s="141"/>
      <c r="T87" s="141"/>
      <c r="U87" s="141"/>
      <c r="V87" s="141"/>
      <c r="W87" s="142">
        <f>問題１解答!W268</f>
        <v>4.2</v>
      </c>
      <c r="X87" s="142"/>
      <c r="Y87" s="26" t="s">
        <v>13</v>
      </c>
      <c r="Z87" s="26"/>
      <c r="AA87" s="26"/>
      <c r="AB87" s="26"/>
      <c r="AC87" s="26"/>
      <c r="AD87" s="26"/>
      <c r="AE87" s="26"/>
      <c r="AF87" s="26"/>
      <c r="AG87" s="26"/>
      <c r="AH87" s="26"/>
      <c r="AI87" s="26"/>
      <c r="AJ87" s="26"/>
      <c r="AK87" s="26"/>
      <c r="AL87" s="26"/>
      <c r="AM87" s="27"/>
      <c r="AN87" s="26"/>
      <c r="AO87" s="5"/>
      <c r="AP87" s="12"/>
    </row>
    <row r="88" spans="2:42" x14ac:dyDescent="0.2">
      <c r="B88" s="55" t="s">
        <v>14</v>
      </c>
      <c r="C88" s="24"/>
      <c r="D88" s="24"/>
      <c r="E88" s="24"/>
      <c r="F88" s="24"/>
      <c r="G88" s="24"/>
      <c r="H88" s="24"/>
      <c r="I88" s="24"/>
      <c r="J88" s="143">
        <f>問題１解答!J269</f>
        <v>450</v>
      </c>
      <c r="K88" s="143"/>
      <c r="L88" s="24" t="s">
        <v>15</v>
      </c>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62"/>
      <c r="AP88" s="64"/>
    </row>
    <row r="89" spans="2:42" x14ac:dyDescent="0.2">
      <c r="B89" s="35" t="s">
        <v>16</v>
      </c>
      <c r="C89" s="24"/>
      <c r="D89" s="24"/>
      <c r="E89" s="24"/>
      <c r="F89" s="24"/>
      <c r="G89" s="24"/>
      <c r="H89" s="24"/>
      <c r="I89" s="24"/>
      <c r="J89" s="24"/>
      <c r="K89" s="24"/>
      <c r="L89" s="24"/>
      <c r="M89" s="24"/>
      <c r="N89" s="24"/>
      <c r="O89" s="24"/>
      <c r="P89" s="24"/>
      <c r="Q89" s="24"/>
      <c r="R89" s="24"/>
      <c r="S89" s="24"/>
      <c r="T89" s="24"/>
      <c r="U89" s="24"/>
      <c r="V89" s="24"/>
      <c r="W89" s="143">
        <f>問題１解答!W270</f>
        <v>1.0249999999999999</v>
      </c>
      <c r="X89" s="143"/>
      <c r="Y89" s="143"/>
      <c r="Z89" s="143" t="s">
        <v>17</v>
      </c>
      <c r="AA89" s="143"/>
      <c r="AB89" s="143"/>
      <c r="AC89" s="143"/>
      <c r="AD89" s="24"/>
      <c r="AE89" s="24"/>
      <c r="AF89" s="24"/>
      <c r="AG89" s="24"/>
      <c r="AH89" s="24"/>
      <c r="AI89" s="24"/>
      <c r="AJ89" s="24"/>
      <c r="AK89" s="24"/>
      <c r="AL89" s="24"/>
      <c r="AM89" s="29"/>
      <c r="AN89" s="24"/>
      <c r="AO89" s="62"/>
      <c r="AP89" s="64"/>
    </row>
    <row r="90" spans="2:42" x14ac:dyDescent="0.2">
      <c r="B90" s="31" t="s">
        <v>18</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3"/>
      <c r="AN90" s="32"/>
      <c r="AO90" s="66"/>
      <c r="AP90" s="14"/>
    </row>
    <row r="92" spans="2:42" x14ac:dyDescent="0.2">
      <c r="B92" s="62" t="s">
        <v>231</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2"/>
      <c r="AN92" s="62"/>
      <c r="AO92" s="62"/>
      <c r="AP92" s="62"/>
    </row>
    <row r="93" spans="2:42" x14ac:dyDescent="0.2">
      <c r="B93" s="25" t="s">
        <v>9</v>
      </c>
      <c r="C93" s="26"/>
      <c r="D93" s="141">
        <f>問題１解答!D287</f>
        <v>102</v>
      </c>
      <c r="E93" s="141"/>
      <c r="F93" s="141" t="s">
        <v>10</v>
      </c>
      <c r="G93" s="141"/>
      <c r="H93" s="141"/>
      <c r="I93" s="141">
        <f>問題１解答!I287</f>
        <v>10</v>
      </c>
      <c r="J93" s="141"/>
      <c r="K93" s="141" t="s">
        <v>11</v>
      </c>
      <c r="L93" s="141"/>
      <c r="M93" s="141"/>
      <c r="N93" s="141"/>
      <c r="O93" s="141">
        <f>問題１解答!O287</f>
        <v>5.2</v>
      </c>
      <c r="P93" s="141"/>
      <c r="Q93" s="141" t="s">
        <v>12</v>
      </c>
      <c r="R93" s="141"/>
      <c r="S93" s="141"/>
      <c r="T93" s="141"/>
      <c r="U93" s="141"/>
      <c r="V93" s="141"/>
      <c r="W93" s="142">
        <f>問題１解答!W287</f>
        <v>4.2</v>
      </c>
      <c r="X93" s="142"/>
      <c r="Y93" s="26" t="s">
        <v>13</v>
      </c>
      <c r="Z93" s="26"/>
      <c r="AA93" s="26"/>
      <c r="AB93" s="26"/>
      <c r="AC93" s="26"/>
      <c r="AD93" s="26"/>
      <c r="AE93" s="26"/>
      <c r="AF93" s="26"/>
      <c r="AG93" s="26"/>
      <c r="AH93" s="26"/>
      <c r="AI93" s="26"/>
      <c r="AJ93" s="26"/>
      <c r="AK93" s="26"/>
      <c r="AL93" s="26"/>
      <c r="AM93" s="27"/>
      <c r="AN93" s="26"/>
      <c r="AO93" s="5"/>
      <c r="AP93" s="12"/>
    </row>
    <row r="94" spans="2:42" x14ac:dyDescent="0.2">
      <c r="B94" s="55" t="s">
        <v>14</v>
      </c>
      <c r="C94" s="24"/>
      <c r="D94" s="24"/>
      <c r="E94" s="24"/>
      <c r="F94" s="24"/>
      <c r="G94" s="24"/>
      <c r="H94" s="24"/>
      <c r="I94" s="24"/>
      <c r="J94" s="143">
        <f>問題１解答!J288</f>
        <v>380</v>
      </c>
      <c r="K94" s="143"/>
      <c r="L94" s="24" t="s">
        <v>15</v>
      </c>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62"/>
      <c r="AP94" s="64"/>
    </row>
    <row r="95" spans="2:42" x14ac:dyDescent="0.2">
      <c r="B95" s="35" t="s">
        <v>16</v>
      </c>
      <c r="C95" s="24"/>
      <c r="D95" s="24"/>
      <c r="E95" s="24"/>
      <c r="F95" s="24"/>
      <c r="G95" s="24"/>
      <c r="H95" s="24"/>
      <c r="I95" s="24"/>
      <c r="J95" s="24"/>
      <c r="K95" s="24"/>
      <c r="L95" s="24"/>
      <c r="M95" s="24"/>
      <c r="N95" s="24"/>
      <c r="O95" s="24"/>
      <c r="P95" s="24"/>
      <c r="Q95" s="24"/>
      <c r="R95" s="24"/>
      <c r="S95" s="24"/>
      <c r="T95" s="24"/>
      <c r="U95" s="24"/>
      <c r="V95" s="24"/>
      <c r="W95" s="143">
        <f>問題１解答!W289</f>
        <v>1.024</v>
      </c>
      <c r="X95" s="143"/>
      <c r="Y95" s="143"/>
      <c r="Z95" s="143" t="s">
        <v>17</v>
      </c>
      <c r="AA95" s="143"/>
      <c r="AB95" s="143"/>
      <c r="AC95" s="143"/>
      <c r="AD95" s="24"/>
      <c r="AE95" s="24"/>
      <c r="AF95" s="24"/>
      <c r="AG95" s="24"/>
      <c r="AH95" s="24"/>
      <c r="AI95" s="24"/>
      <c r="AJ95" s="24"/>
      <c r="AK95" s="24"/>
      <c r="AL95" s="24"/>
      <c r="AM95" s="29"/>
      <c r="AN95" s="24"/>
      <c r="AO95" s="62"/>
      <c r="AP95" s="64"/>
    </row>
    <row r="96" spans="2:42" x14ac:dyDescent="0.2">
      <c r="B96" s="31" t="s">
        <v>18</v>
      </c>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3"/>
      <c r="AN96" s="32"/>
      <c r="AO96" s="66"/>
      <c r="AP96" s="14"/>
    </row>
    <row r="97" spans="2:42" x14ac:dyDescent="0.2">
      <c r="U97" s="2"/>
    </row>
    <row r="98" spans="2:42" x14ac:dyDescent="0.2">
      <c r="B98" s="62" t="s">
        <v>232</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2"/>
      <c r="AN98" s="62"/>
      <c r="AO98" s="62"/>
      <c r="AP98" s="62"/>
    </row>
    <row r="99" spans="2:42" x14ac:dyDescent="0.2">
      <c r="B99" s="25" t="s">
        <v>9</v>
      </c>
      <c r="C99" s="26"/>
      <c r="D99" s="141">
        <f>問題１解答!D306</f>
        <v>114</v>
      </c>
      <c r="E99" s="141"/>
      <c r="F99" s="141" t="s">
        <v>10</v>
      </c>
      <c r="G99" s="141"/>
      <c r="H99" s="141"/>
      <c r="I99" s="141">
        <f>問題１解答!I306</f>
        <v>12</v>
      </c>
      <c r="J99" s="141"/>
      <c r="K99" s="141" t="s">
        <v>11</v>
      </c>
      <c r="L99" s="141"/>
      <c r="M99" s="141"/>
      <c r="N99" s="141"/>
      <c r="O99" s="141">
        <f>問題１解答!O306</f>
        <v>8.5</v>
      </c>
      <c r="P99" s="141"/>
      <c r="Q99" s="141" t="s">
        <v>12</v>
      </c>
      <c r="R99" s="141"/>
      <c r="S99" s="141"/>
      <c r="T99" s="141"/>
      <c r="U99" s="141"/>
      <c r="V99" s="141"/>
      <c r="W99" s="142">
        <f>問題１解答!W306</f>
        <v>6.2</v>
      </c>
      <c r="X99" s="142"/>
      <c r="Y99" s="26" t="s">
        <v>13</v>
      </c>
      <c r="Z99" s="26"/>
      <c r="AA99" s="26"/>
      <c r="AB99" s="26"/>
      <c r="AC99" s="26"/>
      <c r="AD99" s="26"/>
      <c r="AE99" s="26"/>
      <c r="AF99" s="26"/>
      <c r="AG99" s="26"/>
      <c r="AH99" s="26"/>
      <c r="AI99" s="26"/>
      <c r="AJ99" s="26"/>
      <c r="AK99" s="26"/>
      <c r="AL99" s="26"/>
      <c r="AM99" s="27"/>
      <c r="AN99" s="26"/>
      <c r="AO99" s="5"/>
      <c r="AP99" s="12"/>
    </row>
    <row r="100" spans="2:42" x14ac:dyDescent="0.2">
      <c r="B100" s="55" t="s">
        <v>14</v>
      </c>
      <c r="C100" s="24"/>
      <c r="D100" s="24"/>
      <c r="E100" s="24"/>
      <c r="F100" s="24"/>
      <c r="G100" s="24"/>
      <c r="H100" s="24"/>
      <c r="I100" s="24"/>
      <c r="J100" s="143">
        <f>問題１解答!J307</f>
        <v>410</v>
      </c>
      <c r="K100" s="143"/>
      <c r="L100" s="24" t="s">
        <v>15</v>
      </c>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62"/>
      <c r="AP100" s="64"/>
    </row>
    <row r="101" spans="2:42" x14ac:dyDescent="0.2">
      <c r="B101" s="35" t="s">
        <v>16</v>
      </c>
      <c r="C101" s="24"/>
      <c r="D101" s="24"/>
      <c r="E101" s="24"/>
      <c r="F101" s="24"/>
      <c r="G101" s="24"/>
      <c r="H101" s="24"/>
      <c r="I101" s="24"/>
      <c r="J101" s="24"/>
      <c r="K101" s="24"/>
      <c r="L101" s="24"/>
      <c r="M101" s="24"/>
      <c r="N101" s="24"/>
      <c r="O101" s="24"/>
      <c r="P101" s="24"/>
      <c r="Q101" s="24"/>
      <c r="R101" s="24"/>
      <c r="S101" s="24"/>
      <c r="T101" s="24"/>
      <c r="U101" s="24"/>
      <c r="V101" s="24"/>
      <c r="W101" s="143">
        <f>問題１解答!W308</f>
        <v>1.0249999999999999</v>
      </c>
      <c r="X101" s="143"/>
      <c r="Y101" s="143"/>
      <c r="Z101" s="143" t="s">
        <v>17</v>
      </c>
      <c r="AA101" s="143"/>
      <c r="AB101" s="143"/>
      <c r="AC101" s="143"/>
      <c r="AD101" s="24"/>
      <c r="AE101" s="24"/>
      <c r="AF101" s="24"/>
      <c r="AG101" s="24"/>
      <c r="AH101" s="24"/>
      <c r="AI101" s="24"/>
      <c r="AJ101" s="24"/>
      <c r="AK101" s="24"/>
      <c r="AL101" s="24"/>
      <c r="AM101" s="29"/>
      <c r="AN101" s="24"/>
      <c r="AO101" s="62"/>
      <c r="AP101" s="64"/>
    </row>
    <row r="102" spans="2:42" x14ac:dyDescent="0.2">
      <c r="B102" s="31" t="s">
        <v>18</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3"/>
      <c r="AN102" s="32"/>
      <c r="AO102" s="66"/>
      <c r="AP102" s="14"/>
    </row>
    <row r="104" spans="2:42" x14ac:dyDescent="0.2">
      <c r="B104" s="62" t="s">
        <v>233</v>
      </c>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2"/>
      <c r="AN104" s="62"/>
      <c r="AO104" s="62"/>
      <c r="AP104" s="62"/>
    </row>
    <row r="105" spans="2:42" x14ac:dyDescent="0.2">
      <c r="B105" s="25" t="s">
        <v>9</v>
      </c>
      <c r="C105" s="26"/>
      <c r="D105" s="141">
        <f>問題１解答!D325</f>
        <v>112</v>
      </c>
      <c r="E105" s="141"/>
      <c r="F105" s="141" t="s">
        <v>10</v>
      </c>
      <c r="G105" s="141"/>
      <c r="H105" s="141"/>
      <c r="I105" s="141">
        <f>問題１解答!I325</f>
        <v>11</v>
      </c>
      <c r="J105" s="141"/>
      <c r="K105" s="141" t="s">
        <v>11</v>
      </c>
      <c r="L105" s="141"/>
      <c r="M105" s="141"/>
      <c r="N105" s="141"/>
      <c r="O105" s="141">
        <f>問題１解答!O325</f>
        <v>7.4</v>
      </c>
      <c r="P105" s="141"/>
      <c r="Q105" s="141" t="s">
        <v>12</v>
      </c>
      <c r="R105" s="141"/>
      <c r="S105" s="141"/>
      <c r="T105" s="141"/>
      <c r="U105" s="141"/>
      <c r="V105" s="141"/>
      <c r="W105" s="142">
        <f>問題１解答!W325</f>
        <v>7.5</v>
      </c>
      <c r="X105" s="142"/>
      <c r="Y105" s="26" t="s">
        <v>13</v>
      </c>
      <c r="Z105" s="26"/>
      <c r="AA105" s="26"/>
      <c r="AB105" s="26"/>
      <c r="AC105" s="26"/>
      <c r="AD105" s="26"/>
      <c r="AE105" s="26"/>
      <c r="AF105" s="26"/>
      <c r="AG105" s="26"/>
      <c r="AH105" s="26"/>
      <c r="AI105" s="26"/>
      <c r="AJ105" s="26"/>
      <c r="AK105" s="26"/>
      <c r="AL105" s="26"/>
      <c r="AM105" s="27"/>
      <c r="AN105" s="26"/>
      <c r="AO105" s="5"/>
      <c r="AP105" s="12"/>
    </row>
    <row r="106" spans="2:42" x14ac:dyDescent="0.2">
      <c r="B106" s="55" t="s">
        <v>14</v>
      </c>
      <c r="C106" s="24"/>
      <c r="D106" s="24"/>
      <c r="E106" s="24"/>
      <c r="F106" s="24"/>
      <c r="G106" s="24"/>
      <c r="H106" s="24"/>
      <c r="I106" s="24"/>
      <c r="J106" s="143">
        <f>問題１解答!J326</f>
        <v>550</v>
      </c>
      <c r="K106" s="143"/>
      <c r="L106" s="24" t="s">
        <v>15</v>
      </c>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62"/>
      <c r="AP106" s="64"/>
    </row>
    <row r="107" spans="2:42" x14ac:dyDescent="0.2">
      <c r="B107" s="35" t="s">
        <v>16</v>
      </c>
      <c r="C107" s="24"/>
      <c r="D107" s="24"/>
      <c r="E107" s="24"/>
      <c r="F107" s="24"/>
      <c r="G107" s="24"/>
      <c r="H107" s="24"/>
      <c r="I107" s="24"/>
      <c r="J107" s="24"/>
      <c r="K107" s="24"/>
      <c r="L107" s="24"/>
      <c r="M107" s="24"/>
      <c r="N107" s="24"/>
      <c r="O107" s="24"/>
      <c r="P107" s="24"/>
      <c r="Q107" s="24"/>
      <c r="R107" s="24"/>
      <c r="S107" s="24"/>
      <c r="T107" s="24"/>
      <c r="U107" s="24"/>
      <c r="V107" s="24"/>
      <c r="W107" s="143">
        <f>問題１解答!W327</f>
        <v>1.0249999999999999</v>
      </c>
      <c r="X107" s="143"/>
      <c r="Y107" s="143"/>
      <c r="Z107" s="143" t="s">
        <v>17</v>
      </c>
      <c r="AA107" s="143"/>
      <c r="AB107" s="143"/>
      <c r="AC107" s="143"/>
      <c r="AD107" s="24"/>
      <c r="AE107" s="24"/>
      <c r="AF107" s="24"/>
      <c r="AG107" s="24"/>
      <c r="AH107" s="24"/>
      <c r="AI107" s="24"/>
      <c r="AJ107" s="24"/>
      <c r="AK107" s="24"/>
      <c r="AL107" s="24"/>
      <c r="AM107" s="29"/>
      <c r="AN107" s="24"/>
      <c r="AO107" s="62"/>
      <c r="AP107" s="64"/>
    </row>
    <row r="108" spans="2:42" x14ac:dyDescent="0.2">
      <c r="B108" s="31" t="s">
        <v>18</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3"/>
      <c r="AN108" s="32"/>
      <c r="AO108" s="66"/>
      <c r="AP108" s="14"/>
    </row>
    <row r="110" spans="2:42" x14ac:dyDescent="0.2">
      <c r="B110" s="62" t="s">
        <v>234</v>
      </c>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2"/>
      <c r="AN110" s="62"/>
      <c r="AO110" s="62"/>
      <c r="AP110" s="62"/>
    </row>
    <row r="111" spans="2:42" x14ac:dyDescent="0.2">
      <c r="B111" s="25" t="s">
        <v>9</v>
      </c>
      <c r="C111" s="26"/>
      <c r="D111" s="141">
        <f>問題１解答!D344</f>
        <v>108</v>
      </c>
      <c r="E111" s="141"/>
      <c r="F111" s="141" t="s">
        <v>10</v>
      </c>
      <c r="G111" s="141"/>
      <c r="H111" s="141"/>
      <c r="I111" s="141">
        <f>問題１解答!I344</f>
        <v>10</v>
      </c>
      <c r="J111" s="141"/>
      <c r="K111" s="141" t="s">
        <v>11</v>
      </c>
      <c r="L111" s="141"/>
      <c r="M111" s="141"/>
      <c r="N111" s="141"/>
      <c r="O111" s="141">
        <f>問題１解答!O344</f>
        <v>9</v>
      </c>
      <c r="P111" s="141"/>
      <c r="Q111" s="141" t="s">
        <v>12</v>
      </c>
      <c r="R111" s="141"/>
      <c r="S111" s="141"/>
      <c r="T111" s="141"/>
      <c r="U111" s="141"/>
      <c r="V111" s="141"/>
      <c r="W111" s="142">
        <f>問題１解答!W344</f>
        <v>6.7</v>
      </c>
      <c r="X111" s="142"/>
      <c r="Y111" s="26" t="s">
        <v>13</v>
      </c>
      <c r="Z111" s="26"/>
      <c r="AA111" s="26"/>
      <c r="AB111" s="26"/>
      <c r="AC111" s="26"/>
      <c r="AD111" s="26"/>
      <c r="AE111" s="26"/>
      <c r="AF111" s="26"/>
      <c r="AG111" s="26"/>
      <c r="AH111" s="26"/>
      <c r="AI111" s="26"/>
      <c r="AJ111" s="26"/>
      <c r="AK111" s="26"/>
      <c r="AL111" s="26"/>
      <c r="AM111" s="27"/>
      <c r="AN111" s="26"/>
      <c r="AO111" s="5"/>
      <c r="AP111" s="12"/>
    </row>
    <row r="112" spans="2:42" x14ac:dyDescent="0.2">
      <c r="B112" s="55" t="s">
        <v>14</v>
      </c>
      <c r="C112" s="24"/>
      <c r="D112" s="24"/>
      <c r="E112" s="24"/>
      <c r="F112" s="24"/>
      <c r="G112" s="24"/>
      <c r="H112" s="24"/>
      <c r="I112" s="24"/>
      <c r="J112" s="143">
        <f>問題１解答!J345</f>
        <v>460</v>
      </c>
      <c r="K112" s="143"/>
      <c r="L112" s="24" t="s">
        <v>15</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62"/>
      <c r="AP112" s="64"/>
    </row>
    <row r="113" spans="2:42" x14ac:dyDescent="0.2">
      <c r="B113" s="35" t="s">
        <v>16</v>
      </c>
      <c r="C113" s="24"/>
      <c r="D113" s="24"/>
      <c r="E113" s="24"/>
      <c r="F113" s="24"/>
      <c r="G113" s="24"/>
      <c r="H113" s="24"/>
      <c r="I113" s="24"/>
      <c r="J113" s="24"/>
      <c r="K113" s="24"/>
      <c r="L113" s="24"/>
      <c r="M113" s="24"/>
      <c r="N113" s="24"/>
      <c r="O113" s="24"/>
      <c r="P113" s="24"/>
      <c r="Q113" s="24"/>
      <c r="R113" s="24"/>
      <c r="S113" s="24"/>
      <c r="T113" s="24"/>
      <c r="U113" s="24"/>
      <c r="V113" s="24"/>
      <c r="W113" s="143">
        <f>問題１解答!W346</f>
        <v>1.0249999999999999</v>
      </c>
      <c r="X113" s="143"/>
      <c r="Y113" s="143"/>
      <c r="Z113" s="143" t="s">
        <v>17</v>
      </c>
      <c r="AA113" s="143"/>
      <c r="AB113" s="143"/>
      <c r="AC113" s="143"/>
      <c r="AD113" s="24"/>
      <c r="AE113" s="24"/>
      <c r="AF113" s="24"/>
      <c r="AG113" s="24"/>
      <c r="AH113" s="24"/>
      <c r="AI113" s="24"/>
      <c r="AJ113" s="24"/>
      <c r="AK113" s="24"/>
      <c r="AL113" s="24"/>
      <c r="AM113" s="29"/>
      <c r="AN113" s="24"/>
      <c r="AO113" s="62"/>
      <c r="AP113" s="64"/>
    </row>
    <row r="114" spans="2:42" x14ac:dyDescent="0.2">
      <c r="B114" s="31" t="s">
        <v>18</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3"/>
      <c r="AN114" s="32"/>
      <c r="AO114" s="66"/>
      <c r="AP114" s="14"/>
    </row>
    <row r="115" spans="2:42" x14ac:dyDescent="0.2">
      <c r="U115" s="2"/>
    </row>
    <row r="116" spans="2:42" x14ac:dyDescent="0.2">
      <c r="B116" s="62" t="s">
        <v>235</v>
      </c>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2"/>
      <c r="AN116" s="62"/>
      <c r="AO116" s="62"/>
      <c r="AP116" s="62"/>
    </row>
    <row r="117" spans="2:42" x14ac:dyDescent="0.2">
      <c r="B117" s="25" t="s">
        <v>9</v>
      </c>
      <c r="C117" s="26"/>
      <c r="D117" s="141">
        <f>問題１解答!D363</f>
        <v>100</v>
      </c>
      <c r="E117" s="141"/>
      <c r="F117" s="141" t="s">
        <v>10</v>
      </c>
      <c r="G117" s="141"/>
      <c r="H117" s="141"/>
      <c r="I117" s="141">
        <f>問題１解答!I363</f>
        <v>10</v>
      </c>
      <c r="J117" s="141"/>
      <c r="K117" s="141" t="s">
        <v>11</v>
      </c>
      <c r="L117" s="141"/>
      <c r="M117" s="141"/>
      <c r="N117" s="141"/>
      <c r="O117" s="141">
        <f>問題１解答!O363</f>
        <v>8</v>
      </c>
      <c r="P117" s="141"/>
      <c r="Q117" s="141" t="s">
        <v>12</v>
      </c>
      <c r="R117" s="141"/>
      <c r="S117" s="141"/>
      <c r="T117" s="141"/>
      <c r="U117" s="141"/>
      <c r="V117" s="141"/>
      <c r="W117" s="142">
        <f>問題１解答!W363</f>
        <v>5.5</v>
      </c>
      <c r="X117" s="142"/>
      <c r="Y117" s="26" t="s">
        <v>13</v>
      </c>
      <c r="Z117" s="26"/>
      <c r="AA117" s="26"/>
      <c r="AB117" s="26"/>
      <c r="AC117" s="26"/>
      <c r="AD117" s="26"/>
      <c r="AE117" s="26"/>
      <c r="AF117" s="26"/>
      <c r="AG117" s="26"/>
      <c r="AH117" s="26"/>
      <c r="AI117" s="26"/>
      <c r="AJ117" s="26"/>
      <c r="AK117" s="26"/>
      <c r="AL117" s="26"/>
      <c r="AM117" s="27"/>
      <c r="AN117" s="26"/>
      <c r="AO117" s="5"/>
      <c r="AP117" s="12"/>
    </row>
    <row r="118" spans="2:42" x14ac:dyDescent="0.2">
      <c r="B118" s="55" t="s">
        <v>14</v>
      </c>
      <c r="C118" s="24"/>
      <c r="D118" s="24"/>
      <c r="E118" s="24"/>
      <c r="F118" s="24"/>
      <c r="G118" s="24"/>
      <c r="H118" s="24"/>
      <c r="I118" s="24"/>
      <c r="J118" s="143">
        <f>問題１解答!J364</f>
        <v>410</v>
      </c>
      <c r="K118" s="143"/>
      <c r="L118" s="24" t="s">
        <v>15</v>
      </c>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62"/>
      <c r="AP118" s="64"/>
    </row>
    <row r="119" spans="2:42" x14ac:dyDescent="0.2">
      <c r="B119" s="35" t="s">
        <v>16</v>
      </c>
      <c r="C119" s="24"/>
      <c r="D119" s="24"/>
      <c r="E119" s="24"/>
      <c r="F119" s="24"/>
      <c r="G119" s="24"/>
      <c r="H119" s="24"/>
      <c r="I119" s="24"/>
      <c r="J119" s="24"/>
      <c r="K119" s="24"/>
      <c r="L119" s="24"/>
      <c r="M119" s="24"/>
      <c r="N119" s="24"/>
      <c r="O119" s="24"/>
      <c r="P119" s="24"/>
      <c r="Q119" s="24"/>
      <c r="R119" s="24"/>
      <c r="S119" s="24"/>
      <c r="T119" s="24"/>
      <c r="U119" s="24"/>
      <c r="V119" s="24"/>
      <c r="W119" s="143">
        <f>問題１解答!W365</f>
        <v>1.0229999999999999</v>
      </c>
      <c r="X119" s="143"/>
      <c r="Y119" s="143"/>
      <c r="Z119" s="143" t="s">
        <v>17</v>
      </c>
      <c r="AA119" s="143"/>
      <c r="AB119" s="143"/>
      <c r="AC119" s="143"/>
      <c r="AD119" s="24"/>
      <c r="AE119" s="24"/>
      <c r="AF119" s="24"/>
      <c r="AG119" s="24"/>
      <c r="AH119" s="24"/>
      <c r="AI119" s="24"/>
      <c r="AJ119" s="24"/>
      <c r="AK119" s="24"/>
      <c r="AL119" s="24"/>
      <c r="AM119" s="29"/>
      <c r="AN119" s="24"/>
      <c r="AO119" s="62"/>
      <c r="AP119" s="64"/>
    </row>
    <row r="120" spans="2:42" x14ac:dyDescent="0.2">
      <c r="B120" s="31" t="s">
        <v>18</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3"/>
      <c r="AN120" s="32"/>
      <c r="AO120" s="66"/>
      <c r="AP120" s="14"/>
    </row>
  </sheetData>
  <mergeCells count="200">
    <mergeCell ref="D99:E99"/>
    <mergeCell ref="F99:H99"/>
    <mergeCell ref="I99:J99"/>
    <mergeCell ref="K99:N99"/>
    <mergeCell ref="O99:P99"/>
    <mergeCell ref="J82:K82"/>
    <mergeCell ref="W83:Y83"/>
    <mergeCell ref="Z83:AC83"/>
    <mergeCell ref="D87:E87"/>
    <mergeCell ref="F87:H87"/>
    <mergeCell ref="I87:J87"/>
    <mergeCell ref="K87:N87"/>
    <mergeCell ref="O87:P87"/>
    <mergeCell ref="Q87:V87"/>
    <mergeCell ref="W87:X87"/>
    <mergeCell ref="J76:K76"/>
    <mergeCell ref="W77:Y77"/>
    <mergeCell ref="Z77:AC77"/>
    <mergeCell ref="D81:E81"/>
    <mergeCell ref="F81:H81"/>
    <mergeCell ref="I81:J81"/>
    <mergeCell ref="K81:N81"/>
    <mergeCell ref="O81:P81"/>
    <mergeCell ref="Q81:V81"/>
    <mergeCell ref="W81:X81"/>
    <mergeCell ref="J70:K70"/>
    <mergeCell ref="W71:Y71"/>
    <mergeCell ref="Z71:AC71"/>
    <mergeCell ref="D75:E75"/>
    <mergeCell ref="F75:H75"/>
    <mergeCell ref="I75:J75"/>
    <mergeCell ref="K75:N75"/>
    <mergeCell ref="O75:P75"/>
    <mergeCell ref="Q75:V75"/>
    <mergeCell ref="W75:X75"/>
    <mergeCell ref="J64:K64"/>
    <mergeCell ref="W65:Y65"/>
    <mergeCell ref="Z65:AC65"/>
    <mergeCell ref="D69:E69"/>
    <mergeCell ref="F69:H69"/>
    <mergeCell ref="I69:J69"/>
    <mergeCell ref="K69:N69"/>
    <mergeCell ref="O69:P69"/>
    <mergeCell ref="Q69:V69"/>
    <mergeCell ref="W69:X69"/>
    <mergeCell ref="J58:K58"/>
    <mergeCell ref="W59:Y59"/>
    <mergeCell ref="Z59:AC59"/>
    <mergeCell ref="D63:E63"/>
    <mergeCell ref="F63:H63"/>
    <mergeCell ref="I63:J63"/>
    <mergeCell ref="K63:N63"/>
    <mergeCell ref="O63:P63"/>
    <mergeCell ref="Q63:V63"/>
    <mergeCell ref="W63:X63"/>
    <mergeCell ref="J52:K52"/>
    <mergeCell ref="W53:Y53"/>
    <mergeCell ref="Z53:AC53"/>
    <mergeCell ref="D57:E57"/>
    <mergeCell ref="F57:H57"/>
    <mergeCell ref="I57:J57"/>
    <mergeCell ref="K57:N57"/>
    <mergeCell ref="O57:P57"/>
    <mergeCell ref="Q57:V57"/>
    <mergeCell ref="W57:X57"/>
    <mergeCell ref="J46:K46"/>
    <mergeCell ref="W47:Y47"/>
    <mergeCell ref="Z47:AC47"/>
    <mergeCell ref="D51:E51"/>
    <mergeCell ref="F51:H51"/>
    <mergeCell ref="I51:J51"/>
    <mergeCell ref="K51:N51"/>
    <mergeCell ref="O51:P51"/>
    <mergeCell ref="Q51:V51"/>
    <mergeCell ref="W51:X51"/>
    <mergeCell ref="J40:K40"/>
    <mergeCell ref="W41:Y41"/>
    <mergeCell ref="Z41:AC41"/>
    <mergeCell ref="D45:E45"/>
    <mergeCell ref="F45:H45"/>
    <mergeCell ref="I45:J45"/>
    <mergeCell ref="K45:N45"/>
    <mergeCell ref="O45:P45"/>
    <mergeCell ref="Q45:V45"/>
    <mergeCell ref="W45:X45"/>
    <mergeCell ref="W35:Y35"/>
    <mergeCell ref="Z35:AC35"/>
    <mergeCell ref="D39:E39"/>
    <mergeCell ref="F39:H39"/>
    <mergeCell ref="I39:J39"/>
    <mergeCell ref="K39:N39"/>
    <mergeCell ref="O39:P39"/>
    <mergeCell ref="Q39:V39"/>
    <mergeCell ref="W39:X39"/>
    <mergeCell ref="W29:Y29"/>
    <mergeCell ref="Z29:AC29"/>
    <mergeCell ref="D33:E33"/>
    <mergeCell ref="F33:H33"/>
    <mergeCell ref="I33:J33"/>
    <mergeCell ref="K33:N33"/>
    <mergeCell ref="O33:P33"/>
    <mergeCell ref="Q33:V33"/>
    <mergeCell ref="W33:X33"/>
    <mergeCell ref="Z107:AC107"/>
    <mergeCell ref="D105:E105"/>
    <mergeCell ref="F105:H105"/>
    <mergeCell ref="I105:J105"/>
    <mergeCell ref="K105:N105"/>
    <mergeCell ref="O105:P105"/>
    <mergeCell ref="J88:K88"/>
    <mergeCell ref="W89:Y89"/>
    <mergeCell ref="Z89:AC89"/>
    <mergeCell ref="Q93:V93"/>
    <mergeCell ref="W93:X93"/>
    <mergeCell ref="J94:K94"/>
    <mergeCell ref="W95:Y95"/>
    <mergeCell ref="Z95:AC95"/>
    <mergeCell ref="D93:E93"/>
    <mergeCell ref="F93:H93"/>
    <mergeCell ref="I93:J93"/>
    <mergeCell ref="K93:N93"/>
    <mergeCell ref="O93:P93"/>
    <mergeCell ref="Q99:V99"/>
    <mergeCell ref="W99:X99"/>
    <mergeCell ref="J100:K100"/>
    <mergeCell ref="W101:Y101"/>
    <mergeCell ref="Z101:AC101"/>
    <mergeCell ref="Z119:AC119"/>
    <mergeCell ref="D117:E117"/>
    <mergeCell ref="F117:H117"/>
    <mergeCell ref="I117:J117"/>
    <mergeCell ref="K117:N117"/>
    <mergeCell ref="O117:P117"/>
    <mergeCell ref="Q111:V111"/>
    <mergeCell ref="W111:X111"/>
    <mergeCell ref="J112:K112"/>
    <mergeCell ref="W113:Y113"/>
    <mergeCell ref="Z113:AC113"/>
    <mergeCell ref="D111:E111"/>
    <mergeCell ref="F111:H111"/>
    <mergeCell ref="I111:J111"/>
    <mergeCell ref="K111:N111"/>
    <mergeCell ref="O111:P111"/>
    <mergeCell ref="Q117:V117"/>
    <mergeCell ref="W117:X117"/>
    <mergeCell ref="J118:K118"/>
    <mergeCell ref="D3:E3"/>
    <mergeCell ref="F3:H3"/>
    <mergeCell ref="I3:J3"/>
    <mergeCell ref="K3:N3"/>
    <mergeCell ref="O3:P3"/>
    <mergeCell ref="Q3:V3"/>
    <mergeCell ref="W3:X3"/>
    <mergeCell ref="J4:K4"/>
    <mergeCell ref="W119:Y119"/>
    <mergeCell ref="D21:E21"/>
    <mergeCell ref="F21:H21"/>
    <mergeCell ref="I21:J21"/>
    <mergeCell ref="K21:N21"/>
    <mergeCell ref="O21:P21"/>
    <mergeCell ref="Q105:V105"/>
    <mergeCell ref="W105:X105"/>
    <mergeCell ref="J106:K106"/>
    <mergeCell ref="W107:Y107"/>
    <mergeCell ref="J34:K34"/>
    <mergeCell ref="D27:E27"/>
    <mergeCell ref="F27:H27"/>
    <mergeCell ref="I27:J27"/>
    <mergeCell ref="K27:N27"/>
    <mergeCell ref="O27:P27"/>
    <mergeCell ref="J16:K16"/>
    <mergeCell ref="W17:Y17"/>
    <mergeCell ref="Z17:AC17"/>
    <mergeCell ref="J28:K28"/>
    <mergeCell ref="Q21:V21"/>
    <mergeCell ref="W21:X21"/>
    <mergeCell ref="J22:K22"/>
    <mergeCell ref="W5:Y5"/>
    <mergeCell ref="Z5:AC5"/>
    <mergeCell ref="Z11:AC11"/>
    <mergeCell ref="W9:X9"/>
    <mergeCell ref="J10:K10"/>
    <mergeCell ref="W11:Y11"/>
    <mergeCell ref="I9:J9"/>
    <mergeCell ref="O9:P9"/>
    <mergeCell ref="W23:Y23"/>
    <mergeCell ref="Z23:AC23"/>
    <mergeCell ref="Q27:V27"/>
    <mergeCell ref="W27:X27"/>
    <mergeCell ref="D15:E15"/>
    <mergeCell ref="F15:H15"/>
    <mergeCell ref="I15:J15"/>
    <mergeCell ref="K15:N15"/>
    <mergeCell ref="O15:P15"/>
    <mergeCell ref="K9:N9"/>
    <mergeCell ref="Q9:V9"/>
    <mergeCell ref="Q15:V15"/>
    <mergeCell ref="W15:X15"/>
    <mergeCell ref="D9:E9"/>
    <mergeCell ref="F9:H9"/>
  </mergeCells>
  <phoneticPr fontId="1"/>
  <pageMargins left="0.7" right="0.7" top="0.75" bottom="0.75" header="0.3" footer="0.3"/>
  <pageSetup paperSize="8" orientation="portrait" r:id="rId1"/>
  <rowBreaks count="1" manualBreakCount="1">
    <brk id="85"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00"/>
  <sheetViews>
    <sheetView topLeftCell="B1" zoomScale="70" zoomScaleNormal="70" workbookViewId="0">
      <selection activeCell="AH100" sqref="AH100"/>
    </sheetView>
  </sheetViews>
  <sheetFormatPr defaultColWidth="9" defaultRowHeight="13.2" x14ac:dyDescent="0.2"/>
  <cols>
    <col min="1" max="1" width="0" style="8" hidden="1" customWidth="1"/>
    <col min="2" max="22" width="2.109375" style="8" customWidth="1"/>
    <col min="23" max="23" width="3.77734375" style="8" customWidth="1"/>
    <col min="24" max="24" width="4.88671875" style="8" customWidth="1"/>
    <col min="25" max="33" width="2.109375" style="8" customWidth="1"/>
    <col min="34" max="34" width="1.44140625" style="8" customWidth="1"/>
    <col min="35" max="97" width="2.109375" style="8" customWidth="1"/>
    <col min="98" max="16384" width="9" style="8"/>
  </cols>
  <sheetData>
    <row r="1" spans="1:41" x14ac:dyDescent="0.2">
      <c r="A1" s="15"/>
      <c r="B1" s="15" t="s">
        <v>26</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
      <c r="A2" s="15"/>
      <c r="B2" s="146" t="s">
        <v>9</v>
      </c>
      <c r="C2" s="141"/>
      <c r="D2" s="141">
        <f>問題２解答!D2</f>
        <v>120</v>
      </c>
      <c r="E2" s="141"/>
      <c r="F2" s="141" t="s">
        <v>10</v>
      </c>
      <c r="G2" s="141"/>
      <c r="H2" s="141"/>
      <c r="I2" s="141">
        <f>問題２解答!I2</f>
        <v>25</v>
      </c>
      <c r="J2" s="141"/>
      <c r="K2" s="141" t="s">
        <v>28</v>
      </c>
      <c r="L2" s="141"/>
      <c r="M2" s="141"/>
      <c r="N2" s="141"/>
      <c r="O2" s="141"/>
      <c r="P2" s="141"/>
      <c r="Q2" s="141"/>
      <c r="R2" s="141"/>
      <c r="S2" s="141"/>
      <c r="T2" s="142">
        <f>問題２解答!AC2</f>
        <v>6.2</v>
      </c>
      <c r="U2" s="142"/>
      <c r="V2" s="142"/>
      <c r="W2" s="141" t="s">
        <v>29</v>
      </c>
      <c r="X2" s="141"/>
      <c r="Y2" s="141"/>
      <c r="Z2" s="141"/>
      <c r="AA2" s="141"/>
      <c r="AB2" s="142">
        <f>問題２解答!AC2</f>
        <v>6.2</v>
      </c>
      <c r="AC2" s="142"/>
      <c r="AD2" s="142"/>
      <c r="AE2" s="141" t="s">
        <v>30</v>
      </c>
      <c r="AF2" s="141"/>
      <c r="AG2" s="141"/>
      <c r="AH2" s="141"/>
      <c r="AI2" s="141">
        <f>問題２解答!AJ2</f>
        <v>1.0249999999999999</v>
      </c>
      <c r="AJ2" s="141"/>
      <c r="AK2" s="141"/>
      <c r="AL2" s="26" t="s">
        <v>31</v>
      </c>
      <c r="AM2" s="26"/>
      <c r="AN2" s="26"/>
      <c r="AO2" s="28"/>
    </row>
    <row r="3" spans="1:41" x14ac:dyDescent="0.2">
      <c r="A3" s="15"/>
      <c r="B3" s="35" t="s">
        <v>32</v>
      </c>
      <c r="C3" s="24"/>
      <c r="D3" s="24"/>
      <c r="E3" s="24"/>
      <c r="F3" s="24"/>
      <c r="G3" s="24"/>
      <c r="H3" s="24"/>
      <c r="I3" s="24"/>
      <c r="J3" s="24"/>
      <c r="K3" s="24"/>
      <c r="L3" s="24"/>
      <c r="M3" s="24"/>
      <c r="N3" s="24"/>
      <c r="O3" s="24"/>
      <c r="P3" s="24"/>
      <c r="Q3" s="24"/>
      <c r="R3" s="24"/>
      <c r="S3" s="24"/>
      <c r="T3" s="24"/>
      <c r="U3" s="24"/>
      <c r="V3" s="24"/>
      <c r="W3" s="24"/>
      <c r="X3" s="24"/>
      <c r="Y3" s="144">
        <f>問題２解答!Z3</f>
        <v>6.5</v>
      </c>
      <c r="Z3" s="144"/>
      <c r="AA3" s="144"/>
      <c r="AB3" s="143" t="s">
        <v>29</v>
      </c>
      <c r="AC3" s="143"/>
      <c r="AD3" s="143"/>
      <c r="AE3" s="143"/>
      <c r="AF3" s="143"/>
      <c r="AG3" s="143"/>
      <c r="AH3" s="144">
        <f>問題２解答!AI3</f>
        <v>7.8</v>
      </c>
      <c r="AI3" s="144"/>
      <c r="AJ3" s="144"/>
      <c r="AK3" s="143" t="s">
        <v>33</v>
      </c>
      <c r="AL3" s="143"/>
      <c r="AM3" s="143"/>
      <c r="AN3" s="143"/>
      <c r="AO3" s="145"/>
    </row>
    <row r="4" spans="1:41" x14ac:dyDescent="0.2">
      <c r="A4" s="15"/>
      <c r="B4" s="31" t="s">
        <v>34</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4"/>
    </row>
    <row r="5" spans="1:41" x14ac:dyDescent="0.2">
      <c r="A5" s="15"/>
      <c r="B5" s="44"/>
      <c r="C5" s="44"/>
      <c r="D5" s="44"/>
      <c r="E5" s="44"/>
      <c r="F5" s="44"/>
      <c r="G5" s="44"/>
      <c r="H5" s="44"/>
      <c r="I5" s="44"/>
      <c r="J5" s="44"/>
      <c r="K5" s="44"/>
      <c r="L5" s="44"/>
      <c r="M5" s="44"/>
      <c r="N5" s="44"/>
      <c r="O5" s="44"/>
      <c r="P5" s="44"/>
      <c r="Q5" s="44"/>
      <c r="R5" s="44"/>
      <c r="S5" s="44"/>
      <c r="T5" s="44"/>
      <c r="U5" s="44"/>
      <c r="V5" s="44"/>
      <c r="W5" s="44"/>
      <c r="X5" s="44"/>
      <c r="Y5" s="36"/>
      <c r="Z5" s="36"/>
      <c r="AA5" s="36"/>
      <c r="AB5" s="36"/>
      <c r="AC5" s="36"/>
      <c r="AD5" s="36"/>
      <c r="AE5" s="36"/>
      <c r="AF5" s="36"/>
      <c r="AG5" s="36"/>
      <c r="AH5" s="36"/>
      <c r="AI5" s="36"/>
      <c r="AJ5" s="36"/>
      <c r="AK5" s="36"/>
      <c r="AL5" s="36"/>
      <c r="AM5" s="36"/>
      <c r="AN5" s="36"/>
      <c r="AO5" s="36"/>
    </row>
    <row r="6" spans="1:41" x14ac:dyDescent="0.2">
      <c r="A6" s="15"/>
      <c r="B6" s="36" t="s">
        <v>27</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x14ac:dyDescent="0.2">
      <c r="A7" s="15"/>
      <c r="B7" s="146" t="s">
        <v>9</v>
      </c>
      <c r="C7" s="141"/>
      <c r="D7" s="141">
        <f>問題２解答!D25</f>
        <v>115</v>
      </c>
      <c r="E7" s="141"/>
      <c r="F7" s="141" t="s">
        <v>10</v>
      </c>
      <c r="G7" s="141"/>
      <c r="H7" s="141"/>
      <c r="I7" s="141">
        <f>問題２解答!I25</f>
        <v>18</v>
      </c>
      <c r="J7" s="141"/>
      <c r="K7" s="141" t="s">
        <v>28</v>
      </c>
      <c r="L7" s="141"/>
      <c r="M7" s="141"/>
      <c r="N7" s="141"/>
      <c r="O7" s="141"/>
      <c r="P7" s="141"/>
      <c r="Q7" s="141"/>
      <c r="R7" s="141"/>
      <c r="S7" s="141"/>
      <c r="T7" s="142">
        <f>問題２解答!T25</f>
        <v>5.85</v>
      </c>
      <c r="U7" s="142"/>
      <c r="V7" s="142"/>
      <c r="W7" s="141" t="s">
        <v>29</v>
      </c>
      <c r="X7" s="141"/>
      <c r="Y7" s="141"/>
      <c r="Z7" s="141"/>
      <c r="AA7" s="141"/>
      <c r="AB7" s="142">
        <f>問題２解答!AC25</f>
        <v>6.35</v>
      </c>
      <c r="AC7" s="142"/>
      <c r="AD7" s="142"/>
      <c r="AE7" s="141" t="s">
        <v>30</v>
      </c>
      <c r="AF7" s="141"/>
      <c r="AG7" s="141"/>
      <c r="AH7" s="141"/>
      <c r="AI7" s="141">
        <f>問題２解答!AJ25</f>
        <v>1.0249999999999999</v>
      </c>
      <c r="AJ7" s="141"/>
      <c r="AK7" s="141"/>
      <c r="AL7" s="26" t="s">
        <v>31</v>
      </c>
      <c r="AM7" s="26"/>
      <c r="AN7" s="26"/>
      <c r="AO7" s="28"/>
    </row>
    <row r="8" spans="1:41" x14ac:dyDescent="0.2">
      <c r="A8" s="15"/>
      <c r="B8" s="35" t="s">
        <v>32</v>
      </c>
      <c r="C8" s="24"/>
      <c r="D8" s="24"/>
      <c r="E8" s="24"/>
      <c r="F8" s="24"/>
      <c r="G8" s="24"/>
      <c r="H8" s="24"/>
      <c r="I8" s="24"/>
      <c r="J8" s="24"/>
      <c r="K8" s="24"/>
      <c r="L8" s="24"/>
      <c r="M8" s="24"/>
      <c r="N8" s="24"/>
      <c r="O8" s="24"/>
      <c r="P8" s="24"/>
      <c r="Q8" s="24"/>
      <c r="R8" s="24"/>
      <c r="S8" s="24"/>
      <c r="T8" s="24"/>
      <c r="U8" s="24"/>
      <c r="V8" s="24"/>
      <c r="W8" s="24"/>
      <c r="X8" s="24"/>
      <c r="Y8" s="144">
        <f>問題２解答!Z26</f>
        <v>6.25</v>
      </c>
      <c r="Z8" s="144"/>
      <c r="AA8" s="144"/>
      <c r="AB8" s="143" t="s">
        <v>29</v>
      </c>
      <c r="AC8" s="143"/>
      <c r="AD8" s="143"/>
      <c r="AE8" s="143"/>
      <c r="AF8" s="143"/>
      <c r="AG8" s="143"/>
      <c r="AH8" s="144">
        <f>問題２解答!AI26</f>
        <v>7.12</v>
      </c>
      <c r="AI8" s="144"/>
      <c r="AJ8" s="144"/>
      <c r="AK8" s="143" t="s">
        <v>33</v>
      </c>
      <c r="AL8" s="143"/>
      <c r="AM8" s="143"/>
      <c r="AN8" s="143"/>
      <c r="AO8" s="145"/>
    </row>
    <row r="9" spans="1:41" x14ac:dyDescent="0.2">
      <c r="A9" s="15"/>
      <c r="B9" s="31" t="s">
        <v>34</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4"/>
    </row>
    <row r="10" spans="1:41" ht="10.5" customHeight="1" x14ac:dyDescent="0.2">
      <c r="A10" s="15"/>
      <c r="B10" s="44"/>
      <c r="C10" s="44"/>
      <c r="D10" s="42"/>
      <c r="E10" s="42"/>
      <c r="F10" s="42"/>
      <c r="G10" s="42"/>
      <c r="H10" s="42"/>
      <c r="I10" s="45"/>
      <c r="J10" s="45"/>
      <c r="K10" s="44"/>
      <c r="L10" s="44"/>
      <c r="M10" s="44"/>
      <c r="N10" s="44"/>
      <c r="O10" s="44"/>
      <c r="P10" s="44"/>
      <c r="Q10" s="44"/>
      <c r="R10" s="44"/>
      <c r="S10" s="44"/>
      <c r="T10" s="44"/>
      <c r="U10" s="44"/>
      <c r="V10" s="44"/>
      <c r="W10" s="44"/>
      <c r="X10" s="44"/>
      <c r="Y10" s="46"/>
      <c r="Z10" s="46"/>
      <c r="AA10" s="36"/>
      <c r="AB10" s="36"/>
      <c r="AC10" s="36"/>
      <c r="AD10" s="36"/>
      <c r="AE10" s="36"/>
      <c r="AF10" s="36"/>
      <c r="AG10" s="36"/>
      <c r="AH10" s="36"/>
      <c r="AI10" s="36"/>
      <c r="AJ10" s="36"/>
      <c r="AK10" s="36"/>
      <c r="AL10" s="36"/>
      <c r="AM10" s="36"/>
      <c r="AN10" s="36"/>
      <c r="AO10" s="36"/>
    </row>
    <row r="11" spans="1:41" x14ac:dyDescent="0.2">
      <c r="A11" s="15"/>
      <c r="B11" s="36" t="s">
        <v>219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row>
    <row r="12" spans="1:41" x14ac:dyDescent="0.2">
      <c r="A12" s="15"/>
      <c r="B12" s="146" t="s">
        <v>9</v>
      </c>
      <c r="C12" s="141"/>
      <c r="D12" s="141">
        <f>問題２解答!D48</f>
        <v>122</v>
      </c>
      <c r="E12" s="141"/>
      <c r="F12" s="141" t="s">
        <v>10</v>
      </c>
      <c r="G12" s="141"/>
      <c r="H12" s="141"/>
      <c r="I12" s="141">
        <f>問題２解答!I48</f>
        <v>20</v>
      </c>
      <c r="J12" s="141"/>
      <c r="K12" s="141" t="s">
        <v>28</v>
      </c>
      <c r="L12" s="141"/>
      <c r="M12" s="141"/>
      <c r="N12" s="141"/>
      <c r="O12" s="141"/>
      <c r="P12" s="141"/>
      <c r="Q12" s="141"/>
      <c r="R12" s="141"/>
      <c r="S12" s="141"/>
      <c r="T12" s="142">
        <f>問題２解答!T48</f>
        <v>6.85</v>
      </c>
      <c r="U12" s="142"/>
      <c r="V12" s="142"/>
      <c r="W12" s="141" t="s">
        <v>29</v>
      </c>
      <c r="X12" s="141"/>
      <c r="Y12" s="141"/>
      <c r="Z12" s="141"/>
      <c r="AA12" s="141"/>
      <c r="AB12" s="142">
        <f>問題２解答!AC48</f>
        <v>7.65</v>
      </c>
      <c r="AC12" s="142"/>
      <c r="AD12" s="142"/>
      <c r="AE12" s="141" t="s">
        <v>30</v>
      </c>
      <c r="AF12" s="141"/>
      <c r="AG12" s="141"/>
      <c r="AH12" s="141"/>
      <c r="AI12" s="141">
        <f>問題２解答!AJ48</f>
        <v>1.0249999999999999</v>
      </c>
      <c r="AJ12" s="141"/>
      <c r="AK12" s="141"/>
      <c r="AL12" s="26" t="s">
        <v>31</v>
      </c>
      <c r="AM12" s="26"/>
      <c r="AN12" s="26"/>
      <c r="AO12" s="28"/>
    </row>
    <row r="13" spans="1:41" x14ac:dyDescent="0.2">
      <c r="A13" s="15"/>
      <c r="B13" s="35" t="s">
        <v>32</v>
      </c>
      <c r="C13" s="24"/>
      <c r="D13" s="24"/>
      <c r="E13" s="24"/>
      <c r="F13" s="24"/>
      <c r="G13" s="24"/>
      <c r="H13" s="24"/>
      <c r="I13" s="24"/>
      <c r="J13" s="24"/>
      <c r="K13" s="24"/>
      <c r="L13" s="24"/>
      <c r="M13" s="24"/>
      <c r="N13" s="24"/>
      <c r="O13" s="24"/>
      <c r="P13" s="24"/>
      <c r="Q13" s="24"/>
      <c r="R13" s="24"/>
      <c r="S13" s="24"/>
      <c r="T13" s="24"/>
      <c r="U13" s="24"/>
      <c r="V13" s="24"/>
      <c r="W13" s="24"/>
      <c r="X13" s="24"/>
      <c r="Y13" s="144">
        <f>問題２解答!Z49</f>
        <v>7.35</v>
      </c>
      <c r="Z13" s="144"/>
      <c r="AA13" s="144"/>
      <c r="AB13" s="143" t="s">
        <v>29</v>
      </c>
      <c r="AC13" s="143"/>
      <c r="AD13" s="143"/>
      <c r="AE13" s="143"/>
      <c r="AF13" s="143"/>
      <c r="AG13" s="143"/>
      <c r="AH13" s="144">
        <f>問題２解答!AI49</f>
        <v>8.25</v>
      </c>
      <c r="AI13" s="144"/>
      <c r="AJ13" s="144"/>
      <c r="AK13" s="143" t="s">
        <v>33</v>
      </c>
      <c r="AL13" s="143"/>
      <c r="AM13" s="143"/>
      <c r="AN13" s="143"/>
      <c r="AO13" s="145"/>
    </row>
    <row r="14" spans="1:41" x14ac:dyDescent="0.2">
      <c r="A14" s="15"/>
      <c r="B14" s="31" t="s">
        <v>34</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4"/>
    </row>
    <row r="15" spans="1:41" ht="10.5" customHeight="1" x14ac:dyDescent="0.2">
      <c r="A15" s="1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
      <c r="A16" s="15"/>
      <c r="B16" s="36" t="s">
        <v>220</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
      <c r="A17" s="15"/>
      <c r="B17" s="146" t="s">
        <v>9</v>
      </c>
      <c r="C17" s="141"/>
      <c r="D17" s="141">
        <f>問題２解答!D75</f>
        <v>116</v>
      </c>
      <c r="E17" s="141"/>
      <c r="F17" s="141" t="s">
        <v>10</v>
      </c>
      <c r="G17" s="141"/>
      <c r="H17" s="141"/>
      <c r="I17" s="141">
        <f>問題２解答!I75</f>
        <v>16</v>
      </c>
      <c r="J17" s="141"/>
      <c r="K17" s="141" t="s">
        <v>28</v>
      </c>
      <c r="L17" s="141"/>
      <c r="M17" s="141"/>
      <c r="N17" s="141"/>
      <c r="O17" s="141"/>
      <c r="P17" s="141"/>
      <c r="Q17" s="141"/>
      <c r="R17" s="141"/>
      <c r="S17" s="141"/>
      <c r="T17" s="142">
        <f>問題２解答!T75</f>
        <v>5.45</v>
      </c>
      <c r="U17" s="142"/>
      <c r="V17" s="142"/>
      <c r="W17" s="141" t="s">
        <v>29</v>
      </c>
      <c r="X17" s="141"/>
      <c r="Y17" s="141"/>
      <c r="Z17" s="141"/>
      <c r="AA17" s="141"/>
      <c r="AB17" s="142">
        <f>問題２解答!AC75</f>
        <v>6.15</v>
      </c>
      <c r="AC17" s="142"/>
      <c r="AD17" s="142"/>
      <c r="AE17" s="141" t="s">
        <v>30</v>
      </c>
      <c r="AF17" s="141"/>
      <c r="AG17" s="141"/>
      <c r="AH17" s="141"/>
      <c r="AI17" s="141">
        <f>問題２解答!AJ75</f>
        <v>1.0249999999999999</v>
      </c>
      <c r="AJ17" s="141"/>
      <c r="AK17" s="141"/>
      <c r="AL17" s="26" t="s">
        <v>31</v>
      </c>
      <c r="AM17" s="26"/>
      <c r="AN17" s="26"/>
      <c r="AO17" s="28"/>
    </row>
    <row r="18" spans="1:41" x14ac:dyDescent="0.2">
      <c r="A18" s="15"/>
      <c r="B18" s="35" t="s">
        <v>32</v>
      </c>
      <c r="C18" s="24"/>
      <c r="D18" s="24"/>
      <c r="E18" s="24"/>
      <c r="F18" s="24"/>
      <c r="G18" s="24"/>
      <c r="H18" s="24"/>
      <c r="I18" s="24"/>
      <c r="J18" s="24"/>
      <c r="K18" s="24"/>
      <c r="L18" s="24"/>
      <c r="M18" s="24"/>
      <c r="N18" s="24"/>
      <c r="O18" s="24"/>
      <c r="P18" s="24"/>
      <c r="Q18" s="24"/>
      <c r="R18" s="24"/>
      <c r="S18" s="24"/>
      <c r="T18" s="24"/>
      <c r="U18" s="24"/>
      <c r="V18" s="24"/>
      <c r="W18" s="24"/>
      <c r="X18" s="24"/>
      <c r="Y18" s="144">
        <f>問題２解答!Z76</f>
        <v>5.95</v>
      </c>
      <c r="Z18" s="144"/>
      <c r="AA18" s="144"/>
      <c r="AB18" s="143" t="s">
        <v>29</v>
      </c>
      <c r="AC18" s="143"/>
      <c r="AD18" s="143"/>
      <c r="AE18" s="143"/>
      <c r="AF18" s="143"/>
      <c r="AG18" s="143"/>
      <c r="AH18" s="144">
        <f>問題２解答!AI76</f>
        <v>6.85</v>
      </c>
      <c r="AI18" s="144"/>
      <c r="AJ18" s="144"/>
      <c r="AK18" s="143" t="s">
        <v>33</v>
      </c>
      <c r="AL18" s="143"/>
      <c r="AM18" s="143"/>
      <c r="AN18" s="143"/>
      <c r="AO18" s="145"/>
    </row>
    <row r="19" spans="1:41" x14ac:dyDescent="0.2">
      <c r="A19" s="15"/>
      <c r="B19" s="31" t="s">
        <v>34</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4"/>
    </row>
    <row r="20" spans="1:41" ht="10.5" customHeight="1" x14ac:dyDescent="0.2">
      <c r="A20" s="1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
      <c r="A21" s="15"/>
      <c r="B21" s="36" t="s">
        <v>221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x14ac:dyDescent="0.2">
      <c r="A22" s="15"/>
      <c r="B22" s="146" t="s">
        <v>9</v>
      </c>
      <c r="C22" s="141"/>
      <c r="D22" s="141">
        <f>問題２解答!D98</f>
        <v>120</v>
      </c>
      <c r="E22" s="141"/>
      <c r="F22" s="141" t="s">
        <v>10</v>
      </c>
      <c r="G22" s="141"/>
      <c r="H22" s="141"/>
      <c r="I22" s="141">
        <f>問題２解答!I98</f>
        <v>15</v>
      </c>
      <c r="J22" s="141"/>
      <c r="K22" s="141" t="s">
        <v>28</v>
      </c>
      <c r="L22" s="141"/>
      <c r="M22" s="141"/>
      <c r="N22" s="141"/>
      <c r="O22" s="141"/>
      <c r="P22" s="141"/>
      <c r="Q22" s="141"/>
      <c r="R22" s="141"/>
      <c r="S22" s="141"/>
      <c r="T22" s="142">
        <f>問題２解答!T98</f>
        <v>6.45</v>
      </c>
      <c r="U22" s="142"/>
      <c r="V22" s="142"/>
      <c r="W22" s="141" t="s">
        <v>29</v>
      </c>
      <c r="X22" s="141"/>
      <c r="Y22" s="141"/>
      <c r="Z22" s="141"/>
      <c r="AA22" s="141"/>
      <c r="AB22" s="142">
        <f>問題２解答!AC98</f>
        <v>7.25</v>
      </c>
      <c r="AC22" s="142"/>
      <c r="AD22" s="142"/>
      <c r="AE22" s="141" t="s">
        <v>30</v>
      </c>
      <c r="AF22" s="141"/>
      <c r="AG22" s="141"/>
      <c r="AH22" s="141"/>
      <c r="AI22" s="141">
        <f>問題２解答!AJ98</f>
        <v>1.024</v>
      </c>
      <c r="AJ22" s="141"/>
      <c r="AK22" s="141"/>
      <c r="AL22" s="26" t="s">
        <v>31</v>
      </c>
      <c r="AM22" s="26"/>
      <c r="AN22" s="26"/>
      <c r="AO22" s="28"/>
    </row>
    <row r="23" spans="1:41" x14ac:dyDescent="0.2">
      <c r="A23" s="15"/>
      <c r="B23" s="35" t="s">
        <v>32</v>
      </c>
      <c r="C23" s="24"/>
      <c r="D23" s="24"/>
      <c r="E23" s="24"/>
      <c r="F23" s="24"/>
      <c r="G23" s="24"/>
      <c r="H23" s="24"/>
      <c r="I23" s="24"/>
      <c r="J23" s="24"/>
      <c r="K23" s="24"/>
      <c r="L23" s="24"/>
      <c r="M23" s="24"/>
      <c r="N23" s="24"/>
      <c r="O23" s="24"/>
      <c r="P23" s="24"/>
      <c r="Q23" s="24"/>
      <c r="R23" s="24"/>
      <c r="S23" s="24"/>
      <c r="T23" s="24"/>
      <c r="U23" s="24"/>
      <c r="V23" s="24"/>
      <c r="W23" s="24"/>
      <c r="X23" s="24"/>
      <c r="Y23" s="144">
        <f>問題２解答!Z99</f>
        <v>6.82</v>
      </c>
      <c r="Z23" s="144"/>
      <c r="AA23" s="144"/>
      <c r="AB23" s="143" t="s">
        <v>29</v>
      </c>
      <c r="AC23" s="143"/>
      <c r="AD23" s="143"/>
      <c r="AE23" s="143"/>
      <c r="AF23" s="143"/>
      <c r="AG23" s="143"/>
      <c r="AH23" s="144">
        <f>問題２解答!AI99</f>
        <v>7.85</v>
      </c>
      <c r="AI23" s="144"/>
      <c r="AJ23" s="144"/>
      <c r="AK23" s="143" t="s">
        <v>33</v>
      </c>
      <c r="AL23" s="143"/>
      <c r="AM23" s="143"/>
      <c r="AN23" s="143"/>
      <c r="AO23" s="145"/>
    </row>
    <row r="24" spans="1:41" x14ac:dyDescent="0.2">
      <c r="A24" s="15"/>
      <c r="B24" s="31" t="s">
        <v>34</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4"/>
    </row>
    <row r="25" spans="1:41" x14ac:dyDescent="0.2">
      <c r="A25" s="1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x14ac:dyDescent="0.2">
      <c r="A26" s="15"/>
      <c r="B26" s="36" t="s">
        <v>222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
      <c r="A27" s="15"/>
      <c r="B27" s="146" t="s">
        <v>9</v>
      </c>
      <c r="C27" s="141"/>
      <c r="D27" s="141">
        <f>問題２解答!D121</f>
        <v>125</v>
      </c>
      <c r="E27" s="141"/>
      <c r="F27" s="141" t="s">
        <v>10</v>
      </c>
      <c r="G27" s="141"/>
      <c r="H27" s="141"/>
      <c r="I27" s="141">
        <f>問題２解答!I121</f>
        <v>17</v>
      </c>
      <c r="J27" s="141"/>
      <c r="K27" s="141" t="s">
        <v>28</v>
      </c>
      <c r="L27" s="141"/>
      <c r="M27" s="141"/>
      <c r="N27" s="141"/>
      <c r="O27" s="141"/>
      <c r="P27" s="141"/>
      <c r="Q27" s="141"/>
      <c r="R27" s="141"/>
      <c r="S27" s="141"/>
      <c r="T27" s="142">
        <f>問題２解答!T121</f>
        <v>6.75</v>
      </c>
      <c r="U27" s="142"/>
      <c r="V27" s="142"/>
      <c r="W27" s="141" t="s">
        <v>29</v>
      </c>
      <c r="X27" s="141"/>
      <c r="Y27" s="141"/>
      <c r="Z27" s="141"/>
      <c r="AA27" s="141"/>
      <c r="AB27" s="142">
        <f>問題２解答!AC121</f>
        <v>7.55</v>
      </c>
      <c r="AC27" s="142"/>
      <c r="AD27" s="142"/>
      <c r="AE27" s="141" t="s">
        <v>30</v>
      </c>
      <c r="AF27" s="141"/>
      <c r="AG27" s="141"/>
      <c r="AH27" s="141"/>
      <c r="AI27" s="141">
        <f>問題２解答!AJ121</f>
        <v>1.0249999999999999</v>
      </c>
      <c r="AJ27" s="141"/>
      <c r="AK27" s="141"/>
      <c r="AL27" s="26" t="s">
        <v>31</v>
      </c>
      <c r="AM27" s="26"/>
      <c r="AN27" s="26"/>
      <c r="AO27" s="28"/>
    </row>
    <row r="28" spans="1:41" x14ac:dyDescent="0.2">
      <c r="A28" s="15"/>
      <c r="B28" s="35" t="s">
        <v>32</v>
      </c>
      <c r="C28" s="24"/>
      <c r="D28" s="24"/>
      <c r="E28" s="24"/>
      <c r="F28" s="24"/>
      <c r="G28" s="24"/>
      <c r="H28" s="24"/>
      <c r="I28" s="24"/>
      <c r="J28" s="24"/>
      <c r="K28" s="24"/>
      <c r="L28" s="24"/>
      <c r="M28" s="24"/>
      <c r="N28" s="24"/>
      <c r="O28" s="24"/>
      <c r="P28" s="24"/>
      <c r="Q28" s="24"/>
      <c r="R28" s="24"/>
      <c r="S28" s="24"/>
      <c r="T28" s="24"/>
      <c r="U28" s="24"/>
      <c r="V28" s="24"/>
      <c r="W28" s="24"/>
      <c r="X28" s="24"/>
      <c r="Y28" s="144">
        <f>問題２解答!Z122</f>
        <v>6.95</v>
      </c>
      <c r="Z28" s="144"/>
      <c r="AA28" s="144"/>
      <c r="AB28" s="143" t="s">
        <v>29</v>
      </c>
      <c r="AC28" s="143"/>
      <c r="AD28" s="143"/>
      <c r="AE28" s="143"/>
      <c r="AF28" s="143"/>
      <c r="AG28" s="143"/>
      <c r="AH28" s="144">
        <f>問題２解答!AI122</f>
        <v>7.85</v>
      </c>
      <c r="AI28" s="144"/>
      <c r="AJ28" s="144"/>
      <c r="AK28" s="143" t="s">
        <v>33</v>
      </c>
      <c r="AL28" s="143"/>
      <c r="AM28" s="143"/>
      <c r="AN28" s="143"/>
      <c r="AO28" s="145"/>
    </row>
    <row r="29" spans="1:41" x14ac:dyDescent="0.2">
      <c r="A29" s="15"/>
      <c r="B29" s="31" t="s">
        <v>34</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4"/>
    </row>
    <row r="30" spans="1:41" x14ac:dyDescent="0.2">
      <c r="A30" s="1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
      <c r="A31" s="15"/>
      <c r="B31" s="36" t="s">
        <v>223</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x14ac:dyDescent="0.2">
      <c r="A32" s="15"/>
      <c r="B32" s="146" t="s">
        <v>9</v>
      </c>
      <c r="C32" s="141"/>
      <c r="D32" s="141">
        <f>問題２解答!D146</f>
        <v>120</v>
      </c>
      <c r="E32" s="141"/>
      <c r="F32" s="141" t="s">
        <v>10</v>
      </c>
      <c r="G32" s="141"/>
      <c r="H32" s="141"/>
      <c r="I32" s="141">
        <f>問題２解答!I146</f>
        <v>15</v>
      </c>
      <c r="J32" s="141"/>
      <c r="K32" s="141" t="s">
        <v>28</v>
      </c>
      <c r="L32" s="141"/>
      <c r="M32" s="141"/>
      <c r="N32" s="141"/>
      <c r="O32" s="141"/>
      <c r="P32" s="141"/>
      <c r="Q32" s="141"/>
      <c r="R32" s="141"/>
      <c r="S32" s="141"/>
      <c r="T32" s="142">
        <f>問題２解答!T146</f>
        <v>6.35</v>
      </c>
      <c r="U32" s="142"/>
      <c r="V32" s="142"/>
      <c r="W32" s="141" t="s">
        <v>29</v>
      </c>
      <c r="X32" s="141"/>
      <c r="Y32" s="141"/>
      <c r="Z32" s="141"/>
      <c r="AA32" s="141"/>
      <c r="AB32" s="142">
        <f>問題２解答!AC146</f>
        <v>7.25</v>
      </c>
      <c r="AC32" s="142"/>
      <c r="AD32" s="142"/>
      <c r="AE32" s="141" t="s">
        <v>30</v>
      </c>
      <c r="AF32" s="141"/>
      <c r="AG32" s="141"/>
      <c r="AH32" s="141"/>
      <c r="AI32" s="141">
        <f>問題２解答!AJ146</f>
        <v>1.0249999999999999</v>
      </c>
      <c r="AJ32" s="141"/>
      <c r="AK32" s="141"/>
      <c r="AL32" s="26" t="s">
        <v>31</v>
      </c>
      <c r="AM32" s="26"/>
      <c r="AN32" s="26"/>
      <c r="AO32" s="28"/>
    </row>
    <row r="33" spans="1:41" x14ac:dyDescent="0.2">
      <c r="A33" s="15"/>
      <c r="B33" s="35" t="s">
        <v>32</v>
      </c>
      <c r="C33" s="24"/>
      <c r="D33" s="24"/>
      <c r="E33" s="24"/>
      <c r="F33" s="24"/>
      <c r="G33" s="24"/>
      <c r="H33" s="24"/>
      <c r="I33" s="24"/>
      <c r="J33" s="24"/>
      <c r="K33" s="24"/>
      <c r="L33" s="24"/>
      <c r="M33" s="24"/>
      <c r="N33" s="24"/>
      <c r="O33" s="24"/>
      <c r="P33" s="24"/>
      <c r="Q33" s="24"/>
      <c r="R33" s="24"/>
      <c r="S33" s="24"/>
      <c r="T33" s="24"/>
      <c r="U33" s="24"/>
      <c r="V33" s="24"/>
      <c r="W33" s="24"/>
      <c r="X33" s="24"/>
      <c r="Y33" s="144">
        <f>問題２解答!Z147</f>
        <v>6.95</v>
      </c>
      <c r="Z33" s="144"/>
      <c r="AA33" s="144"/>
      <c r="AB33" s="143" t="s">
        <v>29</v>
      </c>
      <c r="AC33" s="143"/>
      <c r="AD33" s="143"/>
      <c r="AE33" s="143"/>
      <c r="AF33" s="143"/>
      <c r="AG33" s="143"/>
      <c r="AH33" s="144">
        <f>問題２解答!AI147</f>
        <v>7.75</v>
      </c>
      <c r="AI33" s="144"/>
      <c r="AJ33" s="144"/>
      <c r="AK33" s="143" t="s">
        <v>33</v>
      </c>
      <c r="AL33" s="143"/>
      <c r="AM33" s="143"/>
      <c r="AN33" s="143"/>
      <c r="AO33" s="145"/>
    </row>
    <row r="34" spans="1:41" x14ac:dyDescent="0.2">
      <c r="A34" s="15"/>
      <c r="B34" s="31" t="s">
        <v>34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4"/>
    </row>
    <row r="35" spans="1:41" x14ac:dyDescent="0.2">
      <c r="A35" s="1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x14ac:dyDescent="0.2">
      <c r="A36" s="15"/>
      <c r="B36" s="36" t="s">
        <v>224</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
      <c r="A37" s="15"/>
      <c r="B37" s="146" t="s">
        <v>9</v>
      </c>
      <c r="C37" s="141"/>
      <c r="D37" s="141">
        <f>問題２解答!D169</f>
        <v>110</v>
      </c>
      <c r="E37" s="141"/>
      <c r="F37" s="141" t="s">
        <v>10</v>
      </c>
      <c r="G37" s="141"/>
      <c r="H37" s="141"/>
      <c r="I37" s="141">
        <f>問題２解答!I169</f>
        <v>12</v>
      </c>
      <c r="J37" s="141"/>
      <c r="K37" s="141" t="s">
        <v>28</v>
      </c>
      <c r="L37" s="141"/>
      <c r="M37" s="141"/>
      <c r="N37" s="141"/>
      <c r="O37" s="141"/>
      <c r="P37" s="141"/>
      <c r="Q37" s="141"/>
      <c r="R37" s="141"/>
      <c r="S37" s="141"/>
      <c r="T37" s="142">
        <f>問題２解答!T169</f>
        <v>7.25</v>
      </c>
      <c r="U37" s="142"/>
      <c r="V37" s="142"/>
      <c r="W37" s="141" t="s">
        <v>29</v>
      </c>
      <c r="X37" s="141"/>
      <c r="Y37" s="141"/>
      <c r="Z37" s="141"/>
      <c r="AA37" s="141"/>
      <c r="AB37" s="142">
        <f>問題２解答!AC169</f>
        <v>8.4499999999999993</v>
      </c>
      <c r="AC37" s="142"/>
      <c r="AD37" s="142"/>
      <c r="AE37" s="141" t="s">
        <v>30</v>
      </c>
      <c r="AF37" s="141"/>
      <c r="AG37" s="141"/>
      <c r="AH37" s="141"/>
      <c r="AI37" s="141">
        <f>問題２解答!AJ169</f>
        <v>1.0249999999999999</v>
      </c>
      <c r="AJ37" s="141"/>
      <c r="AK37" s="141"/>
      <c r="AL37" s="26" t="s">
        <v>31</v>
      </c>
      <c r="AM37" s="26"/>
      <c r="AN37" s="26"/>
      <c r="AO37" s="28"/>
    </row>
    <row r="38" spans="1:41" x14ac:dyDescent="0.2">
      <c r="B38" s="35" t="s">
        <v>32</v>
      </c>
      <c r="C38" s="24"/>
      <c r="D38" s="24"/>
      <c r="E38" s="24"/>
      <c r="F38" s="24"/>
      <c r="G38" s="24"/>
      <c r="H38" s="24"/>
      <c r="I38" s="24"/>
      <c r="J38" s="24"/>
      <c r="K38" s="24"/>
      <c r="L38" s="24"/>
      <c r="M38" s="24"/>
      <c r="N38" s="24"/>
      <c r="O38" s="24"/>
      <c r="P38" s="24"/>
      <c r="Q38" s="24"/>
      <c r="R38" s="24"/>
      <c r="S38" s="24"/>
      <c r="T38" s="24"/>
      <c r="U38" s="24"/>
      <c r="V38" s="24"/>
      <c r="W38" s="24"/>
      <c r="X38" s="24"/>
      <c r="Y38" s="144">
        <f>問題２解答!Z170</f>
        <v>7.75</v>
      </c>
      <c r="Z38" s="144"/>
      <c r="AA38" s="144"/>
      <c r="AB38" s="143" t="s">
        <v>29</v>
      </c>
      <c r="AC38" s="143"/>
      <c r="AD38" s="143"/>
      <c r="AE38" s="143"/>
      <c r="AF38" s="143"/>
      <c r="AG38" s="143"/>
      <c r="AH38" s="144">
        <f>問題２解答!AI170</f>
        <v>9.15</v>
      </c>
      <c r="AI38" s="144"/>
      <c r="AJ38" s="144"/>
      <c r="AK38" s="143" t="s">
        <v>33</v>
      </c>
      <c r="AL38" s="143"/>
      <c r="AM38" s="143"/>
      <c r="AN38" s="143"/>
      <c r="AO38" s="145"/>
    </row>
    <row r="39" spans="1:41" x14ac:dyDescent="0.2">
      <c r="B39" s="31" t="s">
        <v>34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4"/>
    </row>
    <row r="40" spans="1:41" ht="10.5" customHeight="1" x14ac:dyDescent="0.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
      <c r="B41" s="36" t="s">
        <v>215</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x14ac:dyDescent="0.2">
      <c r="B42" s="146" t="s">
        <v>9</v>
      </c>
      <c r="C42" s="141"/>
      <c r="D42" s="141">
        <f>問題２解答!D193</f>
        <v>115</v>
      </c>
      <c r="E42" s="141"/>
      <c r="F42" s="141" t="s">
        <v>10</v>
      </c>
      <c r="G42" s="141"/>
      <c r="H42" s="141"/>
      <c r="I42" s="141">
        <f>問題２解答!I193</f>
        <v>15</v>
      </c>
      <c r="J42" s="141"/>
      <c r="K42" s="141" t="s">
        <v>28</v>
      </c>
      <c r="L42" s="141"/>
      <c r="M42" s="141"/>
      <c r="N42" s="141"/>
      <c r="O42" s="141"/>
      <c r="P42" s="141"/>
      <c r="Q42" s="141"/>
      <c r="R42" s="141"/>
      <c r="S42" s="141"/>
      <c r="T42" s="142">
        <f>問題２解答!T193</f>
        <v>6.15</v>
      </c>
      <c r="U42" s="142"/>
      <c r="V42" s="142"/>
      <c r="W42" s="141" t="s">
        <v>29</v>
      </c>
      <c r="X42" s="141"/>
      <c r="Y42" s="141"/>
      <c r="Z42" s="141"/>
      <c r="AA42" s="141"/>
      <c r="AB42" s="142">
        <f>問題２解答!AC193</f>
        <v>7.75</v>
      </c>
      <c r="AC42" s="142"/>
      <c r="AD42" s="142"/>
      <c r="AE42" s="141" t="s">
        <v>30</v>
      </c>
      <c r="AF42" s="141"/>
      <c r="AG42" s="141"/>
      <c r="AH42" s="141"/>
      <c r="AI42" s="141">
        <f>問題２解答!AJ193</f>
        <v>1.0249999999999999</v>
      </c>
      <c r="AJ42" s="141"/>
      <c r="AK42" s="141"/>
      <c r="AL42" s="26" t="s">
        <v>31</v>
      </c>
      <c r="AM42" s="26"/>
      <c r="AN42" s="26"/>
      <c r="AO42" s="28"/>
    </row>
    <row r="43" spans="1:41" x14ac:dyDescent="0.2">
      <c r="B43" s="35" t="s">
        <v>32</v>
      </c>
      <c r="C43" s="24"/>
      <c r="D43" s="24"/>
      <c r="E43" s="24"/>
      <c r="F43" s="24"/>
      <c r="G43" s="24"/>
      <c r="H43" s="24"/>
      <c r="I43" s="24"/>
      <c r="J43" s="24"/>
      <c r="K43" s="24"/>
      <c r="L43" s="24"/>
      <c r="M43" s="24"/>
      <c r="N43" s="24"/>
      <c r="O43" s="24"/>
      <c r="P43" s="24"/>
      <c r="Q43" s="24"/>
      <c r="R43" s="24"/>
      <c r="S43" s="24"/>
      <c r="T43" s="24"/>
      <c r="U43" s="24"/>
      <c r="V43" s="24"/>
      <c r="W43" s="24"/>
      <c r="X43" s="24"/>
      <c r="Y43" s="144">
        <f>問題２解答!Z194</f>
        <v>6.95</v>
      </c>
      <c r="Z43" s="144"/>
      <c r="AA43" s="144"/>
      <c r="AB43" s="143" t="s">
        <v>29</v>
      </c>
      <c r="AC43" s="143"/>
      <c r="AD43" s="143"/>
      <c r="AE43" s="143"/>
      <c r="AF43" s="143"/>
      <c r="AG43" s="143"/>
      <c r="AH43" s="144">
        <f>問題２解答!AI194</f>
        <v>8.5500000000000007</v>
      </c>
      <c r="AI43" s="144"/>
      <c r="AJ43" s="144"/>
      <c r="AK43" s="143" t="s">
        <v>33</v>
      </c>
      <c r="AL43" s="143"/>
      <c r="AM43" s="143"/>
      <c r="AN43" s="143"/>
      <c r="AO43" s="145"/>
    </row>
    <row r="44" spans="1:41" x14ac:dyDescent="0.2">
      <c r="B44" s="31" t="s">
        <v>34</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4"/>
    </row>
    <row r="45" spans="1:41" x14ac:dyDescent="0.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x14ac:dyDescent="0.2">
      <c r="B46" s="36" t="s">
        <v>216</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
      <c r="B47" s="146" t="s">
        <v>9</v>
      </c>
      <c r="C47" s="141"/>
      <c r="D47" s="141">
        <f>問題２解答!D218</f>
        <v>110</v>
      </c>
      <c r="E47" s="141"/>
      <c r="F47" s="141" t="s">
        <v>10</v>
      </c>
      <c r="G47" s="141"/>
      <c r="H47" s="141"/>
      <c r="I47" s="141">
        <f>問題２解答!I218</f>
        <v>14</v>
      </c>
      <c r="J47" s="141"/>
      <c r="K47" s="141" t="s">
        <v>28</v>
      </c>
      <c r="L47" s="141"/>
      <c r="M47" s="141"/>
      <c r="N47" s="141"/>
      <c r="O47" s="141"/>
      <c r="P47" s="141"/>
      <c r="Q47" s="141"/>
      <c r="R47" s="141"/>
      <c r="S47" s="141"/>
      <c r="T47" s="142">
        <f>問題２解答!T218</f>
        <v>5.85</v>
      </c>
      <c r="U47" s="142"/>
      <c r="V47" s="142"/>
      <c r="W47" s="141" t="s">
        <v>29</v>
      </c>
      <c r="X47" s="141"/>
      <c r="Y47" s="141"/>
      <c r="Z47" s="141"/>
      <c r="AA47" s="141"/>
      <c r="AB47" s="142">
        <f>問題２解答!AC218</f>
        <v>6.55</v>
      </c>
      <c r="AC47" s="142"/>
      <c r="AD47" s="142"/>
      <c r="AE47" s="141" t="s">
        <v>30</v>
      </c>
      <c r="AF47" s="141"/>
      <c r="AG47" s="141"/>
      <c r="AH47" s="141"/>
      <c r="AI47" s="141">
        <f>問題２解答!AJ218</f>
        <v>1.0249999999999999</v>
      </c>
      <c r="AJ47" s="141"/>
      <c r="AK47" s="141"/>
      <c r="AL47" s="26" t="s">
        <v>31</v>
      </c>
      <c r="AM47" s="26"/>
      <c r="AN47" s="26"/>
      <c r="AO47" s="28"/>
    </row>
    <row r="48" spans="1:41" x14ac:dyDescent="0.2">
      <c r="B48" s="35" t="s">
        <v>32</v>
      </c>
      <c r="C48" s="24"/>
      <c r="D48" s="24"/>
      <c r="E48" s="24"/>
      <c r="F48" s="24"/>
      <c r="G48" s="24"/>
      <c r="H48" s="24"/>
      <c r="I48" s="24"/>
      <c r="J48" s="24"/>
      <c r="K48" s="24"/>
      <c r="L48" s="24"/>
      <c r="M48" s="24"/>
      <c r="N48" s="24"/>
      <c r="O48" s="24"/>
      <c r="P48" s="24"/>
      <c r="Q48" s="24"/>
      <c r="R48" s="24"/>
      <c r="S48" s="24"/>
      <c r="T48" s="24"/>
      <c r="U48" s="24"/>
      <c r="V48" s="24"/>
      <c r="W48" s="24"/>
      <c r="X48" s="24"/>
      <c r="Y48" s="144">
        <f>問題２解答!Z219</f>
        <v>6.45</v>
      </c>
      <c r="Z48" s="144"/>
      <c r="AA48" s="144"/>
      <c r="AB48" s="143" t="s">
        <v>29</v>
      </c>
      <c r="AC48" s="143"/>
      <c r="AD48" s="143"/>
      <c r="AE48" s="143"/>
      <c r="AF48" s="143"/>
      <c r="AG48" s="143"/>
      <c r="AH48" s="144">
        <f>問題２解答!AI219</f>
        <v>7.25</v>
      </c>
      <c r="AI48" s="144"/>
      <c r="AJ48" s="144"/>
      <c r="AK48" s="143" t="s">
        <v>33</v>
      </c>
      <c r="AL48" s="143"/>
      <c r="AM48" s="143"/>
      <c r="AN48" s="143"/>
      <c r="AO48" s="145"/>
    </row>
    <row r="49" spans="2:41" x14ac:dyDescent="0.2">
      <c r="B49" s="31" t="s">
        <v>34</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4"/>
    </row>
    <row r="50" spans="2:41" ht="10.5" customHeight="1" x14ac:dyDescent="0.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row>
    <row r="51" spans="2:41" x14ac:dyDescent="0.2">
      <c r="B51" s="36" t="s">
        <v>217</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row>
    <row r="52" spans="2:41" x14ac:dyDescent="0.2">
      <c r="B52" s="146" t="s">
        <v>9</v>
      </c>
      <c r="C52" s="141"/>
      <c r="D52" s="141">
        <f>問題２解答!D241</f>
        <v>110</v>
      </c>
      <c r="E52" s="141"/>
      <c r="F52" s="141" t="s">
        <v>10</v>
      </c>
      <c r="G52" s="141"/>
      <c r="H52" s="141"/>
      <c r="I52" s="141">
        <f>問題２解答!I241</f>
        <v>24</v>
      </c>
      <c r="J52" s="141"/>
      <c r="K52" s="141" t="s">
        <v>28</v>
      </c>
      <c r="L52" s="141"/>
      <c r="M52" s="141"/>
      <c r="N52" s="141"/>
      <c r="O52" s="141"/>
      <c r="P52" s="141"/>
      <c r="Q52" s="141"/>
      <c r="R52" s="141"/>
      <c r="S52" s="141"/>
      <c r="T52" s="142">
        <f>問題２解答!T241</f>
        <v>4.5</v>
      </c>
      <c r="U52" s="142"/>
      <c r="V52" s="142"/>
      <c r="W52" s="141" t="s">
        <v>29</v>
      </c>
      <c r="X52" s="141"/>
      <c r="Y52" s="141"/>
      <c r="Z52" s="141"/>
      <c r="AA52" s="141"/>
      <c r="AB52" s="142">
        <f>問題２解答!AC241</f>
        <v>6</v>
      </c>
      <c r="AC52" s="142"/>
      <c r="AD52" s="142"/>
      <c r="AE52" s="141" t="s">
        <v>30</v>
      </c>
      <c r="AF52" s="141"/>
      <c r="AG52" s="141"/>
      <c r="AH52" s="141"/>
      <c r="AI52" s="141">
        <f>問題２解答!AJ241</f>
        <v>1.0249999999999999</v>
      </c>
      <c r="AJ52" s="141"/>
      <c r="AK52" s="141"/>
      <c r="AL52" s="26" t="s">
        <v>31</v>
      </c>
      <c r="AM52" s="26"/>
      <c r="AN52" s="26"/>
      <c r="AO52" s="28"/>
    </row>
    <row r="53" spans="2:41" x14ac:dyDescent="0.2">
      <c r="B53" s="35" t="s">
        <v>32</v>
      </c>
      <c r="C53" s="24"/>
      <c r="D53" s="24"/>
      <c r="E53" s="24"/>
      <c r="F53" s="24"/>
      <c r="G53" s="24"/>
      <c r="H53" s="24"/>
      <c r="I53" s="24"/>
      <c r="J53" s="24"/>
      <c r="K53" s="24"/>
      <c r="L53" s="24"/>
      <c r="M53" s="24"/>
      <c r="N53" s="24"/>
      <c r="O53" s="24"/>
      <c r="P53" s="24"/>
      <c r="Q53" s="24"/>
      <c r="R53" s="24"/>
      <c r="S53" s="24"/>
      <c r="T53" s="24"/>
      <c r="U53" s="24"/>
      <c r="V53" s="24"/>
      <c r="W53" s="24"/>
      <c r="X53" s="24"/>
      <c r="Y53" s="144">
        <f>問題２解答!Z242</f>
        <v>5.35</v>
      </c>
      <c r="Z53" s="144"/>
      <c r="AA53" s="144"/>
      <c r="AB53" s="143" t="s">
        <v>29</v>
      </c>
      <c r="AC53" s="143"/>
      <c r="AD53" s="143"/>
      <c r="AE53" s="143"/>
      <c r="AF53" s="143"/>
      <c r="AG53" s="143"/>
      <c r="AH53" s="144">
        <f>問題２解答!AI242</f>
        <v>7.3</v>
      </c>
      <c r="AI53" s="144"/>
      <c r="AJ53" s="144"/>
      <c r="AK53" s="143" t="s">
        <v>33</v>
      </c>
      <c r="AL53" s="143"/>
      <c r="AM53" s="143"/>
      <c r="AN53" s="143"/>
      <c r="AO53" s="145"/>
    </row>
    <row r="54" spans="2:41" x14ac:dyDescent="0.2">
      <c r="B54" s="31" t="s">
        <v>34</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4"/>
    </row>
    <row r="55" spans="2:41" ht="10.5" customHeight="1" x14ac:dyDescent="0.2">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row>
    <row r="56" spans="2:41" x14ac:dyDescent="0.2">
      <c r="B56" s="36" t="s">
        <v>218</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2:41" x14ac:dyDescent="0.2">
      <c r="B57" s="146" t="s">
        <v>9</v>
      </c>
      <c r="C57" s="141"/>
      <c r="D57" s="141">
        <f>問題２解答!D264</f>
        <v>120</v>
      </c>
      <c r="E57" s="141"/>
      <c r="F57" s="141" t="s">
        <v>10</v>
      </c>
      <c r="G57" s="141"/>
      <c r="H57" s="141"/>
      <c r="I57" s="141">
        <f>問題２解答!I264</f>
        <v>26</v>
      </c>
      <c r="J57" s="141"/>
      <c r="K57" s="141" t="s">
        <v>28</v>
      </c>
      <c r="L57" s="141"/>
      <c r="M57" s="141"/>
      <c r="N57" s="141"/>
      <c r="O57" s="141"/>
      <c r="P57" s="141"/>
      <c r="Q57" s="141"/>
      <c r="R57" s="141"/>
      <c r="S57" s="141"/>
      <c r="T57" s="142">
        <f>問題２解答!T264</f>
        <v>5.5</v>
      </c>
      <c r="U57" s="142"/>
      <c r="V57" s="142"/>
      <c r="W57" s="141" t="s">
        <v>29</v>
      </c>
      <c r="X57" s="141"/>
      <c r="Y57" s="141"/>
      <c r="Z57" s="141"/>
      <c r="AA57" s="141"/>
      <c r="AB57" s="142">
        <f>問題２解答!AC264</f>
        <v>6.28</v>
      </c>
      <c r="AC57" s="142"/>
      <c r="AD57" s="142"/>
      <c r="AE57" s="141" t="s">
        <v>30</v>
      </c>
      <c r="AF57" s="141"/>
      <c r="AG57" s="141"/>
      <c r="AH57" s="141"/>
      <c r="AI57" s="141">
        <f>問題２解答!AJ264</f>
        <v>1.0249999999999999</v>
      </c>
      <c r="AJ57" s="141"/>
      <c r="AK57" s="141"/>
      <c r="AL57" s="26" t="s">
        <v>31</v>
      </c>
      <c r="AM57" s="26"/>
      <c r="AN57" s="26"/>
      <c r="AO57" s="28"/>
    </row>
    <row r="58" spans="2:41" x14ac:dyDescent="0.2">
      <c r="B58" s="35" t="s">
        <v>32</v>
      </c>
      <c r="C58" s="24"/>
      <c r="D58" s="24"/>
      <c r="E58" s="24"/>
      <c r="F58" s="24"/>
      <c r="G58" s="24"/>
      <c r="H58" s="24"/>
      <c r="I58" s="24"/>
      <c r="J58" s="24"/>
      <c r="K58" s="24"/>
      <c r="L58" s="24"/>
      <c r="M58" s="24"/>
      <c r="N58" s="24"/>
      <c r="O58" s="24"/>
      <c r="P58" s="24"/>
      <c r="Q58" s="24"/>
      <c r="R58" s="24"/>
      <c r="S58" s="24"/>
      <c r="T58" s="24"/>
      <c r="U58" s="24"/>
      <c r="V58" s="24"/>
      <c r="W58" s="24"/>
      <c r="X58" s="24"/>
      <c r="Y58" s="144">
        <f>問題２解答!Z265</f>
        <v>6.45</v>
      </c>
      <c r="Z58" s="144"/>
      <c r="AA58" s="144"/>
      <c r="AB58" s="143" t="s">
        <v>29</v>
      </c>
      <c r="AC58" s="143"/>
      <c r="AD58" s="143"/>
      <c r="AE58" s="143"/>
      <c r="AF58" s="143"/>
      <c r="AG58" s="143"/>
      <c r="AH58" s="144">
        <f>問題２解答!AI265</f>
        <v>7.15</v>
      </c>
      <c r="AI58" s="144"/>
      <c r="AJ58" s="144"/>
      <c r="AK58" s="143" t="s">
        <v>33</v>
      </c>
      <c r="AL58" s="143"/>
      <c r="AM58" s="143"/>
      <c r="AN58" s="143"/>
      <c r="AO58" s="145"/>
    </row>
    <row r="59" spans="2:41" x14ac:dyDescent="0.2">
      <c r="B59" s="31" t="s">
        <v>34</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4"/>
    </row>
    <row r="60" spans="2:41" ht="10.5" customHeight="1" x14ac:dyDescent="0.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row>
    <row r="61" spans="2:41"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2:41" x14ac:dyDescent="0.2">
      <c r="B62" s="36" t="s">
        <v>228</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row>
    <row r="63" spans="2:41" x14ac:dyDescent="0.2">
      <c r="B63" s="146" t="s">
        <v>9</v>
      </c>
      <c r="C63" s="141"/>
      <c r="D63" s="141">
        <f>問題２解答!D290</f>
        <v>101</v>
      </c>
      <c r="E63" s="141"/>
      <c r="F63" s="141" t="s">
        <v>10</v>
      </c>
      <c r="G63" s="141"/>
      <c r="H63" s="141"/>
      <c r="I63" s="141">
        <f>問題２解答!I290</f>
        <v>13</v>
      </c>
      <c r="J63" s="141"/>
      <c r="K63" s="141" t="s">
        <v>28</v>
      </c>
      <c r="L63" s="141"/>
      <c r="M63" s="141"/>
      <c r="N63" s="141"/>
      <c r="O63" s="141"/>
      <c r="P63" s="141"/>
      <c r="Q63" s="141"/>
      <c r="R63" s="141"/>
      <c r="S63" s="141"/>
      <c r="T63" s="142">
        <f>問題２解答!T290</f>
        <v>7.82</v>
      </c>
      <c r="U63" s="142"/>
      <c r="V63" s="142"/>
      <c r="W63" s="141" t="s">
        <v>29</v>
      </c>
      <c r="X63" s="141"/>
      <c r="Y63" s="141"/>
      <c r="Z63" s="141"/>
      <c r="AA63" s="141"/>
      <c r="AB63" s="142">
        <f>問題２解答!AC290</f>
        <v>8.52</v>
      </c>
      <c r="AC63" s="142"/>
      <c r="AD63" s="142"/>
      <c r="AE63" s="141" t="s">
        <v>30</v>
      </c>
      <c r="AF63" s="141"/>
      <c r="AG63" s="141"/>
      <c r="AH63" s="141"/>
      <c r="AI63" s="141">
        <f>問題２解答!AJ290</f>
        <v>1.0249999999999999</v>
      </c>
      <c r="AJ63" s="141"/>
      <c r="AK63" s="141"/>
      <c r="AL63" s="26" t="s">
        <v>31</v>
      </c>
      <c r="AM63" s="26"/>
      <c r="AN63" s="26"/>
      <c r="AO63" s="28"/>
    </row>
    <row r="64" spans="2:41" x14ac:dyDescent="0.2">
      <c r="B64" s="35" t="s">
        <v>32</v>
      </c>
      <c r="C64" s="24"/>
      <c r="D64" s="24"/>
      <c r="E64" s="24"/>
      <c r="F64" s="24"/>
      <c r="G64" s="24"/>
      <c r="H64" s="24"/>
      <c r="I64" s="24"/>
      <c r="J64" s="24"/>
      <c r="K64" s="24"/>
      <c r="L64" s="24"/>
      <c r="M64" s="24"/>
      <c r="N64" s="24"/>
      <c r="O64" s="24"/>
      <c r="P64" s="24"/>
      <c r="Q64" s="24"/>
      <c r="R64" s="24"/>
      <c r="S64" s="24"/>
      <c r="T64" s="24"/>
      <c r="U64" s="24"/>
      <c r="V64" s="24"/>
      <c r="W64" s="24"/>
      <c r="X64" s="24"/>
      <c r="Y64" s="144">
        <f>問題２解答!Z291</f>
        <v>8.6199999999999992</v>
      </c>
      <c r="Z64" s="144"/>
      <c r="AA64" s="144"/>
      <c r="AB64" s="143" t="s">
        <v>29</v>
      </c>
      <c r="AC64" s="143"/>
      <c r="AD64" s="143"/>
      <c r="AE64" s="143"/>
      <c r="AF64" s="143"/>
      <c r="AG64" s="143"/>
      <c r="AH64" s="144">
        <f>問題２解答!AI291</f>
        <v>9.32</v>
      </c>
      <c r="AI64" s="144"/>
      <c r="AJ64" s="144"/>
      <c r="AK64" s="143" t="s">
        <v>33</v>
      </c>
      <c r="AL64" s="143"/>
      <c r="AM64" s="143"/>
      <c r="AN64" s="143"/>
      <c r="AO64" s="145"/>
    </row>
    <row r="65" spans="2:41" x14ac:dyDescent="0.2">
      <c r="B65" s="31" t="s">
        <v>34</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4"/>
    </row>
    <row r="66" spans="2:41" x14ac:dyDescent="0.2">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row>
    <row r="67" spans="2:41" x14ac:dyDescent="0.2">
      <c r="B67" s="36" t="s">
        <v>236</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row>
    <row r="68" spans="2:41" x14ac:dyDescent="0.2">
      <c r="B68" s="146" t="s">
        <v>9</v>
      </c>
      <c r="C68" s="141"/>
      <c r="D68" s="141">
        <f>問題２解答!D313</f>
        <v>118</v>
      </c>
      <c r="E68" s="141"/>
      <c r="F68" s="141" t="s">
        <v>10</v>
      </c>
      <c r="G68" s="141"/>
      <c r="H68" s="141"/>
      <c r="I68" s="141">
        <f>問題２解答!I313</f>
        <v>13</v>
      </c>
      <c r="J68" s="141"/>
      <c r="K68" s="141" t="s">
        <v>28</v>
      </c>
      <c r="L68" s="141"/>
      <c r="M68" s="141"/>
      <c r="N68" s="141"/>
      <c r="O68" s="141"/>
      <c r="P68" s="141"/>
      <c r="Q68" s="141"/>
      <c r="R68" s="141"/>
      <c r="S68" s="141"/>
      <c r="T68" s="142">
        <f>問題２解答!T313</f>
        <v>5.19</v>
      </c>
      <c r="U68" s="142"/>
      <c r="V68" s="142"/>
      <c r="W68" s="141" t="s">
        <v>29</v>
      </c>
      <c r="X68" s="141"/>
      <c r="Y68" s="141"/>
      <c r="Z68" s="141"/>
      <c r="AA68" s="141"/>
      <c r="AB68" s="142">
        <f>問題２解答!AC313</f>
        <v>5.56</v>
      </c>
      <c r="AC68" s="142"/>
      <c r="AD68" s="142"/>
      <c r="AE68" s="141" t="s">
        <v>30</v>
      </c>
      <c r="AF68" s="141"/>
      <c r="AG68" s="141"/>
      <c r="AH68" s="141"/>
      <c r="AI68" s="141">
        <f>問題２解答!AJ313</f>
        <v>1.0249999999999999</v>
      </c>
      <c r="AJ68" s="141"/>
      <c r="AK68" s="141"/>
      <c r="AL68" s="26" t="s">
        <v>31</v>
      </c>
      <c r="AM68" s="26"/>
      <c r="AN68" s="26"/>
      <c r="AO68" s="28"/>
    </row>
    <row r="69" spans="2:41" x14ac:dyDescent="0.2">
      <c r="B69" s="35" t="s">
        <v>32</v>
      </c>
      <c r="C69" s="24"/>
      <c r="D69" s="24"/>
      <c r="E69" s="24"/>
      <c r="F69" s="24"/>
      <c r="G69" s="24"/>
      <c r="H69" s="24"/>
      <c r="I69" s="24"/>
      <c r="J69" s="24"/>
      <c r="K69" s="24"/>
      <c r="L69" s="24"/>
      <c r="M69" s="24"/>
      <c r="N69" s="24"/>
      <c r="O69" s="24"/>
      <c r="P69" s="24"/>
      <c r="Q69" s="24"/>
      <c r="R69" s="24"/>
      <c r="S69" s="24"/>
      <c r="T69" s="24"/>
      <c r="U69" s="24"/>
      <c r="V69" s="24"/>
      <c r="W69" s="24"/>
      <c r="X69" s="24"/>
      <c r="Y69" s="144">
        <f>問題２解答!Z314</f>
        <v>5.98</v>
      </c>
      <c r="Z69" s="144"/>
      <c r="AA69" s="144"/>
      <c r="AB69" s="143" t="s">
        <v>29</v>
      </c>
      <c r="AC69" s="143"/>
      <c r="AD69" s="143"/>
      <c r="AE69" s="143"/>
      <c r="AF69" s="143"/>
      <c r="AG69" s="143"/>
      <c r="AH69" s="144">
        <f>問題２解答!AI314</f>
        <v>6.13</v>
      </c>
      <c r="AI69" s="144"/>
      <c r="AJ69" s="144"/>
      <c r="AK69" s="143" t="s">
        <v>33</v>
      </c>
      <c r="AL69" s="143"/>
      <c r="AM69" s="143"/>
      <c r="AN69" s="143"/>
      <c r="AO69" s="145"/>
    </row>
    <row r="70" spans="2:41" x14ac:dyDescent="0.2">
      <c r="B70" s="31" t="s">
        <v>34</v>
      </c>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4"/>
    </row>
    <row r="72" spans="2:41" x14ac:dyDescent="0.2">
      <c r="B72" s="36" t="s">
        <v>230</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row>
    <row r="73" spans="2:41" x14ac:dyDescent="0.2">
      <c r="B73" s="146" t="s">
        <v>9</v>
      </c>
      <c r="C73" s="141"/>
      <c r="D73" s="141">
        <f>問題２解答!D336</f>
        <v>111</v>
      </c>
      <c r="E73" s="141"/>
      <c r="F73" s="141" t="s">
        <v>10</v>
      </c>
      <c r="G73" s="141"/>
      <c r="H73" s="141"/>
      <c r="I73" s="141">
        <f>問題２解答!I336</f>
        <v>15</v>
      </c>
      <c r="J73" s="141"/>
      <c r="K73" s="141" t="s">
        <v>28</v>
      </c>
      <c r="L73" s="141"/>
      <c r="M73" s="141"/>
      <c r="N73" s="141"/>
      <c r="O73" s="141"/>
      <c r="P73" s="141"/>
      <c r="Q73" s="141"/>
      <c r="R73" s="141"/>
      <c r="S73" s="141"/>
      <c r="T73" s="142">
        <f>問題２解答!T336</f>
        <v>6.25</v>
      </c>
      <c r="U73" s="142"/>
      <c r="V73" s="142"/>
      <c r="W73" s="141" t="s">
        <v>29</v>
      </c>
      <c r="X73" s="141"/>
      <c r="Y73" s="141"/>
      <c r="Z73" s="141"/>
      <c r="AA73" s="141"/>
      <c r="AB73" s="142">
        <f>問題２解答!AC336</f>
        <v>6.95</v>
      </c>
      <c r="AC73" s="142"/>
      <c r="AD73" s="142"/>
      <c r="AE73" s="141" t="s">
        <v>30</v>
      </c>
      <c r="AF73" s="141"/>
      <c r="AG73" s="141"/>
      <c r="AH73" s="141"/>
      <c r="AI73" s="141">
        <f>問題２解答!AJ336</f>
        <v>1.0249999999999999</v>
      </c>
      <c r="AJ73" s="141"/>
      <c r="AK73" s="141"/>
      <c r="AL73" s="26" t="s">
        <v>31</v>
      </c>
      <c r="AM73" s="26"/>
      <c r="AN73" s="26"/>
      <c r="AO73" s="28"/>
    </row>
    <row r="74" spans="2:41" x14ac:dyDescent="0.2">
      <c r="B74" s="35" t="s">
        <v>32</v>
      </c>
      <c r="C74" s="24"/>
      <c r="D74" s="24"/>
      <c r="E74" s="24"/>
      <c r="F74" s="24"/>
      <c r="G74" s="24"/>
      <c r="H74" s="24"/>
      <c r="I74" s="24"/>
      <c r="J74" s="24"/>
      <c r="K74" s="24"/>
      <c r="L74" s="24"/>
      <c r="M74" s="24"/>
      <c r="N74" s="24"/>
      <c r="O74" s="24"/>
      <c r="P74" s="24"/>
      <c r="Q74" s="24"/>
      <c r="R74" s="24"/>
      <c r="S74" s="24"/>
      <c r="T74" s="24"/>
      <c r="U74" s="24"/>
      <c r="V74" s="24"/>
      <c r="W74" s="24"/>
      <c r="X74" s="24"/>
      <c r="Y74" s="144">
        <f>問題２解答!Z337</f>
        <v>6.95</v>
      </c>
      <c r="Z74" s="144"/>
      <c r="AA74" s="144"/>
      <c r="AB74" s="143" t="s">
        <v>29</v>
      </c>
      <c r="AC74" s="143"/>
      <c r="AD74" s="143"/>
      <c r="AE74" s="143"/>
      <c r="AF74" s="143"/>
      <c r="AG74" s="143"/>
      <c r="AH74" s="144">
        <f>問題２解答!AI337</f>
        <v>7.55</v>
      </c>
      <c r="AI74" s="144"/>
      <c r="AJ74" s="144"/>
      <c r="AK74" s="143" t="s">
        <v>33</v>
      </c>
      <c r="AL74" s="143"/>
      <c r="AM74" s="143"/>
      <c r="AN74" s="143"/>
      <c r="AO74" s="145"/>
    </row>
    <row r="75" spans="2:41" x14ac:dyDescent="0.2">
      <c r="B75" s="31" t="s">
        <v>34</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4"/>
    </row>
    <row r="77" spans="2:41" x14ac:dyDescent="0.2">
      <c r="B77" s="36" t="s">
        <v>231</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row>
    <row r="78" spans="2:41" x14ac:dyDescent="0.2">
      <c r="B78" s="146" t="s">
        <v>9</v>
      </c>
      <c r="C78" s="141"/>
      <c r="D78" s="141">
        <f>問題２解答!D359</f>
        <v>100</v>
      </c>
      <c r="E78" s="141"/>
      <c r="F78" s="141" t="s">
        <v>10</v>
      </c>
      <c r="G78" s="141"/>
      <c r="H78" s="141"/>
      <c r="I78" s="141">
        <f>問題２解答!I359</f>
        <v>12</v>
      </c>
      <c r="J78" s="141"/>
      <c r="K78" s="141" t="s">
        <v>28</v>
      </c>
      <c r="L78" s="141"/>
      <c r="M78" s="141"/>
      <c r="N78" s="141"/>
      <c r="O78" s="141"/>
      <c r="P78" s="141"/>
      <c r="Q78" s="141"/>
      <c r="R78" s="141"/>
      <c r="S78" s="141"/>
      <c r="T78" s="142">
        <f>問題２解答!T359</f>
        <v>6.45</v>
      </c>
      <c r="U78" s="142"/>
      <c r="V78" s="142"/>
      <c r="W78" s="141" t="s">
        <v>29</v>
      </c>
      <c r="X78" s="141"/>
      <c r="Y78" s="141"/>
      <c r="Z78" s="141"/>
      <c r="AA78" s="141"/>
      <c r="AB78" s="142">
        <f>問題２解答!AC359</f>
        <v>7.15</v>
      </c>
      <c r="AC78" s="142"/>
      <c r="AD78" s="142"/>
      <c r="AE78" s="141" t="s">
        <v>30</v>
      </c>
      <c r="AF78" s="141"/>
      <c r="AG78" s="141"/>
      <c r="AH78" s="141"/>
      <c r="AI78" s="141">
        <f>問題２解答!AJ359</f>
        <v>1.0249999999999999</v>
      </c>
      <c r="AJ78" s="141"/>
      <c r="AK78" s="141"/>
      <c r="AL78" s="26" t="s">
        <v>31</v>
      </c>
      <c r="AM78" s="26"/>
      <c r="AN78" s="26"/>
      <c r="AO78" s="28"/>
    </row>
    <row r="79" spans="2:41" x14ac:dyDescent="0.2">
      <c r="B79" s="35" t="s">
        <v>32</v>
      </c>
      <c r="C79" s="24"/>
      <c r="D79" s="24"/>
      <c r="E79" s="24"/>
      <c r="F79" s="24"/>
      <c r="G79" s="24"/>
      <c r="H79" s="24"/>
      <c r="I79" s="24"/>
      <c r="J79" s="24"/>
      <c r="K79" s="24"/>
      <c r="L79" s="24"/>
      <c r="M79" s="24"/>
      <c r="N79" s="24"/>
      <c r="O79" s="24"/>
      <c r="P79" s="24"/>
      <c r="Q79" s="24"/>
      <c r="R79" s="24"/>
      <c r="S79" s="24"/>
      <c r="T79" s="24"/>
      <c r="U79" s="24"/>
      <c r="V79" s="24"/>
      <c r="W79" s="24"/>
      <c r="X79" s="24"/>
      <c r="Y79" s="144">
        <f>問題２解答!Z360</f>
        <v>6.95</v>
      </c>
      <c r="Z79" s="144"/>
      <c r="AA79" s="144"/>
      <c r="AB79" s="143" t="s">
        <v>29</v>
      </c>
      <c r="AC79" s="143"/>
      <c r="AD79" s="143"/>
      <c r="AE79" s="143"/>
      <c r="AF79" s="143"/>
      <c r="AG79" s="143"/>
      <c r="AH79" s="144">
        <f>問題２解答!AI360</f>
        <v>7.85</v>
      </c>
      <c r="AI79" s="144"/>
      <c r="AJ79" s="144"/>
      <c r="AK79" s="143" t="s">
        <v>33</v>
      </c>
      <c r="AL79" s="143"/>
      <c r="AM79" s="143"/>
      <c r="AN79" s="143"/>
      <c r="AO79" s="145"/>
    </row>
    <row r="80" spans="2:41" x14ac:dyDescent="0.2">
      <c r="B80" s="31" t="s">
        <v>34</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4"/>
    </row>
    <row r="82" spans="2:41" x14ac:dyDescent="0.2">
      <c r="B82" s="36" t="s">
        <v>232</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row>
    <row r="83" spans="2:41" x14ac:dyDescent="0.2">
      <c r="B83" s="146" t="s">
        <v>9</v>
      </c>
      <c r="C83" s="141"/>
      <c r="D83" s="141">
        <f>問題２解答!D382</f>
        <v>118</v>
      </c>
      <c r="E83" s="141"/>
      <c r="F83" s="141" t="s">
        <v>10</v>
      </c>
      <c r="G83" s="141"/>
      <c r="H83" s="141"/>
      <c r="I83" s="141">
        <f>問題２解答!I382</f>
        <v>14</v>
      </c>
      <c r="J83" s="141"/>
      <c r="K83" s="141" t="s">
        <v>28</v>
      </c>
      <c r="L83" s="141"/>
      <c r="M83" s="141"/>
      <c r="N83" s="141"/>
      <c r="O83" s="141"/>
      <c r="P83" s="141"/>
      <c r="Q83" s="141"/>
      <c r="R83" s="141"/>
      <c r="S83" s="141"/>
      <c r="T83" s="142">
        <f>問題２解答!T382</f>
        <v>6.28</v>
      </c>
      <c r="U83" s="142"/>
      <c r="V83" s="142"/>
      <c r="W83" s="141" t="s">
        <v>29</v>
      </c>
      <c r="X83" s="141"/>
      <c r="Y83" s="141"/>
      <c r="Z83" s="141"/>
      <c r="AA83" s="141"/>
      <c r="AB83" s="142">
        <f>問題２解答!AC382</f>
        <v>7.38</v>
      </c>
      <c r="AC83" s="142"/>
      <c r="AD83" s="142"/>
      <c r="AE83" s="141" t="s">
        <v>30</v>
      </c>
      <c r="AF83" s="141"/>
      <c r="AG83" s="141"/>
      <c r="AH83" s="141"/>
      <c r="AI83" s="141">
        <f>問題２解答!AJ382</f>
        <v>1.0249999999999999</v>
      </c>
      <c r="AJ83" s="141"/>
      <c r="AK83" s="141"/>
      <c r="AL83" s="26" t="s">
        <v>31</v>
      </c>
      <c r="AM83" s="26"/>
      <c r="AN83" s="26"/>
      <c r="AO83" s="28"/>
    </row>
    <row r="84" spans="2:41" x14ac:dyDescent="0.2">
      <c r="B84" s="35" t="s">
        <v>32</v>
      </c>
      <c r="C84" s="24"/>
      <c r="D84" s="24"/>
      <c r="E84" s="24"/>
      <c r="F84" s="24"/>
      <c r="G84" s="24"/>
      <c r="H84" s="24"/>
      <c r="I84" s="24"/>
      <c r="J84" s="24"/>
      <c r="K84" s="24"/>
      <c r="L84" s="24"/>
      <c r="M84" s="24"/>
      <c r="N84" s="24"/>
      <c r="O84" s="24"/>
      <c r="P84" s="24"/>
      <c r="Q84" s="24"/>
      <c r="R84" s="24"/>
      <c r="S84" s="24"/>
      <c r="T84" s="24"/>
      <c r="U84" s="24"/>
      <c r="V84" s="24"/>
      <c r="W84" s="24"/>
      <c r="X84" s="24"/>
      <c r="Y84" s="144">
        <f>問題２解答!Z383</f>
        <v>6.95</v>
      </c>
      <c r="Z84" s="144"/>
      <c r="AA84" s="144"/>
      <c r="AB84" s="143" t="s">
        <v>29</v>
      </c>
      <c r="AC84" s="143"/>
      <c r="AD84" s="143"/>
      <c r="AE84" s="143"/>
      <c r="AF84" s="143"/>
      <c r="AG84" s="143"/>
      <c r="AH84" s="144">
        <f>問題２解答!AI383</f>
        <v>7.85</v>
      </c>
      <c r="AI84" s="144"/>
      <c r="AJ84" s="144"/>
      <c r="AK84" s="143" t="s">
        <v>33</v>
      </c>
      <c r="AL84" s="143"/>
      <c r="AM84" s="143"/>
      <c r="AN84" s="143"/>
      <c r="AO84" s="145"/>
    </row>
    <row r="85" spans="2:41" x14ac:dyDescent="0.2">
      <c r="B85" s="31" t="s">
        <v>34</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4"/>
    </row>
    <row r="87" spans="2:41" x14ac:dyDescent="0.2">
      <c r="B87" s="36" t="s">
        <v>233</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row>
    <row r="88" spans="2:41" x14ac:dyDescent="0.2">
      <c r="B88" s="146" t="s">
        <v>9</v>
      </c>
      <c r="C88" s="141"/>
      <c r="D88" s="141">
        <f>問題２解答!D405</f>
        <v>108</v>
      </c>
      <c r="E88" s="141"/>
      <c r="F88" s="141" t="s">
        <v>10</v>
      </c>
      <c r="G88" s="141"/>
      <c r="H88" s="141"/>
      <c r="I88" s="141">
        <f>問題２解答!I405</f>
        <v>15</v>
      </c>
      <c r="J88" s="141"/>
      <c r="K88" s="141" t="s">
        <v>28</v>
      </c>
      <c r="L88" s="141"/>
      <c r="M88" s="141"/>
      <c r="N88" s="141"/>
      <c r="O88" s="141"/>
      <c r="P88" s="141"/>
      <c r="Q88" s="141"/>
      <c r="R88" s="141"/>
      <c r="S88" s="141"/>
      <c r="T88" s="142">
        <f>問題２解答!T405</f>
        <v>7.34</v>
      </c>
      <c r="U88" s="142"/>
      <c r="V88" s="142"/>
      <c r="W88" s="141" t="s">
        <v>29</v>
      </c>
      <c r="X88" s="141"/>
      <c r="Y88" s="141"/>
      <c r="Z88" s="141"/>
      <c r="AA88" s="141"/>
      <c r="AB88" s="142">
        <f>問題２解答!AC405</f>
        <v>8.14</v>
      </c>
      <c r="AC88" s="142"/>
      <c r="AD88" s="142"/>
      <c r="AE88" s="141" t="s">
        <v>30</v>
      </c>
      <c r="AF88" s="141"/>
      <c r="AG88" s="141"/>
      <c r="AH88" s="141"/>
      <c r="AI88" s="141">
        <f>問題２解答!AJ405</f>
        <v>1.0249999999999999</v>
      </c>
      <c r="AJ88" s="141"/>
      <c r="AK88" s="141"/>
      <c r="AL88" s="26" t="s">
        <v>31</v>
      </c>
      <c r="AM88" s="26"/>
      <c r="AN88" s="26"/>
      <c r="AO88" s="28"/>
    </row>
    <row r="89" spans="2:41" x14ac:dyDescent="0.2">
      <c r="B89" s="35" t="s">
        <v>32</v>
      </c>
      <c r="C89" s="24"/>
      <c r="D89" s="24"/>
      <c r="E89" s="24"/>
      <c r="F89" s="24"/>
      <c r="G89" s="24"/>
      <c r="H89" s="24"/>
      <c r="I89" s="24"/>
      <c r="J89" s="24"/>
      <c r="K89" s="24"/>
      <c r="L89" s="24"/>
      <c r="M89" s="24"/>
      <c r="N89" s="24"/>
      <c r="O89" s="24"/>
      <c r="P89" s="24"/>
      <c r="Q89" s="24"/>
      <c r="R89" s="24"/>
      <c r="S89" s="24"/>
      <c r="T89" s="24"/>
      <c r="U89" s="24"/>
      <c r="V89" s="24"/>
      <c r="W89" s="24"/>
      <c r="X89" s="24"/>
      <c r="Y89" s="144">
        <f>問題２解答!Z406</f>
        <v>7.94</v>
      </c>
      <c r="Z89" s="144"/>
      <c r="AA89" s="144"/>
      <c r="AB89" s="143" t="s">
        <v>29</v>
      </c>
      <c r="AC89" s="143"/>
      <c r="AD89" s="143"/>
      <c r="AE89" s="143"/>
      <c r="AF89" s="143"/>
      <c r="AG89" s="143"/>
      <c r="AH89" s="144">
        <f>問題２解答!AI406</f>
        <v>8.94</v>
      </c>
      <c r="AI89" s="144"/>
      <c r="AJ89" s="144"/>
      <c r="AK89" s="143" t="s">
        <v>33</v>
      </c>
      <c r="AL89" s="143"/>
      <c r="AM89" s="143"/>
      <c r="AN89" s="143"/>
      <c r="AO89" s="145"/>
    </row>
    <row r="90" spans="2:41" x14ac:dyDescent="0.2">
      <c r="B90" s="31" t="s">
        <v>34</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4"/>
    </row>
    <row r="92" spans="2:41" x14ac:dyDescent="0.2">
      <c r="B92" s="36" t="s">
        <v>234</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row>
    <row r="93" spans="2:41" x14ac:dyDescent="0.2">
      <c r="B93" s="146" t="s">
        <v>9</v>
      </c>
      <c r="C93" s="141"/>
      <c r="D93" s="141">
        <f>問題２解答!D428</f>
        <v>114</v>
      </c>
      <c r="E93" s="141"/>
      <c r="F93" s="141" t="s">
        <v>10</v>
      </c>
      <c r="G93" s="141"/>
      <c r="H93" s="141"/>
      <c r="I93" s="141">
        <f>問題２解答!I428</f>
        <v>14</v>
      </c>
      <c r="J93" s="141"/>
      <c r="K93" s="141" t="s">
        <v>28</v>
      </c>
      <c r="L93" s="141"/>
      <c r="M93" s="141"/>
      <c r="N93" s="141"/>
      <c r="O93" s="141"/>
      <c r="P93" s="141"/>
      <c r="Q93" s="141"/>
      <c r="R93" s="141"/>
      <c r="S93" s="141"/>
      <c r="T93" s="142">
        <f>問題２解答!T428</f>
        <v>6.25</v>
      </c>
      <c r="U93" s="142"/>
      <c r="V93" s="142"/>
      <c r="W93" s="141" t="s">
        <v>29</v>
      </c>
      <c r="X93" s="141"/>
      <c r="Y93" s="141"/>
      <c r="Z93" s="141"/>
      <c r="AA93" s="141"/>
      <c r="AB93" s="142">
        <f>問題２解答!AC428</f>
        <v>7.35</v>
      </c>
      <c r="AC93" s="142"/>
      <c r="AD93" s="142"/>
      <c r="AE93" s="141" t="s">
        <v>30</v>
      </c>
      <c r="AF93" s="141"/>
      <c r="AG93" s="141"/>
      <c r="AH93" s="141"/>
      <c r="AI93" s="141">
        <f>問題２解答!AJ428</f>
        <v>1.0249999999999999</v>
      </c>
      <c r="AJ93" s="141"/>
      <c r="AK93" s="141"/>
      <c r="AL93" s="26" t="s">
        <v>31</v>
      </c>
      <c r="AM93" s="26"/>
      <c r="AN93" s="26"/>
      <c r="AO93" s="28"/>
    </row>
    <row r="94" spans="2:41" x14ac:dyDescent="0.2">
      <c r="B94" s="35" t="s">
        <v>32</v>
      </c>
      <c r="C94" s="24"/>
      <c r="D94" s="24"/>
      <c r="E94" s="24"/>
      <c r="F94" s="24"/>
      <c r="G94" s="24"/>
      <c r="H94" s="24"/>
      <c r="I94" s="24"/>
      <c r="J94" s="24"/>
      <c r="K94" s="24"/>
      <c r="L94" s="24"/>
      <c r="M94" s="24"/>
      <c r="N94" s="24"/>
      <c r="O94" s="24"/>
      <c r="P94" s="24"/>
      <c r="Q94" s="24"/>
      <c r="R94" s="24"/>
      <c r="S94" s="24"/>
      <c r="T94" s="24"/>
      <c r="U94" s="24"/>
      <c r="V94" s="24"/>
      <c r="W94" s="24"/>
      <c r="X94" s="24"/>
      <c r="Y94" s="144">
        <f>問題２解答!Z429</f>
        <v>6.95</v>
      </c>
      <c r="Z94" s="144"/>
      <c r="AA94" s="144"/>
      <c r="AB94" s="143" t="s">
        <v>29</v>
      </c>
      <c r="AC94" s="143"/>
      <c r="AD94" s="143"/>
      <c r="AE94" s="143"/>
      <c r="AF94" s="143"/>
      <c r="AG94" s="143"/>
      <c r="AH94" s="144">
        <f>問題２解答!AI429</f>
        <v>8.15</v>
      </c>
      <c r="AI94" s="144"/>
      <c r="AJ94" s="144"/>
      <c r="AK94" s="143" t="s">
        <v>33</v>
      </c>
      <c r="AL94" s="143"/>
      <c r="AM94" s="143"/>
      <c r="AN94" s="143"/>
      <c r="AO94" s="145"/>
    </row>
    <row r="95" spans="2:41" x14ac:dyDescent="0.2">
      <c r="B95" s="31" t="s">
        <v>34</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4"/>
    </row>
    <row r="97" spans="2:41" x14ac:dyDescent="0.2">
      <c r="B97" s="36" t="s">
        <v>235</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row>
    <row r="98" spans="2:41" x14ac:dyDescent="0.2">
      <c r="B98" s="146" t="s">
        <v>9</v>
      </c>
      <c r="C98" s="141"/>
      <c r="D98" s="141">
        <f>問題２解答!D451</f>
        <v>112</v>
      </c>
      <c r="E98" s="141"/>
      <c r="F98" s="141" t="s">
        <v>10</v>
      </c>
      <c r="G98" s="141"/>
      <c r="H98" s="141"/>
      <c r="I98" s="141">
        <f>問題２解答!I451</f>
        <v>16</v>
      </c>
      <c r="J98" s="141"/>
      <c r="K98" s="141" t="s">
        <v>28</v>
      </c>
      <c r="L98" s="141"/>
      <c r="M98" s="141"/>
      <c r="N98" s="141"/>
      <c r="O98" s="141"/>
      <c r="P98" s="141"/>
      <c r="Q98" s="141"/>
      <c r="R98" s="141"/>
      <c r="S98" s="141"/>
      <c r="T98" s="142">
        <f>問題２解答!T451</f>
        <v>5.15</v>
      </c>
      <c r="U98" s="142"/>
      <c r="V98" s="142"/>
      <c r="W98" s="141" t="s">
        <v>29</v>
      </c>
      <c r="X98" s="141"/>
      <c r="Y98" s="141"/>
      <c r="Z98" s="141"/>
      <c r="AA98" s="141"/>
      <c r="AB98" s="142">
        <f>問題２解答!AC451</f>
        <v>6.05</v>
      </c>
      <c r="AC98" s="142"/>
      <c r="AD98" s="142"/>
      <c r="AE98" s="141" t="s">
        <v>30</v>
      </c>
      <c r="AF98" s="141"/>
      <c r="AG98" s="141"/>
      <c r="AH98" s="141"/>
      <c r="AI98" s="141">
        <f>問題２解答!AJ451</f>
        <v>1.0249999999999999</v>
      </c>
      <c r="AJ98" s="141"/>
      <c r="AK98" s="141"/>
      <c r="AL98" s="26" t="s">
        <v>31</v>
      </c>
      <c r="AM98" s="26"/>
      <c r="AN98" s="26"/>
      <c r="AO98" s="28"/>
    </row>
    <row r="99" spans="2:41" x14ac:dyDescent="0.2">
      <c r="B99" s="35" t="s">
        <v>32</v>
      </c>
      <c r="C99" s="24"/>
      <c r="D99" s="24"/>
      <c r="E99" s="24"/>
      <c r="F99" s="24"/>
      <c r="G99" s="24"/>
      <c r="H99" s="24"/>
      <c r="I99" s="24"/>
      <c r="J99" s="24"/>
      <c r="K99" s="24"/>
      <c r="L99" s="24"/>
      <c r="M99" s="24"/>
      <c r="N99" s="24"/>
      <c r="O99" s="24"/>
      <c r="P99" s="24"/>
      <c r="Q99" s="24"/>
      <c r="R99" s="24"/>
      <c r="S99" s="24"/>
      <c r="T99" s="24"/>
      <c r="U99" s="24"/>
      <c r="V99" s="24"/>
      <c r="W99" s="24"/>
      <c r="X99" s="24"/>
      <c r="Y99" s="144">
        <f>問題２解答!Z452</f>
        <v>5.85</v>
      </c>
      <c r="Z99" s="144"/>
      <c r="AA99" s="144"/>
      <c r="AB99" s="143" t="s">
        <v>29</v>
      </c>
      <c r="AC99" s="143"/>
      <c r="AD99" s="143"/>
      <c r="AE99" s="143"/>
      <c r="AF99" s="143"/>
      <c r="AG99" s="143"/>
      <c r="AH99" s="144">
        <f>問題２解答!AI452</f>
        <v>6.85</v>
      </c>
      <c r="AI99" s="144"/>
      <c r="AJ99" s="144"/>
      <c r="AK99" s="143" t="s">
        <v>33</v>
      </c>
      <c r="AL99" s="143"/>
      <c r="AM99" s="143"/>
      <c r="AN99" s="143"/>
      <c r="AO99" s="145"/>
    </row>
    <row r="100" spans="2:41" x14ac:dyDescent="0.2">
      <c r="B100" s="31" t="s">
        <v>34</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4"/>
    </row>
  </sheetData>
  <mergeCells count="280">
    <mergeCell ref="Y99:AA99"/>
    <mergeCell ref="AB99:AG99"/>
    <mergeCell ref="AH99:AJ99"/>
    <mergeCell ref="AK99:AO99"/>
    <mergeCell ref="Y94:AA94"/>
    <mergeCell ref="AB94:AG94"/>
    <mergeCell ref="AH94:AJ94"/>
    <mergeCell ref="AK94:AO94"/>
    <mergeCell ref="B98:C98"/>
    <mergeCell ref="D98:E98"/>
    <mergeCell ref="F98:H98"/>
    <mergeCell ref="I98:J98"/>
    <mergeCell ref="K98:S98"/>
    <mergeCell ref="T98:V98"/>
    <mergeCell ref="W98:AA98"/>
    <mergeCell ref="AB98:AD98"/>
    <mergeCell ref="AE98:AH98"/>
    <mergeCell ref="AI98:AK98"/>
    <mergeCell ref="Y89:AA89"/>
    <mergeCell ref="AB89:AG89"/>
    <mergeCell ref="AH89:AJ89"/>
    <mergeCell ref="AK89:AO89"/>
    <mergeCell ref="B93:C93"/>
    <mergeCell ref="D93:E93"/>
    <mergeCell ref="F93:H93"/>
    <mergeCell ref="I93:J93"/>
    <mergeCell ref="K93:S93"/>
    <mergeCell ref="T93:V93"/>
    <mergeCell ref="W93:AA93"/>
    <mergeCell ref="AB93:AD93"/>
    <mergeCell ref="AE93:AH93"/>
    <mergeCell ref="AI93:AK93"/>
    <mergeCell ref="Y79:AA79"/>
    <mergeCell ref="AB79:AG79"/>
    <mergeCell ref="AH79:AJ79"/>
    <mergeCell ref="AK79:AO79"/>
    <mergeCell ref="B88:C88"/>
    <mergeCell ref="D88:E88"/>
    <mergeCell ref="F88:H88"/>
    <mergeCell ref="I88:J88"/>
    <mergeCell ref="K88:S88"/>
    <mergeCell ref="T88:V88"/>
    <mergeCell ref="W88:AA88"/>
    <mergeCell ref="AB88:AD88"/>
    <mergeCell ref="AE88:AH88"/>
    <mergeCell ref="AI88:AK88"/>
    <mergeCell ref="Y84:AA84"/>
    <mergeCell ref="AB84:AG84"/>
    <mergeCell ref="AH84:AJ84"/>
    <mergeCell ref="AK84:AO84"/>
    <mergeCell ref="AI73:AK73"/>
    <mergeCell ref="Y74:AA74"/>
    <mergeCell ref="AB74:AG74"/>
    <mergeCell ref="AH74:AJ74"/>
    <mergeCell ref="AK74:AO74"/>
    <mergeCell ref="B78:C78"/>
    <mergeCell ref="D78:E78"/>
    <mergeCell ref="F78:H78"/>
    <mergeCell ref="I78:J78"/>
    <mergeCell ref="K78:S78"/>
    <mergeCell ref="T78:V78"/>
    <mergeCell ref="B73:C73"/>
    <mergeCell ref="D73:E73"/>
    <mergeCell ref="F73:H73"/>
    <mergeCell ref="I73:J73"/>
    <mergeCell ref="K73:S73"/>
    <mergeCell ref="T73:V73"/>
    <mergeCell ref="W73:AA73"/>
    <mergeCell ref="AB73:AD73"/>
    <mergeCell ref="AE73:AH73"/>
    <mergeCell ref="W78:AA78"/>
    <mergeCell ref="AB78:AD78"/>
    <mergeCell ref="AE78:AH78"/>
    <mergeCell ref="AI78:AK78"/>
    <mergeCell ref="AI68:AK68"/>
    <mergeCell ref="Y69:AA69"/>
    <mergeCell ref="AB69:AG69"/>
    <mergeCell ref="AH69:AJ69"/>
    <mergeCell ref="AK69:AO69"/>
    <mergeCell ref="B83:C83"/>
    <mergeCell ref="D83:E83"/>
    <mergeCell ref="F83:H83"/>
    <mergeCell ref="I83:J83"/>
    <mergeCell ref="K83:S83"/>
    <mergeCell ref="T83:V83"/>
    <mergeCell ref="W83:AA83"/>
    <mergeCell ref="AB83:AD83"/>
    <mergeCell ref="AE83:AH83"/>
    <mergeCell ref="AI83:AK83"/>
    <mergeCell ref="B68:C68"/>
    <mergeCell ref="D68:E68"/>
    <mergeCell ref="F68:H68"/>
    <mergeCell ref="I68:J68"/>
    <mergeCell ref="K68:S68"/>
    <mergeCell ref="T68:V68"/>
    <mergeCell ref="W68:AA68"/>
    <mergeCell ref="AB68:AD68"/>
    <mergeCell ref="AE68:AH68"/>
    <mergeCell ref="AI63:AK63"/>
    <mergeCell ref="Y64:AA64"/>
    <mergeCell ref="AB64:AG64"/>
    <mergeCell ref="AH64:AJ64"/>
    <mergeCell ref="AK64:AO64"/>
    <mergeCell ref="B63:C63"/>
    <mergeCell ref="D63:E63"/>
    <mergeCell ref="F63:H63"/>
    <mergeCell ref="I63:J63"/>
    <mergeCell ref="K63:S63"/>
    <mergeCell ref="T63:V63"/>
    <mergeCell ref="W63:AA63"/>
    <mergeCell ref="AB63:AD63"/>
    <mergeCell ref="AE63:AH63"/>
    <mergeCell ref="B7:C7"/>
    <mergeCell ref="D7:E7"/>
    <mergeCell ref="F7:H7"/>
    <mergeCell ref="I7:J7"/>
    <mergeCell ref="W2:AA2"/>
    <mergeCell ref="AB2:AD2"/>
    <mergeCell ref="AE2:AH2"/>
    <mergeCell ref="AI2:AK2"/>
    <mergeCell ref="Y3:AA3"/>
    <mergeCell ref="AB3:AG3"/>
    <mergeCell ref="AH3:AJ3"/>
    <mergeCell ref="AK3:AO3"/>
    <mergeCell ref="B2:C2"/>
    <mergeCell ref="D2:E2"/>
    <mergeCell ref="F2:H2"/>
    <mergeCell ref="I2:J2"/>
    <mergeCell ref="K2:S2"/>
    <mergeCell ref="T2:V2"/>
    <mergeCell ref="Y8:AA8"/>
    <mergeCell ref="AB8:AG8"/>
    <mergeCell ref="AH8:AJ8"/>
    <mergeCell ref="AK8:AO8"/>
    <mergeCell ref="K7:S7"/>
    <mergeCell ref="T7:V7"/>
    <mergeCell ref="W7:AA7"/>
    <mergeCell ref="AB7:AD7"/>
    <mergeCell ref="AE7:AH7"/>
    <mergeCell ref="AI7:AK7"/>
    <mergeCell ref="B17:C17"/>
    <mergeCell ref="D17:E17"/>
    <mergeCell ref="F17:H17"/>
    <mergeCell ref="I17:J17"/>
    <mergeCell ref="Y13:AA13"/>
    <mergeCell ref="AB13:AG13"/>
    <mergeCell ref="AH13:AJ13"/>
    <mergeCell ref="AK13:AO13"/>
    <mergeCell ref="K12:S12"/>
    <mergeCell ref="T12:V12"/>
    <mergeCell ref="W12:AA12"/>
    <mergeCell ref="AB12:AD12"/>
    <mergeCell ref="AE12:AH12"/>
    <mergeCell ref="AI12:AK12"/>
    <mergeCell ref="B12:C12"/>
    <mergeCell ref="D12:E12"/>
    <mergeCell ref="F12:H12"/>
    <mergeCell ref="I12:J12"/>
    <mergeCell ref="Y18:AA18"/>
    <mergeCell ref="AB18:AG18"/>
    <mergeCell ref="AH18:AJ18"/>
    <mergeCell ref="AK18:AO18"/>
    <mergeCell ref="K17:S17"/>
    <mergeCell ref="T17:V17"/>
    <mergeCell ref="W17:AA17"/>
    <mergeCell ref="AB17:AD17"/>
    <mergeCell ref="AE17:AH17"/>
    <mergeCell ref="AI17:AK17"/>
    <mergeCell ref="B27:C27"/>
    <mergeCell ref="D27:E27"/>
    <mergeCell ref="F27:H27"/>
    <mergeCell ref="I27:J27"/>
    <mergeCell ref="Y23:AA23"/>
    <mergeCell ref="AB23:AG23"/>
    <mergeCell ref="AH23:AJ23"/>
    <mergeCell ref="AK23:AO23"/>
    <mergeCell ref="K22:S22"/>
    <mergeCell ref="T22:V22"/>
    <mergeCell ref="W22:AA22"/>
    <mergeCell ref="AB22:AD22"/>
    <mergeCell ref="AE22:AH22"/>
    <mergeCell ref="AI22:AK22"/>
    <mergeCell ref="B22:C22"/>
    <mergeCell ref="D22:E22"/>
    <mergeCell ref="F22:H22"/>
    <mergeCell ref="I22:J22"/>
    <mergeCell ref="Y28:AA28"/>
    <mergeCell ref="AB28:AG28"/>
    <mergeCell ref="AH28:AJ28"/>
    <mergeCell ref="AK28:AO28"/>
    <mergeCell ref="K27:S27"/>
    <mergeCell ref="T27:V27"/>
    <mergeCell ref="W27:AA27"/>
    <mergeCell ref="AB27:AD27"/>
    <mergeCell ref="AE27:AH27"/>
    <mergeCell ref="AI27:AK27"/>
    <mergeCell ref="B37:C37"/>
    <mergeCell ref="D37:E37"/>
    <mergeCell ref="F37:H37"/>
    <mergeCell ref="I37:J37"/>
    <mergeCell ref="Y33:AA33"/>
    <mergeCell ref="AB33:AG33"/>
    <mergeCell ref="AH33:AJ33"/>
    <mergeCell ref="AK33:AO33"/>
    <mergeCell ref="K32:S32"/>
    <mergeCell ref="T32:V32"/>
    <mergeCell ref="W32:AA32"/>
    <mergeCell ref="AB32:AD32"/>
    <mergeCell ref="AE32:AH32"/>
    <mergeCell ref="AI32:AK32"/>
    <mergeCell ref="B32:C32"/>
    <mergeCell ref="D32:E32"/>
    <mergeCell ref="F32:H32"/>
    <mergeCell ref="I32:J32"/>
    <mergeCell ref="Y38:AA38"/>
    <mergeCell ref="AB38:AG38"/>
    <mergeCell ref="AH38:AJ38"/>
    <mergeCell ref="AK38:AO38"/>
    <mergeCell ref="K37:S37"/>
    <mergeCell ref="T37:V37"/>
    <mergeCell ref="W37:AA37"/>
    <mergeCell ref="AB37:AD37"/>
    <mergeCell ref="AE37:AH37"/>
    <mergeCell ref="AI37:AK37"/>
    <mergeCell ref="B47:C47"/>
    <mergeCell ref="D47:E47"/>
    <mergeCell ref="F47:H47"/>
    <mergeCell ref="I47:J47"/>
    <mergeCell ref="Y43:AA43"/>
    <mergeCell ref="AB43:AG43"/>
    <mergeCell ref="AH43:AJ43"/>
    <mergeCell ref="AK43:AO43"/>
    <mergeCell ref="K42:S42"/>
    <mergeCell ref="T42:V42"/>
    <mergeCell ref="W42:AA42"/>
    <mergeCell ref="AB42:AD42"/>
    <mergeCell ref="AE42:AH42"/>
    <mergeCell ref="AI42:AK42"/>
    <mergeCell ref="B42:C42"/>
    <mergeCell ref="D42:E42"/>
    <mergeCell ref="F42:H42"/>
    <mergeCell ref="I42:J42"/>
    <mergeCell ref="Y48:AA48"/>
    <mergeCell ref="AB48:AG48"/>
    <mergeCell ref="AH48:AJ48"/>
    <mergeCell ref="AK48:AO48"/>
    <mergeCell ref="K47:S47"/>
    <mergeCell ref="T47:V47"/>
    <mergeCell ref="W47:AA47"/>
    <mergeCell ref="AB47:AD47"/>
    <mergeCell ref="AE47:AH47"/>
    <mergeCell ref="AI47:AK47"/>
    <mergeCell ref="B57:C57"/>
    <mergeCell ref="D57:E57"/>
    <mergeCell ref="F57:H57"/>
    <mergeCell ref="I57:J57"/>
    <mergeCell ref="Y53:AA53"/>
    <mergeCell ref="AB53:AG53"/>
    <mergeCell ref="AH53:AJ53"/>
    <mergeCell ref="AK53:AO53"/>
    <mergeCell ref="K52:S52"/>
    <mergeCell ref="T52:V52"/>
    <mergeCell ref="W52:AA52"/>
    <mergeCell ref="AB52:AD52"/>
    <mergeCell ref="AE52:AH52"/>
    <mergeCell ref="AI52:AK52"/>
    <mergeCell ref="B52:C52"/>
    <mergeCell ref="D52:E52"/>
    <mergeCell ref="F52:H52"/>
    <mergeCell ref="I52:J52"/>
    <mergeCell ref="Y58:AA58"/>
    <mergeCell ref="AB58:AG58"/>
    <mergeCell ref="AH58:AJ58"/>
    <mergeCell ref="AK58:AO58"/>
    <mergeCell ref="K57:S57"/>
    <mergeCell ref="T57:V57"/>
    <mergeCell ref="W57:AA57"/>
    <mergeCell ref="AB57:AD57"/>
    <mergeCell ref="AE57:AH57"/>
    <mergeCell ref="AI57:AK5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99"/>
  <sheetViews>
    <sheetView zoomScale="85" zoomScaleNormal="85" workbookViewId="0">
      <selection activeCell="A60" sqref="A60"/>
    </sheetView>
  </sheetViews>
  <sheetFormatPr defaultColWidth="9" defaultRowHeight="13.2" x14ac:dyDescent="0.2"/>
  <cols>
    <col min="1" max="78" width="2.109375" style="8" customWidth="1"/>
    <col min="79" max="16384" width="9" style="8"/>
  </cols>
  <sheetData>
    <row r="1" spans="1:41" x14ac:dyDescent="0.2">
      <c r="A1" s="23" t="s">
        <v>26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x14ac:dyDescent="0.2">
      <c r="A2" s="146" t="s">
        <v>49</v>
      </c>
      <c r="B2" s="141"/>
      <c r="C2" s="141"/>
      <c r="D2" s="141"/>
      <c r="E2" s="141"/>
      <c r="F2" s="141">
        <f>問題３解答!F2</f>
        <v>6400</v>
      </c>
      <c r="G2" s="141"/>
      <c r="H2" s="141"/>
      <c r="I2" s="141"/>
      <c r="J2" s="141" t="s">
        <v>50</v>
      </c>
      <c r="K2" s="141"/>
      <c r="L2" s="141"/>
      <c r="M2" s="141"/>
      <c r="N2" s="141"/>
      <c r="O2" s="141"/>
      <c r="P2" s="141"/>
      <c r="Q2" s="141"/>
      <c r="R2" s="141"/>
      <c r="S2" s="141">
        <f>問題３解答!$S2</f>
        <v>6.35</v>
      </c>
      <c r="T2" s="141"/>
      <c r="U2" s="141"/>
      <c r="V2" s="26" t="s">
        <v>192</v>
      </c>
      <c r="W2" s="26"/>
      <c r="X2" s="26"/>
      <c r="Y2" s="26"/>
      <c r="Z2" s="26"/>
      <c r="AA2" s="26"/>
      <c r="AB2" s="141">
        <f>問題３解答!AB2</f>
        <v>5.93</v>
      </c>
      <c r="AC2" s="141"/>
      <c r="AD2" s="141"/>
      <c r="AE2" s="50" t="s">
        <v>51</v>
      </c>
      <c r="AF2" s="26"/>
      <c r="AG2" s="26"/>
      <c r="AH2" s="26"/>
      <c r="AI2" s="26"/>
      <c r="AJ2" s="26"/>
      <c r="AK2" s="26"/>
      <c r="AL2" s="26"/>
      <c r="AM2" s="26"/>
      <c r="AN2" s="26"/>
      <c r="AO2" s="28"/>
    </row>
    <row r="3" spans="1:41" x14ac:dyDescent="0.2">
      <c r="A3" s="35" t="s">
        <v>225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30"/>
    </row>
    <row r="4" spans="1:41" x14ac:dyDescent="0.2">
      <c r="A4" s="147" t="s">
        <v>193</v>
      </c>
      <c r="B4" s="148"/>
      <c r="C4" s="148"/>
      <c r="D4" s="148"/>
      <c r="E4" s="148"/>
      <c r="F4" s="148"/>
      <c r="G4" s="148"/>
      <c r="H4" s="148"/>
      <c r="I4" s="148">
        <f>問題３解答!I4</f>
        <v>13.5</v>
      </c>
      <c r="J4" s="148"/>
      <c r="K4" s="148"/>
      <c r="L4" s="32" t="s">
        <v>194</v>
      </c>
      <c r="M4" s="32"/>
      <c r="N4" s="32"/>
      <c r="O4" s="32"/>
      <c r="P4" s="32"/>
      <c r="Q4" s="32"/>
      <c r="R4" s="32"/>
      <c r="S4" s="32"/>
      <c r="T4" s="32"/>
      <c r="U4" s="32"/>
      <c r="V4" s="32"/>
      <c r="W4" s="32"/>
      <c r="X4" s="32"/>
      <c r="Y4" s="32"/>
      <c r="Z4" s="148">
        <f>問題３解答!Z4</f>
        <v>1.0249999999999999</v>
      </c>
      <c r="AA4" s="148"/>
      <c r="AB4" s="148"/>
      <c r="AC4" s="148" t="s">
        <v>52</v>
      </c>
      <c r="AD4" s="148"/>
      <c r="AE4" s="149">
        <f>問題３解答!AE4</f>
        <v>1.01</v>
      </c>
      <c r="AF4" s="149"/>
      <c r="AG4" s="149"/>
      <c r="AH4" s="32" t="s">
        <v>53</v>
      </c>
      <c r="AI4" s="32"/>
      <c r="AJ4" s="32"/>
      <c r="AK4" s="32"/>
      <c r="AL4" s="32"/>
      <c r="AM4" s="32"/>
      <c r="AN4" s="32"/>
      <c r="AO4" s="34"/>
    </row>
    <row r="5" spans="1:41" x14ac:dyDescent="0.2">
      <c r="A5" s="67"/>
      <c r="B5" s="68"/>
      <c r="C5" s="68"/>
      <c r="D5" s="68"/>
      <c r="E5" s="68"/>
      <c r="F5" s="68"/>
      <c r="G5" s="68"/>
      <c r="H5" s="68"/>
      <c r="I5" s="68"/>
      <c r="J5" s="68"/>
      <c r="K5" s="68"/>
      <c r="L5" s="26"/>
      <c r="M5" s="26"/>
      <c r="N5" s="26"/>
      <c r="O5" s="26"/>
      <c r="P5" s="26"/>
      <c r="Q5" s="26"/>
      <c r="R5" s="26"/>
      <c r="S5" s="26"/>
      <c r="T5" s="26"/>
      <c r="U5" s="26"/>
      <c r="V5" s="26"/>
      <c r="W5" s="26"/>
      <c r="X5" s="26"/>
      <c r="Y5" s="26"/>
      <c r="Z5" s="68"/>
      <c r="AA5" s="68"/>
      <c r="AB5" s="68"/>
      <c r="AC5" s="68"/>
      <c r="AD5" s="68"/>
      <c r="AE5" s="78"/>
      <c r="AF5" s="78"/>
      <c r="AG5" s="78"/>
      <c r="AH5" s="26"/>
      <c r="AI5" s="26"/>
      <c r="AJ5" s="26"/>
      <c r="AK5" s="26"/>
      <c r="AL5" s="26"/>
      <c r="AM5" s="26"/>
      <c r="AN5" s="26"/>
      <c r="AO5" s="26"/>
    </row>
    <row r="6" spans="1:41" x14ac:dyDescent="0.2">
      <c r="A6" s="73" t="s">
        <v>27</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x14ac:dyDescent="0.2">
      <c r="A7" s="146" t="s">
        <v>49</v>
      </c>
      <c r="B7" s="141"/>
      <c r="C7" s="141"/>
      <c r="D7" s="141"/>
      <c r="E7" s="141"/>
      <c r="F7" s="141">
        <f>問題３解答!F19</f>
        <v>7200</v>
      </c>
      <c r="G7" s="141"/>
      <c r="H7" s="141"/>
      <c r="I7" s="141"/>
      <c r="J7" s="141" t="s">
        <v>50</v>
      </c>
      <c r="K7" s="141"/>
      <c r="L7" s="141"/>
      <c r="M7" s="141"/>
      <c r="N7" s="141"/>
      <c r="O7" s="141"/>
      <c r="P7" s="141"/>
      <c r="Q7" s="141"/>
      <c r="R7" s="141"/>
      <c r="S7" s="141">
        <f>問題３解答!S19</f>
        <v>6.75</v>
      </c>
      <c r="T7" s="141"/>
      <c r="U7" s="141"/>
      <c r="V7" s="26" t="s">
        <v>192</v>
      </c>
      <c r="W7" s="26"/>
      <c r="X7" s="26"/>
      <c r="Y7" s="26"/>
      <c r="Z7" s="26"/>
      <c r="AA7" s="26"/>
      <c r="AB7" s="141">
        <f>問題３解答!AB19</f>
        <v>5.95</v>
      </c>
      <c r="AC7" s="141"/>
      <c r="AD7" s="141"/>
      <c r="AE7" s="50" t="s">
        <v>51</v>
      </c>
      <c r="AF7" s="26"/>
      <c r="AG7" s="26"/>
      <c r="AH7" s="26"/>
      <c r="AI7" s="26"/>
      <c r="AJ7" s="26"/>
      <c r="AK7" s="26"/>
      <c r="AL7" s="26"/>
      <c r="AM7" s="26"/>
      <c r="AN7" s="26"/>
      <c r="AO7" s="28"/>
    </row>
    <row r="8" spans="1:41" x14ac:dyDescent="0.2">
      <c r="A8" s="35" t="s">
        <v>225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30"/>
    </row>
    <row r="9" spans="1:41" x14ac:dyDescent="0.2">
      <c r="A9" s="147" t="s">
        <v>193</v>
      </c>
      <c r="B9" s="148"/>
      <c r="C9" s="148"/>
      <c r="D9" s="148"/>
      <c r="E9" s="148"/>
      <c r="F9" s="148"/>
      <c r="G9" s="148"/>
      <c r="H9" s="148"/>
      <c r="I9" s="148">
        <f>問題３解答!I21</f>
        <v>14.7</v>
      </c>
      <c r="J9" s="148"/>
      <c r="K9" s="148"/>
      <c r="L9" s="32" t="s">
        <v>194</v>
      </c>
      <c r="M9" s="32"/>
      <c r="N9" s="32"/>
      <c r="O9" s="32"/>
      <c r="P9" s="32"/>
      <c r="Q9" s="32"/>
      <c r="R9" s="32"/>
      <c r="S9" s="32"/>
      <c r="T9" s="32"/>
      <c r="U9" s="32"/>
      <c r="V9" s="32"/>
      <c r="W9" s="32"/>
      <c r="X9" s="32"/>
      <c r="Y9" s="32"/>
      <c r="Z9" s="148">
        <f>問題３解答!Z21</f>
        <v>1.0249999999999999</v>
      </c>
      <c r="AA9" s="148"/>
      <c r="AB9" s="148"/>
      <c r="AC9" s="148" t="s">
        <v>52</v>
      </c>
      <c r="AD9" s="148"/>
      <c r="AE9" s="149">
        <f>問題３解答!AE21</f>
        <v>1.01</v>
      </c>
      <c r="AF9" s="149"/>
      <c r="AG9" s="149"/>
      <c r="AH9" s="32" t="s">
        <v>53</v>
      </c>
      <c r="AI9" s="32"/>
      <c r="AJ9" s="32"/>
      <c r="AK9" s="32"/>
      <c r="AL9" s="32"/>
      <c r="AM9" s="32"/>
      <c r="AN9" s="32"/>
      <c r="AO9" s="34"/>
    </row>
    <row r="10" spans="1:41" x14ac:dyDescent="0.2">
      <c r="A10" s="67"/>
      <c r="B10" s="68"/>
      <c r="C10" s="68"/>
      <c r="D10" s="68"/>
      <c r="E10" s="68"/>
      <c r="F10" s="68"/>
      <c r="G10" s="68"/>
      <c r="H10" s="68"/>
      <c r="I10" s="68"/>
      <c r="J10" s="68"/>
      <c r="K10" s="68"/>
      <c r="L10" s="26"/>
      <c r="M10" s="26"/>
      <c r="N10" s="26"/>
      <c r="O10" s="26"/>
      <c r="P10" s="26"/>
      <c r="Q10" s="26"/>
      <c r="R10" s="26"/>
      <c r="S10" s="26"/>
      <c r="T10" s="26"/>
      <c r="U10" s="26"/>
      <c r="V10" s="26"/>
      <c r="W10" s="26"/>
      <c r="X10" s="26"/>
      <c r="Y10" s="26"/>
      <c r="Z10" s="68"/>
      <c r="AA10" s="68"/>
      <c r="AB10" s="68"/>
      <c r="AC10" s="68"/>
      <c r="AD10" s="68"/>
      <c r="AE10" s="78"/>
      <c r="AF10" s="78"/>
      <c r="AG10" s="78"/>
      <c r="AH10" s="26"/>
      <c r="AI10" s="26"/>
      <c r="AJ10" s="26"/>
      <c r="AK10" s="26"/>
      <c r="AL10" s="26"/>
      <c r="AM10" s="26"/>
      <c r="AN10" s="26"/>
      <c r="AO10" s="26"/>
    </row>
    <row r="11" spans="1:41" x14ac:dyDescent="0.2">
      <c r="A11" s="73" t="s">
        <v>219</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41" x14ac:dyDescent="0.2">
      <c r="A12" s="146" t="s">
        <v>49</v>
      </c>
      <c r="B12" s="141"/>
      <c r="C12" s="141"/>
      <c r="D12" s="141"/>
      <c r="E12" s="141"/>
      <c r="F12" s="141">
        <f>問題３解答!F36</f>
        <v>8100</v>
      </c>
      <c r="G12" s="141"/>
      <c r="H12" s="141"/>
      <c r="I12" s="141"/>
      <c r="J12" s="141" t="s">
        <v>50</v>
      </c>
      <c r="K12" s="141"/>
      <c r="L12" s="141"/>
      <c r="M12" s="141"/>
      <c r="N12" s="141"/>
      <c r="O12" s="141"/>
      <c r="P12" s="141"/>
      <c r="Q12" s="141"/>
      <c r="R12" s="141"/>
      <c r="S12" s="142">
        <f>問題３解答!S36</f>
        <v>7.1</v>
      </c>
      <c r="T12" s="141"/>
      <c r="U12" s="141"/>
      <c r="V12" s="26" t="s">
        <v>192</v>
      </c>
      <c r="W12" s="26"/>
      <c r="X12" s="26"/>
      <c r="Y12" s="26"/>
      <c r="Z12" s="26"/>
      <c r="AA12" s="26"/>
      <c r="AB12" s="141">
        <f>問題３解答!AB36</f>
        <v>6.8</v>
      </c>
      <c r="AC12" s="141"/>
      <c r="AD12" s="141"/>
      <c r="AE12" s="50" t="s">
        <v>51</v>
      </c>
      <c r="AF12" s="26"/>
      <c r="AG12" s="26"/>
      <c r="AH12" s="26"/>
      <c r="AI12" s="26"/>
      <c r="AJ12" s="26"/>
      <c r="AK12" s="26"/>
      <c r="AL12" s="26"/>
      <c r="AM12" s="26"/>
      <c r="AN12" s="26"/>
      <c r="AO12" s="28"/>
    </row>
    <row r="13" spans="1:41" x14ac:dyDescent="0.2">
      <c r="A13" s="35" t="s">
        <v>225</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30"/>
    </row>
    <row r="14" spans="1:41" x14ac:dyDescent="0.2">
      <c r="A14" s="147" t="s">
        <v>193</v>
      </c>
      <c r="B14" s="148"/>
      <c r="C14" s="148"/>
      <c r="D14" s="148"/>
      <c r="E14" s="148"/>
      <c r="F14" s="148"/>
      <c r="G14" s="148"/>
      <c r="H14" s="148"/>
      <c r="I14" s="148">
        <f>問題３解答!I38</f>
        <v>16.2</v>
      </c>
      <c r="J14" s="148"/>
      <c r="K14" s="148"/>
      <c r="L14" s="32" t="s">
        <v>194</v>
      </c>
      <c r="M14" s="32"/>
      <c r="N14" s="32"/>
      <c r="O14" s="32"/>
      <c r="P14" s="32"/>
      <c r="Q14" s="32"/>
      <c r="R14" s="32"/>
      <c r="S14" s="32"/>
      <c r="T14" s="32"/>
      <c r="U14" s="32"/>
      <c r="V14" s="32"/>
      <c r="W14" s="32"/>
      <c r="X14" s="32"/>
      <c r="Y14" s="32"/>
      <c r="Z14" s="148">
        <f>問題３解答!Z38</f>
        <v>1.024</v>
      </c>
      <c r="AA14" s="148"/>
      <c r="AB14" s="148"/>
      <c r="AC14" s="148" t="s">
        <v>52</v>
      </c>
      <c r="AD14" s="148"/>
      <c r="AE14" s="149">
        <f>問題３解答!AE38</f>
        <v>1.0029999999999999</v>
      </c>
      <c r="AF14" s="149"/>
      <c r="AG14" s="149"/>
      <c r="AH14" s="32" t="s">
        <v>53</v>
      </c>
      <c r="AI14" s="32"/>
      <c r="AJ14" s="32"/>
      <c r="AK14" s="32"/>
      <c r="AL14" s="32"/>
      <c r="AM14" s="32"/>
      <c r="AN14" s="32"/>
      <c r="AO14" s="34"/>
    </row>
    <row r="15" spans="1:41" x14ac:dyDescent="0.2">
      <c r="A15" s="68"/>
      <c r="B15" s="68"/>
      <c r="C15" s="68"/>
      <c r="D15" s="68"/>
      <c r="E15" s="68"/>
      <c r="F15" s="68"/>
      <c r="G15" s="68"/>
      <c r="H15" s="68"/>
      <c r="I15" s="68"/>
      <c r="J15" s="68"/>
      <c r="K15" s="68"/>
      <c r="L15" s="26"/>
      <c r="M15" s="26"/>
      <c r="N15" s="26"/>
      <c r="O15" s="26"/>
      <c r="P15" s="26"/>
      <c r="Q15" s="26"/>
      <c r="R15" s="26"/>
      <c r="S15" s="26"/>
      <c r="T15" s="26"/>
      <c r="U15" s="26"/>
      <c r="V15" s="26"/>
      <c r="W15" s="26"/>
      <c r="X15" s="26"/>
      <c r="Y15" s="26"/>
      <c r="Z15" s="68"/>
      <c r="AA15" s="68"/>
      <c r="AB15" s="68"/>
      <c r="AC15" s="68"/>
      <c r="AD15" s="68"/>
      <c r="AE15" s="78"/>
      <c r="AF15" s="78"/>
      <c r="AG15" s="78"/>
      <c r="AH15" s="26"/>
      <c r="AI15" s="26"/>
      <c r="AJ15" s="26"/>
      <c r="AK15" s="26"/>
      <c r="AL15" s="26"/>
      <c r="AM15" s="26"/>
      <c r="AN15" s="26"/>
      <c r="AO15" s="26"/>
    </row>
    <row r="16" spans="1:41" x14ac:dyDescent="0.2">
      <c r="A16" s="73" t="s">
        <v>220</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row>
    <row r="17" spans="1:41" x14ac:dyDescent="0.2">
      <c r="A17" s="146" t="s">
        <v>49</v>
      </c>
      <c r="B17" s="141"/>
      <c r="C17" s="141"/>
      <c r="D17" s="141"/>
      <c r="E17" s="141"/>
      <c r="F17" s="141">
        <f>問題３解答!F53</f>
        <v>6900</v>
      </c>
      <c r="G17" s="141"/>
      <c r="H17" s="141"/>
      <c r="I17" s="141"/>
      <c r="J17" s="141" t="s">
        <v>50</v>
      </c>
      <c r="K17" s="141"/>
      <c r="L17" s="141"/>
      <c r="M17" s="141"/>
      <c r="N17" s="141"/>
      <c r="O17" s="141"/>
      <c r="P17" s="141"/>
      <c r="Q17" s="141"/>
      <c r="R17" s="141"/>
      <c r="S17" s="142">
        <f>問題３解答!S53</f>
        <v>6.26</v>
      </c>
      <c r="T17" s="141"/>
      <c r="U17" s="141"/>
      <c r="V17" s="26" t="s">
        <v>192</v>
      </c>
      <c r="W17" s="26"/>
      <c r="X17" s="26"/>
      <c r="Y17" s="26"/>
      <c r="Z17" s="26"/>
      <c r="AA17" s="26"/>
      <c r="AB17" s="141">
        <f>問題３解答!AB53</f>
        <v>5.75</v>
      </c>
      <c r="AC17" s="141"/>
      <c r="AD17" s="141"/>
      <c r="AE17" s="50" t="s">
        <v>51</v>
      </c>
      <c r="AF17" s="26"/>
      <c r="AG17" s="26"/>
      <c r="AH17" s="26"/>
      <c r="AI17" s="26"/>
      <c r="AJ17" s="26"/>
      <c r="AK17" s="26"/>
      <c r="AL17" s="26"/>
      <c r="AM17" s="26"/>
      <c r="AN17" s="26"/>
      <c r="AO17" s="28"/>
    </row>
    <row r="18" spans="1:41" x14ac:dyDescent="0.2">
      <c r="A18" s="35" t="s">
        <v>225</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30"/>
    </row>
    <row r="19" spans="1:41" x14ac:dyDescent="0.2">
      <c r="A19" s="147" t="s">
        <v>193</v>
      </c>
      <c r="B19" s="148"/>
      <c r="C19" s="148"/>
      <c r="D19" s="148"/>
      <c r="E19" s="148"/>
      <c r="F19" s="148"/>
      <c r="G19" s="148"/>
      <c r="H19" s="148"/>
      <c r="I19" s="148">
        <f>問題３解答!I55</f>
        <v>13.8</v>
      </c>
      <c r="J19" s="148"/>
      <c r="K19" s="148"/>
      <c r="L19" s="32" t="s">
        <v>194</v>
      </c>
      <c r="M19" s="32"/>
      <c r="N19" s="32"/>
      <c r="O19" s="32"/>
      <c r="P19" s="32"/>
      <c r="Q19" s="32"/>
      <c r="R19" s="32"/>
      <c r="S19" s="32"/>
      <c r="T19" s="32"/>
      <c r="U19" s="32"/>
      <c r="V19" s="32"/>
      <c r="W19" s="32"/>
      <c r="X19" s="32"/>
      <c r="Y19" s="32"/>
      <c r="Z19" s="148">
        <f>問題３解答!Z55</f>
        <v>1.024</v>
      </c>
      <c r="AA19" s="148"/>
      <c r="AB19" s="148"/>
      <c r="AC19" s="148" t="s">
        <v>52</v>
      </c>
      <c r="AD19" s="148"/>
      <c r="AE19" s="149">
        <f>問題３解答!AE55</f>
        <v>1.004</v>
      </c>
      <c r="AF19" s="149"/>
      <c r="AG19" s="149"/>
      <c r="AH19" s="32" t="s">
        <v>53</v>
      </c>
      <c r="AI19" s="32"/>
      <c r="AJ19" s="32"/>
      <c r="AK19" s="32"/>
      <c r="AL19" s="32"/>
      <c r="AM19" s="32"/>
      <c r="AN19" s="32"/>
      <c r="AO19" s="34"/>
    </row>
    <row r="20" spans="1:41" x14ac:dyDescent="0.2">
      <c r="A20" s="68"/>
      <c r="B20" s="68"/>
      <c r="C20" s="68"/>
      <c r="D20" s="68"/>
      <c r="E20" s="68"/>
      <c r="F20" s="68"/>
      <c r="G20" s="68"/>
      <c r="H20" s="68"/>
      <c r="I20" s="68"/>
      <c r="J20" s="68"/>
      <c r="K20" s="68"/>
      <c r="L20" s="26"/>
      <c r="M20" s="26"/>
      <c r="N20" s="26"/>
      <c r="O20" s="26"/>
      <c r="P20" s="26"/>
      <c r="Q20" s="26"/>
      <c r="R20" s="26"/>
      <c r="S20" s="26"/>
      <c r="T20" s="26"/>
      <c r="U20" s="26"/>
      <c r="V20" s="26"/>
      <c r="W20" s="26"/>
      <c r="X20" s="26"/>
      <c r="Y20" s="26"/>
      <c r="Z20" s="68"/>
      <c r="AA20" s="68"/>
      <c r="AB20" s="68"/>
      <c r="AC20" s="68"/>
      <c r="AD20" s="68"/>
      <c r="AE20" s="78"/>
      <c r="AF20" s="78"/>
      <c r="AG20" s="78"/>
      <c r="AH20" s="26"/>
      <c r="AI20" s="26"/>
      <c r="AJ20" s="26"/>
      <c r="AK20" s="26"/>
      <c r="AL20" s="26"/>
      <c r="AM20" s="26"/>
      <c r="AN20" s="26"/>
      <c r="AO20" s="26"/>
    </row>
    <row r="21" spans="1:41" x14ac:dyDescent="0.2">
      <c r="A21" s="73" t="s">
        <v>221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row>
    <row r="22" spans="1:41" x14ac:dyDescent="0.2">
      <c r="A22" s="146" t="s">
        <v>49</v>
      </c>
      <c r="B22" s="141"/>
      <c r="C22" s="141"/>
      <c r="D22" s="141"/>
      <c r="E22" s="141"/>
      <c r="F22" s="141">
        <f>問題３解答!F70</f>
        <v>6500</v>
      </c>
      <c r="G22" s="141"/>
      <c r="H22" s="141"/>
      <c r="I22" s="141"/>
      <c r="J22" s="141" t="s">
        <v>50</v>
      </c>
      <c r="K22" s="141"/>
      <c r="L22" s="141"/>
      <c r="M22" s="141"/>
      <c r="N22" s="141"/>
      <c r="O22" s="141"/>
      <c r="P22" s="141"/>
      <c r="Q22" s="141"/>
      <c r="R22" s="141"/>
      <c r="S22" s="142">
        <f>問題３解答!S70</f>
        <v>6.15</v>
      </c>
      <c r="T22" s="141"/>
      <c r="U22" s="141"/>
      <c r="V22" s="26" t="s">
        <v>192</v>
      </c>
      <c r="W22" s="26"/>
      <c r="X22" s="26"/>
      <c r="Y22" s="26"/>
      <c r="Z22" s="26"/>
      <c r="AA22" s="26"/>
      <c r="AB22" s="141">
        <f>問題３解答!AB87</f>
        <v>5.75</v>
      </c>
      <c r="AC22" s="141"/>
      <c r="AD22" s="141"/>
      <c r="AE22" s="50" t="s">
        <v>51</v>
      </c>
      <c r="AF22" s="26"/>
      <c r="AG22" s="26"/>
      <c r="AH22" s="26"/>
      <c r="AI22" s="26"/>
      <c r="AJ22" s="26"/>
      <c r="AK22" s="26"/>
      <c r="AL22" s="26"/>
      <c r="AM22" s="26"/>
      <c r="AN22" s="26"/>
      <c r="AO22" s="28"/>
    </row>
    <row r="23" spans="1:41" x14ac:dyDescent="0.2">
      <c r="A23" s="35" t="s">
        <v>225</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30"/>
    </row>
    <row r="24" spans="1:41" x14ac:dyDescent="0.2">
      <c r="A24" s="147" t="s">
        <v>193</v>
      </c>
      <c r="B24" s="148"/>
      <c r="C24" s="148"/>
      <c r="D24" s="148"/>
      <c r="E24" s="148"/>
      <c r="F24" s="148"/>
      <c r="G24" s="148"/>
      <c r="H24" s="148"/>
      <c r="I24" s="148">
        <f>問題３解答!I72</f>
        <v>12.8</v>
      </c>
      <c r="J24" s="148"/>
      <c r="K24" s="148"/>
      <c r="L24" s="32" t="s">
        <v>194</v>
      </c>
      <c r="M24" s="32"/>
      <c r="N24" s="32"/>
      <c r="O24" s="32"/>
      <c r="P24" s="32"/>
      <c r="Q24" s="32"/>
      <c r="R24" s="32"/>
      <c r="S24" s="32"/>
      <c r="T24" s="32"/>
      <c r="U24" s="32"/>
      <c r="V24" s="32"/>
      <c r="W24" s="32"/>
      <c r="X24" s="32"/>
      <c r="Y24" s="32"/>
      <c r="Z24" s="148">
        <f>問題３解答!Z72</f>
        <v>1.0249999999999999</v>
      </c>
      <c r="AA24" s="148"/>
      <c r="AB24" s="148"/>
      <c r="AC24" s="148" t="s">
        <v>52</v>
      </c>
      <c r="AD24" s="148"/>
      <c r="AE24" s="149">
        <f>問題３解答!AE72</f>
        <v>1.01</v>
      </c>
      <c r="AF24" s="149"/>
      <c r="AG24" s="149"/>
      <c r="AH24" s="32" t="s">
        <v>53</v>
      </c>
      <c r="AI24" s="32"/>
      <c r="AJ24" s="32"/>
      <c r="AK24" s="32"/>
      <c r="AL24" s="32"/>
      <c r="AM24" s="32"/>
      <c r="AN24" s="32"/>
      <c r="AO24" s="34"/>
    </row>
    <row r="25" spans="1:41" x14ac:dyDescent="0.2">
      <c r="A25" s="68"/>
      <c r="B25" s="68"/>
      <c r="C25" s="68"/>
      <c r="D25" s="68"/>
      <c r="E25" s="68"/>
      <c r="F25" s="68"/>
      <c r="G25" s="68"/>
      <c r="H25" s="68"/>
      <c r="I25" s="68"/>
      <c r="J25" s="68"/>
      <c r="K25" s="68"/>
      <c r="L25" s="26"/>
      <c r="M25" s="26"/>
      <c r="N25" s="26"/>
      <c r="O25" s="26"/>
      <c r="P25" s="26"/>
      <c r="Q25" s="26"/>
      <c r="R25" s="26"/>
      <c r="S25" s="26"/>
      <c r="T25" s="26"/>
      <c r="U25" s="26"/>
      <c r="V25" s="26"/>
      <c r="W25" s="26"/>
      <c r="X25" s="26"/>
      <c r="Y25" s="26"/>
      <c r="Z25" s="68"/>
      <c r="AA25" s="68"/>
      <c r="AB25" s="68"/>
      <c r="AC25" s="68"/>
      <c r="AD25" s="68"/>
      <c r="AE25" s="78"/>
      <c r="AF25" s="78"/>
      <c r="AG25" s="78"/>
      <c r="AH25" s="26"/>
      <c r="AI25" s="26"/>
      <c r="AJ25" s="26"/>
      <c r="AK25" s="26"/>
      <c r="AL25" s="26"/>
      <c r="AM25" s="26"/>
      <c r="AN25" s="26"/>
      <c r="AO25" s="26"/>
    </row>
    <row r="26" spans="1:41" x14ac:dyDescent="0.2">
      <c r="A26" s="73" t="s">
        <v>222</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row>
    <row r="27" spans="1:41" x14ac:dyDescent="0.2">
      <c r="A27" s="146" t="s">
        <v>49</v>
      </c>
      <c r="B27" s="141"/>
      <c r="C27" s="141"/>
      <c r="D27" s="141"/>
      <c r="E27" s="141"/>
      <c r="F27" s="141">
        <f>問題３解答!F87</f>
        <v>6700</v>
      </c>
      <c r="G27" s="141"/>
      <c r="H27" s="141"/>
      <c r="I27" s="141"/>
      <c r="J27" s="141" t="s">
        <v>50</v>
      </c>
      <c r="K27" s="141"/>
      <c r="L27" s="141"/>
      <c r="M27" s="141"/>
      <c r="N27" s="141"/>
      <c r="O27" s="141"/>
      <c r="P27" s="141"/>
      <c r="Q27" s="141"/>
      <c r="R27" s="141"/>
      <c r="S27" s="142">
        <f>問題３解答!S87</f>
        <v>6.25</v>
      </c>
      <c r="T27" s="141"/>
      <c r="U27" s="141"/>
      <c r="V27" s="26" t="s">
        <v>192</v>
      </c>
      <c r="W27" s="26"/>
      <c r="X27" s="26"/>
      <c r="Y27" s="26"/>
      <c r="Z27" s="26"/>
      <c r="AA27" s="26"/>
      <c r="AB27" s="141">
        <f>問題３解答!AB87</f>
        <v>5.75</v>
      </c>
      <c r="AC27" s="141"/>
      <c r="AD27" s="141"/>
      <c r="AE27" s="50" t="s">
        <v>51</v>
      </c>
      <c r="AF27" s="26"/>
      <c r="AG27" s="26"/>
      <c r="AH27" s="26"/>
      <c r="AI27" s="26"/>
      <c r="AJ27" s="26"/>
      <c r="AK27" s="26"/>
      <c r="AL27" s="26"/>
      <c r="AM27" s="26"/>
      <c r="AN27" s="26"/>
      <c r="AO27" s="28"/>
    </row>
    <row r="28" spans="1:41" x14ac:dyDescent="0.2">
      <c r="A28" s="35" t="s">
        <v>225</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30"/>
    </row>
    <row r="29" spans="1:41" x14ac:dyDescent="0.2">
      <c r="A29" s="147" t="s">
        <v>193</v>
      </c>
      <c r="B29" s="148"/>
      <c r="C29" s="148"/>
      <c r="D29" s="148"/>
      <c r="E29" s="148"/>
      <c r="F29" s="148"/>
      <c r="G29" s="148"/>
      <c r="H29" s="148"/>
      <c r="I29" s="148">
        <f>問題３解答!I89</f>
        <v>13.5</v>
      </c>
      <c r="J29" s="148"/>
      <c r="K29" s="148"/>
      <c r="L29" s="32" t="s">
        <v>194</v>
      </c>
      <c r="M29" s="32"/>
      <c r="N29" s="32"/>
      <c r="O29" s="32"/>
      <c r="P29" s="32"/>
      <c r="Q29" s="32"/>
      <c r="R29" s="32"/>
      <c r="S29" s="32"/>
      <c r="T29" s="32"/>
      <c r="U29" s="32"/>
      <c r="V29" s="32"/>
      <c r="W29" s="32"/>
      <c r="X29" s="32"/>
      <c r="Y29" s="32"/>
      <c r="Z29" s="148">
        <f>問題３解答!Z89</f>
        <v>1.024</v>
      </c>
      <c r="AA29" s="148"/>
      <c r="AB29" s="148"/>
      <c r="AC29" s="148" t="s">
        <v>52</v>
      </c>
      <c r="AD29" s="148"/>
      <c r="AE29" s="149">
        <f>問題３解答!AE89</f>
        <v>1.0029999999999999</v>
      </c>
      <c r="AF29" s="149"/>
      <c r="AG29" s="149"/>
      <c r="AH29" s="32" t="s">
        <v>53</v>
      </c>
      <c r="AI29" s="32"/>
      <c r="AJ29" s="32"/>
      <c r="AK29" s="32"/>
      <c r="AL29" s="32"/>
      <c r="AM29" s="32"/>
      <c r="AN29" s="32"/>
      <c r="AO29" s="34"/>
    </row>
    <row r="30" spans="1:41" x14ac:dyDescent="0.2">
      <c r="A30" s="68"/>
      <c r="B30" s="68"/>
      <c r="C30" s="68"/>
      <c r="D30" s="68"/>
      <c r="E30" s="68"/>
      <c r="F30" s="68"/>
      <c r="G30" s="68"/>
      <c r="H30" s="68"/>
      <c r="I30" s="68"/>
      <c r="J30" s="68"/>
      <c r="K30" s="68"/>
      <c r="L30" s="26"/>
      <c r="M30" s="26"/>
      <c r="N30" s="26"/>
      <c r="O30" s="26"/>
      <c r="P30" s="26"/>
      <c r="Q30" s="26"/>
      <c r="R30" s="26"/>
      <c r="S30" s="26"/>
      <c r="T30" s="26"/>
      <c r="U30" s="26"/>
      <c r="V30" s="26"/>
      <c r="W30" s="26"/>
      <c r="X30" s="26"/>
      <c r="Y30" s="26"/>
      <c r="Z30" s="68"/>
      <c r="AA30" s="68"/>
      <c r="AB30" s="68"/>
      <c r="AC30" s="68"/>
      <c r="AD30" s="68"/>
      <c r="AE30" s="78"/>
      <c r="AF30" s="78"/>
      <c r="AG30" s="78"/>
      <c r="AH30" s="26"/>
      <c r="AI30" s="26"/>
      <c r="AJ30" s="26"/>
      <c r="AK30" s="26"/>
      <c r="AL30" s="26"/>
      <c r="AM30" s="26"/>
      <c r="AN30" s="26"/>
      <c r="AO30" s="26"/>
    </row>
    <row r="31" spans="1:41" x14ac:dyDescent="0.2">
      <c r="A31" s="73" t="s">
        <v>223</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row>
    <row r="32" spans="1:41" x14ac:dyDescent="0.2">
      <c r="A32" s="146" t="s">
        <v>49</v>
      </c>
      <c r="B32" s="141"/>
      <c r="C32" s="141"/>
      <c r="D32" s="141"/>
      <c r="E32" s="141"/>
      <c r="F32" s="141">
        <f>問題３解答!F104</f>
        <v>6850</v>
      </c>
      <c r="G32" s="141"/>
      <c r="H32" s="141"/>
      <c r="I32" s="141"/>
      <c r="J32" s="141" t="s">
        <v>50</v>
      </c>
      <c r="K32" s="141"/>
      <c r="L32" s="141"/>
      <c r="M32" s="141"/>
      <c r="N32" s="141"/>
      <c r="O32" s="141"/>
      <c r="P32" s="141"/>
      <c r="Q32" s="141"/>
      <c r="R32" s="141"/>
      <c r="S32" s="142">
        <f>問題３解答!S104</f>
        <v>6.35</v>
      </c>
      <c r="T32" s="141"/>
      <c r="U32" s="141"/>
      <c r="V32" s="26" t="s">
        <v>192</v>
      </c>
      <c r="W32" s="26"/>
      <c r="X32" s="26"/>
      <c r="Y32" s="26"/>
      <c r="Z32" s="26"/>
      <c r="AA32" s="26"/>
      <c r="AB32" s="141">
        <f>問題３解答!AB104</f>
        <v>5.85</v>
      </c>
      <c r="AC32" s="141"/>
      <c r="AD32" s="141"/>
      <c r="AE32" s="50" t="s">
        <v>51</v>
      </c>
      <c r="AF32" s="26"/>
      <c r="AG32" s="26"/>
      <c r="AH32" s="26"/>
      <c r="AI32" s="26"/>
      <c r="AJ32" s="26"/>
      <c r="AK32" s="26"/>
      <c r="AL32" s="26"/>
      <c r="AM32" s="26"/>
      <c r="AN32" s="26"/>
      <c r="AO32" s="28"/>
    </row>
    <row r="33" spans="1:42" x14ac:dyDescent="0.2">
      <c r="A33" s="35" t="s">
        <v>225</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30"/>
    </row>
    <row r="34" spans="1:42" x14ac:dyDescent="0.2">
      <c r="A34" s="147" t="s">
        <v>193</v>
      </c>
      <c r="B34" s="148"/>
      <c r="C34" s="148"/>
      <c r="D34" s="148"/>
      <c r="E34" s="148"/>
      <c r="F34" s="148"/>
      <c r="G34" s="148"/>
      <c r="H34" s="148"/>
      <c r="I34" s="148">
        <f>問題３解答!I106</f>
        <v>15.5</v>
      </c>
      <c r="J34" s="148"/>
      <c r="K34" s="148"/>
      <c r="L34" s="32" t="s">
        <v>194</v>
      </c>
      <c r="M34" s="32"/>
      <c r="N34" s="32"/>
      <c r="O34" s="32"/>
      <c r="P34" s="32"/>
      <c r="Q34" s="32"/>
      <c r="R34" s="32"/>
      <c r="S34" s="32"/>
      <c r="T34" s="32"/>
      <c r="U34" s="32"/>
      <c r="V34" s="32"/>
      <c r="W34" s="32"/>
      <c r="X34" s="32"/>
      <c r="Y34" s="32"/>
      <c r="Z34" s="148">
        <f>問題３解答!Z106</f>
        <v>1.0249999999999999</v>
      </c>
      <c r="AA34" s="148"/>
      <c r="AB34" s="148"/>
      <c r="AC34" s="148" t="s">
        <v>52</v>
      </c>
      <c r="AD34" s="148"/>
      <c r="AE34" s="149">
        <f>問題３解答!AE106</f>
        <v>1.0029999999999999</v>
      </c>
      <c r="AF34" s="149"/>
      <c r="AG34" s="149"/>
      <c r="AH34" s="32" t="s">
        <v>53</v>
      </c>
      <c r="AI34" s="32"/>
      <c r="AJ34" s="32"/>
      <c r="AK34" s="32"/>
      <c r="AL34" s="32"/>
      <c r="AM34" s="32"/>
      <c r="AN34" s="32"/>
      <c r="AO34" s="34"/>
    </row>
    <row r="35" spans="1:42" x14ac:dyDescent="0.2">
      <c r="A35" s="68"/>
      <c r="B35" s="68"/>
      <c r="C35" s="68"/>
      <c r="D35" s="68"/>
      <c r="E35" s="68"/>
      <c r="F35" s="68"/>
      <c r="G35" s="68"/>
      <c r="H35" s="68"/>
      <c r="I35" s="68"/>
      <c r="J35" s="68"/>
      <c r="K35" s="68"/>
      <c r="L35" s="26"/>
      <c r="M35" s="26"/>
      <c r="N35" s="26"/>
      <c r="O35" s="26"/>
      <c r="P35" s="26"/>
      <c r="Q35" s="26"/>
      <c r="R35" s="26"/>
      <c r="S35" s="26"/>
      <c r="T35" s="26"/>
      <c r="U35" s="26"/>
      <c r="V35" s="26"/>
      <c r="W35" s="26"/>
      <c r="X35" s="26"/>
      <c r="Y35" s="26"/>
      <c r="Z35" s="68"/>
      <c r="AA35" s="68"/>
      <c r="AB35" s="68"/>
      <c r="AC35" s="68"/>
      <c r="AD35" s="68"/>
      <c r="AE35" s="78"/>
      <c r="AF35" s="78"/>
      <c r="AG35" s="78"/>
      <c r="AH35" s="26"/>
      <c r="AI35" s="26"/>
      <c r="AJ35" s="26"/>
      <c r="AK35" s="26"/>
      <c r="AL35" s="26"/>
      <c r="AM35" s="26"/>
      <c r="AN35" s="26"/>
      <c r="AO35" s="26"/>
    </row>
    <row r="36" spans="1:42" x14ac:dyDescent="0.2">
      <c r="A36" s="73" t="s">
        <v>224</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row>
    <row r="37" spans="1:42" x14ac:dyDescent="0.2">
      <c r="A37" s="146" t="s">
        <v>49</v>
      </c>
      <c r="B37" s="141"/>
      <c r="C37" s="141"/>
      <c r="D37" s="141"/>
      <c r="E37" s="141"/>
      <c r="F37" s="141">
        <f>問題３解答!F123</f>
        <v>7100</v>
      </c>
      <c r="G37" s="141"/>
      <c r="H37" s="141"/>
      <c r="I37" s="141"/>
      <c r="J37" s="141" t="s">
        <v>50</v>
      </c>
      <c r="K37" s="141"/>
      <c r="L37" s="141"/>
      <c r="M37" s="141"/>
      <c r="N37" s="141"/>
      <c r="O37" s="141"/>
      <c r="P37" s="141"/>
      <c r="Q37" s="141"/>
      <c r="R37" s="141"/>
      <c r="S37" s="142">
        <f>問題３解答!S123</f>
        <v>5.15</v>
      </c>
      <c r="T37" s="141"/>
      <c r="U37" s="141"/>
      <c r="V37" s="26" t="s">
        <v>192</v>
      </c>
      <c r="W37" s="26"/>
      <c r="X37" s="26"/>
      <c r="Y37" s="26"/>
      <c r="Z37" s="26"/>
      <c r="AA37" s="26"/>
      <c r="AB37" s="141">
        <f>問題３解答!AB123</f>
        <v>5.95</v>
      </c>
      <c r="AC37" s="141"/>
      <c r="AD37" s="141"/>
      <c r="AE37" s="50" t="s">
        <v>51</v>
      </c>
      <c r="AF37" s="26"/>
      <c r="AG37" s="26"/>
      <c r="AH37" s="26"/>
      <c r="AI37" s="26"/>
      <c r="AJ37" s="26"/>
      <c r="AK37" s="26"/>
      <c r="AL37" s="26"/>
      <c r="AM37" s="26"/>
      <c r="AN37" s="26"/>
      <c r="AO37" s="28"/>
    </row>
    <row r="38" spans="1:42" x14ac:dyDescent="0.2">
      <c r="A38" s="35" t="s">
        <v>225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30"/>
    </row>
    <row r="39" spans="1:42" x14ac:dyDescent="0.2">
      <c r="A39" s="147" t="s">
        <v>193</v>
      </c>
      <c r="B39" s="148"/>
      <c r="C39" s="148"/>
      <c r="D39" s="148"/>
      <c r="E39" s="148"/>
      <c r="F39" s="148"/>
      <c r="G39" s="148"/>
      <c r="H39" s="148"/>
      <c r="I39" s="148">
        <f>問題３解答!I125</f>
        <v>15.5</v>
      </c>
      <c r="J39" s="148"/>
      <c r="K39" s="148"/>
      <c r="L39" s="32" t="s">
        <v>194</v>
      </c>
      <c r="M39" s="32"/>
      <c r="N39" s="32"/>
      <c r="O39" s="32"/>
      <c r="P39" s="32"/>
      <c r="Q39" s="32"/>
      <c r="R39" s="32"/>
      <c r="S39" s="32"/>
      <c r="T39" s="32"/>
      <c r="U39" s="32"/>
      <c r="V39" s="32"/>
      <c r="W39" s="32"/>
      <c r="X39" s="32"/>
      <c r="Y39" s="32"/>
      <c r="Z39" s="148">
        <f>問題３解答!Z125</f>
        <v>1.0249999999999999</v>
      </c>
      <c r="AA39" s="148"/>
      <c r="AB39" s="148"/>
      <c r="AC39" s="148" t="s">
        <v>52</v>
      </c>
      <c r="AD39" s="148"/>
      <c r="AE39" s="149">
        <f>問題３解答!AE125</f>
        <v>1.0029999999999999</v>
      </c>
      <c r="AF39" s="149"/>
      <c r="AG39" s="149"/>
      <c r="AH39" s="32" t="s">
        <v>53</v>
      </c>
      <c r="AI39" s="32"/>
      <c r="AJ39" s="32"/>
      <c r="AK39" s="32"/>
      <c r="AL39" s="32"/>
      <c r="AM39" s="32"/>
      <c r="AN39" s="32"/>
      <c r="AO39" s="34"/>
    </row>
    <row r="40" spans="1:42" x14ac:dyDescent="0.2">
      <c r="A40" s="68"/>
      <c r="B40" s="68"/>
      <c r="C40" s="68"/>
      <c r="D40" s="68"/>
      <c r="E40" s="68"/>
      <c r="F40" s="68"/>
      <c r="G40" s="68"/>
      <c r="H40" s="68"/>
      <c r="I40" s="68"/>
      <c r="J40" s="68"/>
      <c r="K40" s="68"/>
      <c r="L40" s="26"/>
      <c r="M40" s="26"/>
      <c r="N40" s="26"/>
      <c r="O40" s="26"/>
      <c r="P40" s="26"/>
      <c r="Q40" s="26"/>
      <c r="R40" s="26"/>
      <c r="S40" s="26"/>
      <c r="T40" s="26"/>
      <c r="U40" s="26"/>
      <c r="V40" s="26"/>
      <c r="W40" s="26"/>
      <c r="X40" s="26"/>
      <c r="Y40" s="26"/>
      <c r="Z40" s="68"/>
      <c r="AA40" s="68"/>
      <c r="AB40" s="68"/>
      <c r="AC40" s="68"/>
      <c r="AD40" s="68"/>
      <c r="AE40" s="78"/>
      <c r="AF40" s="78"/>
      <c r="AG40" s="78"/>
      <c r="AH40" s="26"/>
      <c r="AI40" s="26"/>
      <c r="AJ40" s="26"/>
      <c r="AK40" s="26"/>
      <c r="AL40" s="26"/>
      <c r="AM40" s="26"/>
      <c r="AN40" s="26"/>
      <c r="AO40" s="26"/>
    </row>
    <row r="41" spans="1:42" x14ac:dyDescent="0.2">
      <c r="A41" s="73" t="s">
        <v>215</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row>
    <row r="42" spans="1:42" x14ac:dyDescent="0.2">
      <c r="A42" s="146" t="s">
        <v>49</v>
      </c>
      <c r="B42" s="141"/>
      <c r="C42" s="141"/>
      <c r="D42" s="141"/>
      <c r="E42" s="141"/>
      <c r="F42" s="141">
        <f>問題３解答!F140</f>
        <v>6900</v>
      </c>
      <c r="G42" s="141"/>
      <c r="H42" s="141"/>
      <c r="I42" s="141"/>
      <c r="J42" s="141" t="s">
        <v>50</v>
      </c>
      <c r="K42" s="141"/>
      <c r="L42" s="141"/>
      <c r="M42" s="141"/>
      <c r="N42" s="141"/>
      <c r="O42" s="141"/>
      <c r="P42" s="141"/>
      <c r="Q42" s="141"/>
      <c r="R42" s="141"/>
      <c r="S42" s="142">
        <f>問題３解答!S140</f>
        <v>5.85</v>
      </c>
      <c r="T42" s="141"/>
      <c r="U42" s="141"/>
      <c r="V42" s="26" t="s">
        <v>192</v>
      </c>
      <c r="W42" s="26"/>
      <c r="X42" s="26"/>
      <c r="Y42" s="26"/>
      <c r="Z42" s="26"/>
      <c r="AA42" s="26"/>
      <c r="AB42" s="141">
        <f>問題３解答!AB140</f>
        <v>6.65</v>
      </c>
      <c r="AC42" s="141"/>
      <c r="AD42" s="141"/>
      <c r="AE42" s="50" t="s">
        <v>51</v>
      </c>
      <c r="AF42" s="26"/>
      <c r="AG42" s="26"/>
      <c r="AH42" s="26"/>
      <c r="AI42" s="26"/>
      <c r="AJ42" s="26"/>
      <c r="AK42" s="26"/>
      <c r="AL42" s="26"/>
      <c r="AM42" s="26"/>
      <c r="AN42" s="26"/>
      <c r="AO42" s="28"/>
    </row>
    <row r="43" spans="1:42" x14ac:dyDescent="0.2">
      <c r="A43" s="35" t="s">
        <v>225</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30"/>
    </row>
    <row r="44" spans="1:42" x14ac:dyDescent="0.2">
      <c r="A44" s="147" t="s">
        <v>193</v>
      </c>
      <c r="B44" s="148"/>
      <c r="C44" s="148"/>
      <c r="D44" s="148"/>
      <c r="E44" s="148"/>
      <c r="F44" s="148"/>
      <c r="G44" s="148"/>
      <c r="H44" s="148"/>
      <c r="I44" s="148">
        <f>問題３解答!I142</f>
        <v>12.5</v>
      </c>
      <c r="J44" s="148"/>
      <c r="K44" s="148"/>
      <c r="L44" s="32" t="s">
        <v>194</v>
      </c>
      <c r="M44" s="32"/>
      <c r="N44" s="32"/>
      <c r="O44" s="32"/>
      <c r="P44" s="32"/>
      <c r="Q44" s="32"/>
      <c r="R44" s="32"/>
      <c r="S44" s="32"/>
      <c r="T44" s="32"/>
      <c r="U44" s="32"/>
      <c r="V44" s="32"/>
      <c r="W44" s="32"/>
      <c r="X44" s="32"/>
      <c r="Y44" s="32"/>
      <c r="Z44" s="148">
        <f>問題３解答!Z142</f>
        <v>1.0249999999999999</v>
      </c>
      <c r="AA44" s="148"/>
      <c r="AB44" s="148"/>
      <c r="AC44" s="148" t="s">
        <v>52</v>
      </c>
      <c r="AD44" s="148"/>
      <c r="AE44" s="149">
        <f>問題３解答!AE142</f>
        <v>1.0029999999999999</v>
      </c>
      <c r="AF44" s="149"/>
      <c r="AG44" s="149"/>
      <c r="AH44" s="32" t="s">
        <v>53</v>
      </c>
      <c r="AI44" s="32"/>
      <c r="AJ44" s="32"/>
      <c r="AK44" s="32"/>
      <c r="AL44" s="32"/>
      <c r="AM44" s="32"/>
      <c r="AN44" s="32"/>
      <c r="AO44" s="34"/>
    </row>
    <row r="45" spans="1:42" x14ac:dyDescent="0.2">
      <c r="A45" s="67"/>
      <c r="B45" s="67"/>
      <c r="C45" s="67"/>
      <c r="D45" s="67"/>
      <c r="E45" s="67"/>
      <c r="F45" s="67"/>
      <c r="G45" s="67"/>
      <c r="H45" s="67"/>
      <c r="I45" s="67"/>
      <c r="J45" s="67"/>
      <c r="K45" s="67"/>
      <c r="L45" s="24"/>
      <c r="M45" s="24"/>
      <c r="N45" s="24"/>
      <c r="O45" s="24"/>
      <c r="P45" s="24"/>
      <c r="Q45" s="24"/>
      <c r="R45" s="24"/>
      <c r="S45" s="24"/>
      <c r="T45" s="24"/>
      <c r="U45" s="24"/>
      <c r="V45" s="24"/>
      <c r="W45" s="24"/>
      <c r="X45" s="24"/>
      <c r="Y45" s="24"/>
      <c r="Z45" s="67"/>
      <c r="AA45" s="67"/>
      <c r="AB45" s="67"/>
      <c r="AC45" s="67"/>
      <c r="AD45" s="67"/>
      <c r="AE45" s="79"/>
      <c r="AF45" s="79"/>
      <c r="AG45" s="79"/>
      <c r="AH45" s="24"/>
      <c r="AI45" s="24"/>
      <c r="AJ45" s="24"/>
      <c r="AK45" s="24"/>
      <c r="AL45" s="24"/>
      <c r="AM45" s="24"/>
      <c r="AN45" s="24"/>
      <c r="AO45" s="24"/>
      <c r="AP45" s="2"/>
    </row>
    <row r="46" spans="1:42" x14ac:dyDescent="0.2">
      <c r="A46" s="73" t="s">
        <v>216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row>
    <row r="47" spans="1:42" x14ac:dyDescent="0.2">
      <c r="A47" s="146" t="s">
        <v>49</v>
      </c>
      <c r="B47" s="141"/>
      <c r="C47" s="141"/>
      <c r="D47" s="141"/>
      <c r="E47" s="141"/>
      <c r="F47" s="141">
        <f>問題３解答!F157</f>
        <v>6750</v>
      </c>
      <c r="G47" s="141"/>
      <c r="H47" s="141"/>
      <c r="I47" s="141"/>
      <c r="J47" s="141" t="s">
        <v>50</v>
      </c>
      <c r="K47" s="141"/>
      <c r="L47" s="141"/>
      <c r="M47" s="141"/>
      <c r="N47" s="141"/>
      <c r="O47" s="141"/>
      <c r="P47" s="141"/>
      <c r="Q47" s="141"/>
      <c r="R47" s="141"/>
      <c r="S47" s="142">
        <f>問題３解答!S157</f>
        <v>5.15</v>
      </c>
      <c r="T47" s="141"/>
      <c r="U47" s="141"/>
      <c r="V47" s="26" t="s">
        <v>192</v>
      </c>
      <c r="W47" s="26"/>
      <c r="X47" s="26"/>
      <c r="Y47" s="26"/>
      <c r="Z47" s="26"/>
      <c r="AA47" s="26"/>
      <c r="AB47" s="141">
        <f>問題３解答!AB157</f>
        <v>6.55</v>
      </c>
      <c r="AC47" s="141"/>
      <c r="AD47" s="141"/>
      <c r="AE47" s="50" t="s">
        <v>51</v>
      </c>
      <c r="AF47" s="26"/>
      <c r="AG47" s="26"/>
      <c r="AH47" s="26"/>
      <c r="AI47" s="26"/>
      <c r="AJ47" s="26"/>
      <c r="AK47" s="26"/>
      <c r="AL47" s="26"/>
      <c r="AM47" s="26"/>
      <c r="AN47" s="26"/>
      <c r="AO47" s="28"/>
    </row>
    <row r="48" spans="1:42" x14ac:dyDescent="0.2">
      <c r="A48" s="35" t="s">
        <v>225</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30"/>
    </row>
    <row r="49" spans="1:42" x14ac:dyDescent="0.2">
      <c r="A49" s="147" t="s">
        <v>193</v>
      </c>
      <c r="B49" s="148"/>
      <c r="C49" s="148"/>
      <c r="D49" s="148"/>
      <c r="E49" s="148"/>
      <c r="F49" s="148"/>
      <c r="G49" s="148"/>
      <c r="H49" s="148"/>
      <c r="I49" s="148">
        <f>問題３解答!I159</f>
        <v>12.5</v>
      </c>
      <c r="J49" s="148"/>
      <c r="K49" s="148"/>
      <c r="L49" s="32" t="s">
        <v>194</v>
      </c>
      <c r="M49" s="32"/>
      <c r="N49" s="32"/>
      <c r="O49" s="32"/>
      <c r="P49" s="32"/>
      <c r="Q49" s="32"/>
      <c r="R49" s="32"/>
      <c r="S49" s="32"/>
      <c r="T49" s="32"/>
      <c r="U49" s="32"/>
      <c r="V49" s="32"/>
      <c r="W49" s="32"/>
      <c r="X49" s="32"/>
      <c r="Y49" s="32"/>
      <c r="Z49" s="148">
        <f>問題３解答!Z159</f>
        <v>1.024</v>
      </c>
      <c r="AA49" s="148"/>
      <c r="AB49" s="148"/>
      <c r="AC49" s="148" t="s">
        <v>52</v>
      </c>
      <c r="AD49" s="148"/>
      <c r="AE49" s="149">
        <f>問題３解答!AE159</f>
        <v>1.01</v>
      </c>
      <c r="AF49" s="149"/>
      <c r="AG49" s="149"/>
      <c r="AH49" s="32" t="s">
        <v>53</v>
      </c>
      <c r="AI49" s="32"/>
      <c r="AJ49" s="32"/>
      <c r="AK49" s="32"/>
      <c r="AL49" s="32"/>
      <c r="AM49" s="32"/>
      <c r="AN49" s="32"/>
      <c r="AO49" s="34"/>
    </row>
    <row r="50" spans="1:42" x14ac:dyDescent="0.2">
      <c r="A50" s="68"/>
      <c r="B50" s="68"/>
      <c r="C50" s="68"/>
      <c r="D50" s="68"/>
      <c r="E50" s="68"/>
      <c r="F50" s="68"/>
      <c r="G50" s="68"/>
      <c r="H50" s="68"/>
      <c r="I50" s="68"/>
      <c r="J50" s="68"/>
      <c r="K50" s="68"/>
      <c r="L50" s="26"/>
      <c r="M50" s="26"/>
      <c r="N50" s="26"/>
      <c r="O50" s="26"/>
      <c r="P50" s="26"/>
      <c r="Q50" s="26"/>
      <c r="R50" s="26"/>
      <c r="S50" s="26"/>
      <c r="T50" s="26"/>
      <c r="U50" s="26"/>
      <c r="V50" s="26"/>
      <c r="W50" s="26"/>
      <c r="X50" s="26"/>
      <c r="Y50" s="26"/>
      <c r="Z50" s="68"/>
      <c r="AA50" s="68"/>
      <c r="AB50" s="68"/>
      <c r="AC50" s="68"/>
      <c r="AD50" s="68"/>
      <c r="AE50" s="78"/>
      <c r="AF50" s="78"/>
      <c r="AG50" s="78"/>
      <c r="AH50" s="26"/>
      <c r="AI50" s="26"/>
      <c r="AJ50" s="26"/>
      <c r="AK50" s="26"/>
      <c r="AL50" s="26"/>
      <c r="AM50" s="26"/>
      <c r="AN50" s="26"/>
      <c r="AO50" s="26"/>
    </row>
    <row r="51" spans="1:42" x14ac:dyDescent="0.2">
      <c r="A51" s="73" t="s">
        <v>217</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row>
    <row r="52" spans="1:42" x14ac:dyDescent="0.2">
      <c r="A52" s="146" t="s">
        <v>49</v>
      </c>
      <c r="B52" s="141"/>
      <c r="C52" s="141"/>
      <c r="D52" s="141"/>
      <c r="E52" s="141"/>
      <c r="F52" s="141">
        <f>問題３解答!F174</f>
        <v>10000</v>
      </c>
      <c r="G52" s="141"/>
      <c r="H52" s="141"/>
      <c r="I52" s="141"/>
      <c r="J52" s="141" t="s">
        <v>50</v>
      </c>
      <c r="K52" s="141"/>
      <c r="L52" s="141"/>
      <c r="M52" s="141"/>
      <c r="N52" s="141"/>
      <c r="O52" s="141"/>
      <c r="P52" s="141"/>
      <c r="Q52" s="141"/>
      <c r="R52" s="141"/>
      <c r="S52" s="142">
        <f>問題３解答!S174</f>
        <v>5.9</v>
      </c>
      <c r="T52" s="141"/>
      <c r="U52" s="141"/>
      <c r="V52" s="26" t="s">
        <v>192</v>
      </c>
      <c r="W52" s="26"/>
      <c r="X52" s="26"/>
      <c r="Y52" s="26"/>
      <c r="Z52" s="26"/>
      <c r="AA52" s="26"/>
      <c r="AB52" s="141">
        <f>問題３解答!AB174</f>
        <v>6.8</v>
      </c>
      <c r="AC52" s="141"/>
      <c r="AD52" s="141"/>
      <c r="AE52" s="50" t="s">
        <v>51</v>
      </c>
      <c r="AF52" s="26"/>
      <c r="AG52" s="26"/>
      <c r="AH52" s="26"/>
      <c r="AI52" s="26"/>
      <c r="AJ52" s="26"/>
      <c r="AK52" s="26"/>
      <c r="AL52" s="26"/>
      <c r="AM52" s="26"/>
      <c r="AN52" s="26"/>
      <c r="AO52" s="28"/>
    </row>
    <row r="53" spans="1:42" x14ac:dyDescent="0.2">
      <c r="A53" s="35" t="s">
        <v>225</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30"/>
    </row>
    <row r="54" spans="1:42" x14ac:dyDescent="0.2">
      <c r="A54" s="147" t="s">
        <v>193</v>
      </c>
      <c r="B54" s="148"/>
      <c r="C54" s="148"/>
      <c r="D54" s="148"/>
      <c r="E54" s="148"/>
      <c r="F54" s="148"/>
      <c r="G54" s="148"/>
      <c r="H54" s="148"/>
      <c r="I54" s="148">
        <f>問題３解答!I176</f>
        <v>14.7</v>
      </c>
      <c r="J54" s="148"/>
      <c r="K54" s="148"/>
      <c r="L54" s="32" t="s">
        <v>194</v>
      </c>
      <c r="M54" s="32"/>
      <c r="N54" s="32"/>
      <c r="O54" s="32"/>
      <c r="P54" s="32"/>
      <c r="Q54" s="32"/>
      <c r="R54" s="32"/>
      <c r="S54" s="32"/>
      <c r="T54" s="32"/>
      <c r="U54" s="32"/>
      <c r="V54" s="32"/>
      <c r="W54" s="32"/>
      <c r="X54" s="32"/>
      <c r="Y54" s="32"/>
      <c r="Z54" s="148">
        <f>問題３解答!Z176</f>
        <v>1.0249999999999999</v>
      </c>
      <c r="AA54" s="148"/>
      <c r="AB54" s="148"/>
      <c r="AC54" s="148" t="s">
        <v>52</v>
      </c>
      <c r="AD54" s="148"/>
      <c r="AE54" s="149">
        <f>問題３解答!AE176</f>
        <v>1.0029999999999999</v>
      </c>
      <c r="AF54" s="149"/>
      <c r="AG54" s="149"/>
      <c r="AH54" s="32" t="s">
        <v>53</v>
      </c>
      <c r="AI54" s="32"/>
      <c r="AJ54" s="32"/>
      <c r="AK54" s="32"/>
      <c r="AL54" s="32"/>
      <c r="AM54" s="32"/>
      <c r="AN54" s="32"/>
      <c r="AO54" s="34"/>
    </row>
    <row r="55" spans="1:42" x14ac:dyDescent="0.2">
      <c r="A55" s="67"/>
      <c r="B55" s="67"/>
      <c r="C55" s="67"/>
      <c r="D55" s="67"/>
      <c r="E55" s="67"/>
      <c r="F55" s="67"/>
      <c r="G55" s="67"/>
      <c r="H55" s="67"/>
      <c r="I55" s="67"/>
      <c r="J55" s="67"/>
      <c r="K55" s="67"/>
      <c r="L55" s="24"/>
      <c r="M55" s="24"/>
      <c r="N55" s="24"/>
      <c r="O55" s="24"/>
      <c r="P55" s="24"/>
      <c r="Q55" s="24"/>
      <c r="R55" s="24"/>
      <c r="S55" s="24"/>
      <c r="T55" s="24"/>
      <c r="U55" s="24"/>
      <c r="V55" s="24"/>
      <c r="W55" s="24"/>
      <c r="X55" s="24"/>
      <c r="Y55" s="24"/>
      <c r="Z55" s="67"/>
      <c r="AA55" s="67"/>
      <c r="AB55" s="67"/>
      <c r="AC55" s="67"/>
      <c r="AD55" s="67"/>
      <c r="AE55" s="79"/>
      <c r="AF55" s="79"/>
      <c r="AG55" s="79"/>
      <c r="AH55" s="24"/>
      <c r="AI55" s="24"/>
      <c r="AJ55" s="24"/>
      <c r="AK55" s="24"/>
      <c r="AL55" s="24"/>
      <c r="AM55" s="24"/>
      <c r="AN55" s="24"/>
      <c r="AO55" s="24"/>
      <c r="AP55" s="2"/>
    </row>
    <row r="56" spans="1:42" x14ac:dyDescent="0.2">
      <c r="A56" s="73" t="s">
        <v>218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2" x14ac:dyDescent="0.2">
      <c r="A57" s="146" t="s">
        <v>49</v>
      </c>
      <c r="B57" s="141"/>
      <c r="C57" s="141"/>
      <c r="D57" s="141"/>
      <c r="E57" s="141"/>
      <c r="F57" s="141">
        <f>問題３解答!F191</f>
        <v>8600</v>
      </c>
      <c r="G57" s="141"/>
      <c r="H57" s="141"/>
      <c r="I57" s="141"/>
      <c r="J57" s="141" t="s">
        <v>50</v>
      </c>
      <c r="K57" s="141"/>
      <c r="L57" s="141"/>
      <c r="M57" s="141"/>
      <c r="N57" s="141"/>
      <c r="O57" s="141"/>
      <c r="P57" s="141"/>
      <c r="Q57" s="141"/>
      <c r="R57" s="141"/>
      <c r="S57" s="142">
        <f>問題３解答!S191</f>
        <v>5.9</v>
      </c>
      <c r="T57" s="141"/>
      <c r="U57" s="141"/>
      <c r="V57" s="26" t="s">
        <v>192</v>
      </c>
      <c r="W57" s="26"/>
      <c r="X57" s="26"/>
      <c r="Y57" s="26"/>
      <c r="Z57" s="26"/>
      <c r="AA57" s="26"/>
      <c r="AB57" s="141">
        <f>問題３解答!AB191</f>
        <v>6.8</v>
      </c>
      <c r="AC57" s="141"/>
      <c r="AD57" s="141"/>
      <c r="AE57" s="50" t="s">
        <v>51</v>
      </c>
      <c r="AF57" s="26"/>
      <c r="AG57" s="26"/>
      <c r="AH57" s="26"/>
      <c r="AI57" s="26"/>
      <c r="AJ57" s="26"/>
      <c r="AK57" s="26"/>
      <c r="AL57" s="26"/>
      <c r="AM57" s="26"/>
      <c r="AN57" s="26"/>
      <c r="AO57" s="28"/>
    </row>
    <row r="58" spans="1:42" x14ac:dyDescent="0.2">
      <c r="A58" s="35" t="s">
        <v>225</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30"/>
    </row>
    <row r="59" spans="1:42" x14ac:dyDescent="0.2">
      <c r="A59" s="147" t="s">
        <v>193</v>
      </c>
      <c r="B59" s="148"/>
      <c r="C59" s="148"/>
      <c r="D59" s="148"/>
      <c r="E59" s="148"/>
      <c r="F59" s="148"/>
      <c r="G59" s="148"/>
      <c r="H59" s="148"/>
      <c r="I59" s="148">
        <f>問題３解答!I193</f>
        <v>13.2</v>
      </c>
      <c r="J59" s="148"/>
      <c r="K59" s="148"/>
      <c r="L59" s="32" t="s">
        <v>194</v>
      </c>
      <c r="M59" s="32"/>
      <c r="N59" s="32"/>
      <c r="O59" s="32"/>
      <c r="P59" s="32"/>
      <c r="Q59" s="32"/>
      <c r="R59" s="32"/>
      <c r="S59" s="32"/>
      <c r="T59" s="32"/>
      <c r="U59" s="32"/>
      <c r="V59" s="32"/>
      <c r="W59" s="32"/>
      <c r="X59" s="32"/>
      <c r="Y59" s="32"/>
      <c r="Z59" s="148">
        <f>問題３解答!Z193</f>
        <v>1.0229999999999999</v>
      </c>
      <c r="AA59" s="148"/>
      <c r="AB59" s="148"/>
      <c r="AC59" s="148" t="s">
        <v>52</v>
      </c>
      <c r="AD59" s="148"/>
      <c r="AE59" s="149">
        <f>問題３解答!AE193</f>
        <v>1.002</v>
      </c>
      <c r="AF59" s="149"/>
      <c r="AG59" s="149"/>
      <c r="AH59" s="32" t="s">
        <v>53</v>
      </c>
      <c r="AI59" s="32"/>
      <c r="AJ59" s="32"/>
      <c r="AK59" s="32"/>
      <c r="AL59" s="32"/>
      <c r="AM59" s="32"/>
      <c r="AN59" s="32"/>
      <c r="AO59" s="34"/>
    </row>
    <row r="60" spans="1:42" x14ac:dyDescent="0.2">
      <c r="A60" s="68"/>
      <c r="B60" s="68"/>
      <c r="C60" s="68"/>
      <c r="D60" s="68"/>
      <c r="E60" s="68"/>
      <c r="F60" s="68"/>
      <c r="G60" s="68"/>
      <c r="H60" s="68"/>
      <c r="I60" s="68"/>
      <c r="J60" s="68"/>
      <c r="K60" s="68"/>
      <c r="L60" s="26"/>
      <c r="M60" s="26"/>
      <c r="N60" s="26"/>
      <c r="O60" s="26"/>
      <c r="P60" s="26"/>
      <c r="Q60" s="26"/>
      <c r="R60" s="26"/>
      <c r="S60" s="26"/>
      <c r="T60" s="26"/>
      <c r="U60" s="26"/>
      <c r="V60" s="26"/>
      <c r="W60" s="26"/>
      <c r="X60" s="26"/>
      <c r="Y60" s="26"/>
      <c r="Z60" s="68"/>
      <c r="AA60" s="68"/>
      <c r="AB60" s="68"/>
      <c r="AC60" s="68"/>
      <c r="AD60" s="68"/>
      <c r="AE60" s="78"/>
      <c r="AF60" s="78"/>
      <c r="AG60" s="78"/>
      <c r="AH60" s="26"/>
      <c r="AI60" s="26"/>
      <c r="AJ60" s="26"/>
      <c r="AK60" s="26"/>
      <c r="AL60" s="26"/>
      <c r="AM60" s="26"/>
      <c r="AN60" s="26"/>
      <c r="AO60" s="26"/>
    </row>
    <row r="61" spans="1:42" x14ac:dyDescent="0.2">
      <c r="A61" s="73" t="s">
        <v>228</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2" x14ac:dyDescent="0.2">
      <c r="A62" s="146" t="s">
        <v>49</v>
      </c>
      <c r="B62" s="141"/>
      <c r="C62" s="141"/>
      <c r="D62" s="141"/>
      <c r="E62" s="141"/>
      <c r="F62" s="141">
        <f>問題３解答!F208</f>
        <v>5420</v>
      </c>
      <c r="G62" s="141"/>
      <c r="H62" s="141"/>
      <c r="I62" s="141"/>
      <c r="J62" s="141" t="s">
        <v>50</v>
      </c>
      <c r="K62" s="141"/>
      <c r="L62" s="141"/>
      <c r="M62" s="141"/>
      <c r="N62" s="141"/>
      <c r="O62" s="141"/>
      <c r="P62" s="141"/>
      <c r="Q62" s="141"/>
      <c r="R62" s="141"/>
      <c r="S62" s="142">
        <f>問題３解答!S208</f>
        <v>7.18</v>
      </c>
      <c r="T62" s="141"/>
      <c r="U62" s="141"/>
      <c r="V62" s="26" t="s">
        <v>192</v>
      </c>
      <c r="W62" s="26"/>
      <c r="X62" s="26"/>
      <c r="Y62" s="26"/>
      <c r="Z62" s="26"/>
      <c r="AA62" s="26"/>
      <c r="AB62" s="141">
        <f>問題３解答!AB208</f>
        <v>7.98</v>
      </c>
      <c r="AC62" s="141"/>
      <c r="AD62" s="141"/>
      <c r="AE62" s="50" t="s">
        <v>51</v>
      </c>
      <c r="AF62" s="26"/>
      <c r="AG62" s="26"/>
      <c r="AH62" s="26"/>
      <c r="AI62" s="26"/>
      <c r="AJ62" s="26"/>
      <c r="AK62" s="26"/>
      <c r="AL62" s="26"/>
      <c r="AM62" s="26"/>
      <c r="AN62" s="26"/>
      <c r="AO62" s="28"/>
    </row>
    <row r="63" spans="1:42" x14ac:dyDescent="0.2">
      <c r="A63" s="35" t="s">
        <v>225</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30"/>
    </row>
    <row r="64" spans="1:42" x14ac:dyDescent="0.2">
      <c r="A64" s="147" t="s">
        <v>193</v>
      </c>
      <c r="B64" s="148"/>
      <c r="C64" s="148"/>
      <c r="D64" s="148"/>
      <c r="E64" s="148"/>
      <c r="F64" s="148"/>
      <c r="G64" s="148"/>
      <c r="H64" s="148"/>
      <c r="I64" s="148">
        <f>問題３解答!I210</f>
        <v>13.6</v>
      </c>
      <c r="J64" s="148"/>
      <c r="K64" s="148"/>
      <c r="L64" s="32" t="s">
        <v>194</v>
      </c>
      <c r="M64" s="32"/>
      <c r="N64" s="32"/>
      <c r="O64" s="32"/>
      <c r="P64" s="32"/>
      <c r="Q64" s="32"/>
      <c r="R64" s="32"/>
      <c r="S64" s="32"/>
      <c r="T64" s="32"/>
      <c r="U64" s="32"/>
      <c r="V64" s="32"/>
      <c r="W64" s="32"/>
      <c r="X64" s="32"/>
      <c r="Y64" s="32"/>
      <c r="Z64" s="148">
        <f>問題３解答!Z210</f>
        <v>1.0249999999999999</v>
      </c>
      <c r="AA64" s="148"/>
      <c r="AB64" s="148"/>
      <c r="AC64" s="148" t="s">
        <v>52</v>
      </c>
      <c r="AD64" s="148"/>
      <c r="AE64" s="149">
        <f>問題３解答!AE210</f>
        <v>1.0029999999999999</v>
      </c>
      <c r="AF64" s="149"/>
      <c r="AG64" s="149"/>
      <c r="AH64" s="32" t="s">
        <v>53</v>
      </c>
      <c r="AI64" s="32"/>
      <c r="AJ64" s="32"/>
      <c r="AK64" s="32"/>
      <c r="AL64" s="32"/>
      <c r="AM64" s="32"/>
      <c r="AN64" s="32"/>
      <c r="AO64" s="34"/>
    </row>
    <row r="65" spans="1:41" x14ac:dyDescent="0.2">
      <c r="A65" s="68"/>
      <c r="B65" s="68"/>
      <c r="C65" s="68"/>
      <c r="D65" s="68"/>
      <c r="E65" s="68"/>
      <c r="F65" s="68"/>
      <c r="G65" s="68"/>
      <c r="H65" s="68"/>
      <c r="I65" s="68"/>
      <c r="J65" s="68"/>
      <c r="K65" s="68"/>
      <c r="L65" s="26"/>
      <c r="M65" s="26"/>
      <c r="N65" s="26"/>
      <c r="O65" s="26"/>
      <c r="P65" s="26"/>
      <c r="Q65" s="26"/>
      <c r="R65" s="26"/>
      <c r="S65" s="26"/>
      <c r="T65" s="26"/>
      <c r="U65" s="26"/>
      <c r="V65" s="26"/>
      <c r="W65" s="26"/>
      <c r="X65" s="26"/>
      <c r="Y65" s="26"/>
      <c r="Z65" s="68"/>
      <c r="AA65" s="68"/>
      <c r="AB65" s="68"/>
      <c r="AC65" s="68"/>
      <c r="AD65" s="68"/>
      <c r="AE65" s="78"/>
      <c r="AF65" s="78"/>
      <c r="AG65" s="78"/>
      <c r="AH65" s="26"/>
      <c r="AI65" s="26"/>
      <c r="AJ65" s="26"/>
      <c r="AK65" s="26"/>
      <c r="AL65" s="26"/>
      <c r="AM65" s="26"/>
      <c r="AN65" s="26"/>
      <c r="AO65" s="26"/>
    </row>
    <row r="66" spans="1:41" x14ac:dyDescent="0.2">
      <c r="A66" s="73" t="s">
        <v>236</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x14ac:dyDescent="0.2">
      <c r="A67" s="146" t="s">
        <v>49</v>
      </c>
      <c r="B67" s="141"/>
      <c r="C67" s="141"/>
      <c r="D67" s="141"/>
      <c r="E67" s="141"/>
      <c r="F67" s="141">
        <f>問題３解答!F225</f>
        <v>5500</v>
      </c>
      <c r="G67" s="141"/>
      <c r="H67" s="141"/>
      <c r="I67" s="141"/>
      <c r="J67" s="141" t="s">
        <v>50</v>
      </c>
      <c r="K67" s="141"/>
      <c r="L67" s="141"/>
      <c r="M67" s="141"/>
      <c r="N67" s="141"/>
      <c r="O67" s="141"/>
      <c r="P67" s="141"/>
      <c r="Q67" s="141"/>
      <c r="R67" s="141"/>
      <c r="S67" s="142">
        <f>問題３解答!S225</f>
        <v>7.5</v>
      </c>
      <c r="T67" s="141"/>
      <c r="U67" s="141"/>
      <c r="V67" s="26" t="s">
        <v>192</v>
      </c>
      <c r="W67" s="26"/>
      <c r="X67" s="26"/>
      <c r="Y67" s="26"/>
      <c r="Z67" s="26"/>
      <c r="AA67" s="26"/>
      <c r="AB67" s="141">
        <f>問題３解答!AB225</f>
        <v>7.84</v>
      </c>
      <c r="AC67" s="141"/>
      <c r="AD67" s="141"/>
      <c r="AE67" s="50" t="s">
        <v>51</v>
      </c>
      <c r="AF67" s="26"/>
      <c r="AG67" s="26"/>
      <c r="AH67" s="26"/>
      <c r="AI67" s="26"/>
      <c r="AJ67" s="26"/>
      <c r="AK67" s="26"/>
      <c r="AL67" s="26"/>
      <c r="AM67" s="26"/>
      <c r="AN67" s="26"/>
      <c r="AO67" s="28"/>
    </row>
    <row r="68" spans="1:41" x14ac:dyDescent="0.2">
      <c r="A68" s="35" t="s">
        <v>225</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30"/>
    </row>
    <row r="69" spans="1:41" x14ac:dyDescent="0.2">
      <c r="A69" s="147" t="s">
        <v>193</v>
      </c>
      <c r="B69" s="148"/>
      <c r="C69" s="148"/>
      <c r="D69" s="148"/>
      <c r="E69" s="148"/>
      <c r="F69" s="148"/>
      <c r="G69" s="148"/>
      <c r="H69" s="148"/>
      <c r="I69" s="148">
        <f>問題３解答!I227</f>
        <v>18.600000000000001</v>
      </c>
      <c r="J69" s="148"/>
      <c r="K69" s="148"/>
      <c r="L69" s="32" t="s">
        <v>194</v>
      </c>
      <c r="M69" s="32"/>
      <c r="N69" s="32"/>
      <c r="O69" s="32"/>
      <c r="P69" s="32"/>
      <c r="Q69" s="32"/>
      <c r="R69" s="32"/>
      <c r="S69" s="32"/>
      <c r="T69" s="32"/>
      <c r="U69" s="32"/>
      <c r="V69" s="32"/>
      <c r="W69" s="32"/>
      <c r="X69" s="32"/>
      <c r="Y69" s="32"/>
      <c r="Z69" s="148">
        <f>問題３解答!Z227</f>
        <v>1.0249999999999999</v>
      </c>
      <c r="AA69" s="148"/>
      <c r="AB69" s="148"/>
      <c r="AC69" s="148" t="s">
        <v>52</v>
      </c>
      <c r="AD69" s="148"/>
      <c r="AE69" s="149">
        <f>問題３解答!AE227</f>
        <v>1.01</v>
      </c>
      <c r="AF69" s="149"/>
      <c r="AG69" s="149"/>
      <c r="AH69" s="32" t="s">
        <v>53</v>
      </c>
      <c r="AI69" s="32"/>
      <c r="AJ69" s="32"/>
      <c r="AK69" s="32"/>
      <c r="AL69" s="32"/>
      <c r="AM69" s="32"/>
      <c r="AN69" s="32"/>
      <c r="AO69" s="34"/>
    </row>
    <row r="70" spans="1:41" x14ac:dyDescent="0.2">
      <c r="A70" s="68"/>
      <c r="B70" s="68"/>
      <c r="C70" s="68"/>
      <c r="D70" s="68"/>
      <c r="E70" s="68"/>
      <c r="F70" s="68"/>
      <c r="G70" s="68"/>
      <c r="H70" s="68"/>
      <c r="I70" s="68"/>
      <c r="J70" s="68"/>
      <c r="K70" s="68"/>
      <c r="L70" s="26"/>
      <c r="M70" s="26"/>
      <c r="N70" s="26"/>
      <c r="O70" s="26"/>
      <c r="P70" s="26"/>
      <c r="Q70" s="26"/>
      <c r="R70" s="26"/>
      <c r="S70" s="26"/>
      <c r="T70" s="26"/>
      <c r="U70" s="26"/>
      <c r="V70" s="26"/>
      <c r="W70" s="26"/>
      <c r="X70" s="26"/>
      <c r="Y70" s="26"/>
      <c r="Z70" s="68"/>
      <c r="AA70" s="68"/>
      <c r="AB70" s="68"/>
      <c r="AC70" s="68"/>
      <c r="AD70" s="68"/>
      <c r="AE70" s="78"/>
      <c r="AF70" s="78"/>
      <c r="AG70" s="78"/>
      <c r="AH70" s="26"/>
      <c r="AI70" s="26"/>
      <c r="AJ70" s="26"/>
      <c r="AK70" s="26"/>
      <c r="AL70" s="26"/>
      <c r="AM70" s="26"/>
      <c r="AN70" s="26"/>
      <c r="AO70" s="26"/>
    </row>
    <row r="71" spans="1:41" x14ac:dyDescent="0.2">
      <c r="A71" s="73" t="s">
        <v>230</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row>
    <row r="72" spans="1:41" x14ac:dyDescent="0.2">
      <c r="A72" s="146" t="s">
        <v>49</v>
      </c>
      <c r="B72" s="141"/>
      <c r="C72" s="141"/>
      <c r="D72" s="141"/>
      <c r="E72" s="141"/>
      <c r="F72" s="141">
        <f>問題３解答!F242</f>
        <v>6900</v>
      </c>
      <c r="G72" s="141"/>
      <c r="H72" s="141"/>
      <c r="I72" s="141"/>
      <c r="J72" s="141" t="s">
        <v>50</v>
      </c>
      <c r="K72" s="141"/>
      <c r="L72" s="141"/>
      <c r="M72" s="141"/>
      <c r="N72" s="141"/>
      <c r="O72" s="141"/>
      <c r="P72" s="141"/>
      <c r="Q72" s="141"/>
      <c r="R72" s="141"/>
      <c r="S72" s="142">
        <f>問題３解答!S242</f>
        <v>5.55</v>
      </c>
      <c r="T72" s="141"/>
      <c r="U72" s="141"/>
      <c r="V72" s="26" t="s">
        <v>192</v>
      </c>
      <c r="W72" s="26"/>
      <c r="X72" s="26"/>
      <c r="Y72" s="26"/>
      <c r="Z72" s="26"/>
      <c r="AA72" s="26"/>
      <c r="AB72" s="141">
        <f>問題３解答!AB242</f>
        <v>6.75</v>
      </c>
      <c r="AC72" s="141"/>
      <c r="AD72" s="141"/>
      <c r="AE72" s="50" t="s">
        <v>51</v>
      </c>
      <c r="AF72" s="26"/>
      <c r="AG72" s="26"/>
      <c r="AH72" s="26"/>
      <c r="AI72" s="26"/>
      <c r="AJ72" s="26"/>
      <c r="AK72" s="26"/>
      <c r="AL72" s="26"/>
      <c r="AM72" s="26"/>
      <c r="AN72" s="26"/>
      <c r="AO72" s="28"/>
    </row>
    <row r="73" spans="1:41" x14ac:dyDescent="0.2">
      <c r="A73" s="35" t="s">
        <v>225</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30"/>
    </row>
    <row r="74" spans="1:41" x14ac:dyDescent="0.2">
      <c r="A74" s="147" t="s">
        <v>193</v>
      </c>
      <c r="B74" s="148"/>
      <c r="C74" s="148"/>
      <c r="D74" s="148"/>
      <c r="E74" s="148"/>
      <c r="F74" s="148"/>
      <c r="G74" s="148"/>
      <c r="H74" s="148"/>
      <c r="I74" s="148">
        <f>問題３解答!I244</f>
        <v>16.2</v>
      </c>
      <c r="J74" s="148"/>
      <c r="K74" s="148"/>
      <c r="L74" s="32" t="s">
        <v>194</v>
      </c>
      <c r="M74" s="32"/>
      <c r="N74" s="32"/>
      <c r="O74" s="32"/>
      <c r="P74" s="32"/>
      <c r="Q74" s="32"/>
      <c r="R74" s="32"/>
      <c r="S74" s="32"/>
      <c r="T74" s="32"/>
      <c r="U74" s="32"/>
      <c r="V74" s="32"/>
      <c r="W74" s="32"/>
      <c r="X74" s="32"/>
      <c r="Y74" s="32"/>
      <c r="Z74" s="148">
        <f>問題３解答!Z244</f>
        <v>1.0249999999999999</v>
      </c>
      <c r="AA74" s="148"/>
      <c r="AB74" s="148"/>
      <c r="AC74" s="148" t="s">
        <v>52</v>
      </c>
      <c r="AD74" s="148"/>
      <c r="AE74" s="149">
        <f>問題３解答!AE244</f>
        <v>1.0029999999999999</v>
      </c>
      <c r="AF74" s="149"/>
      <c r="AG74" s="149"/>
      <c r="AH74" s="32" t="s">
        <v>53</v>
      </c>
      <c r="AI74" s="32"/>
      <c r="AJ74" s="32"/>
      <c r="AK74" s="32"/>
      <c r="AL74" s="32"/>
      <c r="AM74" s="32"/>
      <c r="AN74" s="32"/>
      <c r="AO74" s="34"/>
    </row>
    <row r="75" spans="1:41" x14ac:dyDescent="0.2">
      <c r="A75" s="68"/>
      <c r="B75" s="68"/>
      <c r="C75" s="68"/>
      <c r="D75" s="68"/>
      <c r="E75" s="68"/>
      <c r="F75" s="68"/>
      <c r="G75" s="68"/>
      <c r="H75" s="68"/>
      <c r="I75" s="68"/>
      <c r="J75" s="68"/>
      <c r="K75" s="68"/>
      <c r="L75" s="26"/>
      <c r="M75" s="26"/>
      <c r="N75" s="26"/>
      <c r="O75" s="26"/>
      <c r="P75" s="26"/>
      <c r="Q75" s="26"/>
      <c r="R75" s="26"/>
      <c r="S75" s="26"/>
      <c r="T75" s="26"/>
      <c r="U75" s="26"/>
      <c r="V75" s="26"/>
      <c r="W75" s="26"/>
      <c r="X75" s="26"/>
      <c r="Y75" s="26"/>
      <c r="Z75" s="68"/>
      <c r="AA75" s="68"/>
      <c r="AB75" s="68"/>
      <c r="AC75" s="68"/>
      <c r="AD75" s="68"/>
      <c r="AE75" s="78"/>
      <c r="AF75" s="78"/>
      <c r="AG75" s="78"/>
      <c r="AH75" s="26"/>
      <c r="AI75" s="26"/>
      <c r="AJ75" s="26"/>
      <c r="AK75" s="26"/>
      <c r="AL75" s="26"/>
      <c r="AM75" s="26"/>
      <c r="AN75" s="26"/>
      <c r="AO75" s="26"/>
    </row>
    <row r="76" spans="1:41" x14ac:dyDescent="0.2">
      <c r="A76" s="73" t="s">
        <v>231</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row>
    <row r="77" spans="1:41" x14ac:dyDescent="0.2">
      <c r="A77" s="146" t="s">
        <v>49</v>
      </c>
      <c r="B77" s="141"/>
      <c r="C77" s="141"/>
      <c r="D77" s="141"/>
      <c r="E77" s="141"/>
      <c r="F77" s="141">
        <f>問題３解答!F259</f>
        <v>7100</v>
      </c>
      <c r="G77" s="141"/>
      <c r="H77" s="141"/>
      <c r="I77" s="141"/>
      <c r="J77" s="141" t="s">
        <v>50</v>
      </c>
      <c r="K77" s="141"/>
      <c r="L77" s="141"/>
      <c r="M77" s="141"/>
      <c r="N77" s="141"/>
      <c r="O77" s="141"/>
      <c r="P77" s="141"/>
      <c r="Q77" s="141"/>
      <c r="R77" s="141"/>
      <c r="S77" s="142">
        <f>問題３解答!S259</f>
        <v>5.15</v>
      </c>
      <c r="T77" s="141"/>
      <c r="U77" s="141"/>
      <c r="V77" s="26" t="s">
        <v>192</v>
      </c>
      <c r="W77" s="26"/>
      <c r="X77" s="26"/>
      <c r="Y77" s="26"/>
      <c r="Z77" s="26"/>
      <c r="AA77" s="26"/>
      <c r="AB77" s="141">
        <f>問題３解答!AB259</f>
        <v>6.85</v>
      </c>
      <c r="AC77" s="141"/>
      <c r="AD77" s="141"/>
      <c r="AE77" s="50" t="s">
        <v>51</v>
      </c>
      <c r="AF77" s="26"/>
      <c r="AG77" s="26"/>
      <c r="AH77" s="26"/>
      <c r="AI77" s="26"/>
      <c r="AJ77" s="26"/>
      <c r="AK77" s="26"/>
      <c r="AL77" s="26"/>
      <c r="AM77" s="26"/>
      <c r="AN77" s="26"/>
      <c r="AO77" s="28"/>
    </row>
    <row r="78" spans="1:41" x14ac:dyDescent="0.2">
      <c r="A78" s="35" t="s">
        <v>225</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30"/>
    </row>
    <row r="79" spans="1:41" x14ac:dyDescent="0.2">
      <c r="A79" s="147" t="s">
        <v>193</v>
      </c>
      <c r="B79" s="148"/>
      <c r="C79" s="148"/>
      <c r="D79" s="148"/>
      <c r="E79" s="148"/>
      <c r="F79" s="148"/>
      <c r="G79" s="148"/>
      <c r="H79" s="148"/>
      <c r="I79" s="148">
        <f>問題３解答!I261</f>
        <v>13.5</v>
      </c>
      <c r="J79" s="148"/>
      <c r="K79" s="148"/>
      <c r="L79" s="32" t="s">
        <v>194</v>
      </c>
      <c r="M79" s="32"/>
      <c r="N79" s="32"/>
      <c r="O79" s="32"/>
      <c r="P79" s="32"/>
      <c r="Q79" s="32"/>
      <c r="R79" s="32"/>
      <c r="S79" s="32"/>
      <c r="T79" s="32"/>
      <c r="U79" s="32"/>
      <c r="V79" s="32"/>
      <c r="W79" s="32"/>
      <c r="X79" s="32"/>
      <c r="Y79" s="32"/>
      <c r="Z79" s="148">
        <f>問題３解答!Z261</f>
        <v>1.0249999999999999</v>
      </c>
      <c r="AA79" s="148"/>
      <c r="AB79" s="148"/>
      <c r="AC79" s="148" t="s">
        <v>52</v>
      </c>
      <c r="AD79" s="148"/>
      <c r="AE79" s="149">
        <f>問題３解答!AE261</f>
        <v>1.0029999999999999</v>
      </c>
      <c r="AF79" s="149"/>
      <c r="AG79" s="149"/>
      <c r="AH79" s="32" t="s">
        <v>53</v>
      </c>
      <c r="AI79" s="32"/>
      <c r="AJ79" s="32"/>
      <c r="AK79" s="32"/>
      <c r="AL79" s="32"/>
      <c r="AM79" s="32"/>
      <c r="AN79" s="32"/>
      <c r="AO79" s="34"/>
    </row>
    <row r="80" spans="1:41" x14ac:dyDescent="0.2">
      <c r="A80" s="69"/>
      <c r="B80" s="69"/>
      <c r="C80" s="69"/>
      <c r="D80" s="69"/>
      <c r="E80" s="69"/>
      <c r="F80" s="69"/>
      <c r="G80" s="69"/>
      <c r="H80" s="69"/>
      <c r="I80" s="69"/>
      <c r="J80" s="69"/>
      <c r="K80" s="69"/>
      <c r="L80" s="32"/>
      <c r="M80" s="32"/>
      <c r="N80" s="32"/>
      <c r="O80" s="32"/>
      <c r="P80" s="32"/>
      <c r="Q80" s="32"/>
      <c r="R80" s="32"/>
      <c r="S80" s="32"/>
      <c r="T80" s="32"/>
      <c r="U80" s="32"/>
      <c r="V80" s="32"/>
      <c r="W80" s="32"/>
      <c r="X80" s="32"/>
      <c r="Y80" s="32"/>
      <c r="Z80" s="69"/>
      <c r="AA80" s="69"/>
      <c r="AB80" s="69"/>
      <c r="AC80" s="69"/>
      <c r="AD80" s="69"/>
      <c r="AE80" s="77"/>
      <c r="AF80" s="77"/>
      <c r="AG80" s="77"/>
      <c r="AH80" s="32"/>
      <c r="AI80" s="32"/>
      <c r="AJ80" s="32"/>
      <c r="AK80" s="32"/>
      <c r="AL80" s="32"/>
      <c r="AM80" s="32"/>
      <c r="AN80" s="32"/>
      <c r="AO80" s="32"/>
    </row>
    <row r="81" spans="1:44" x14ac:dyDescent="0.2">
      <c r="A81" s="73" t="s">
        <v>232</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row>
    <row r="82" spans="1:44" x14ac:dyDescent="0.2">
      <c r="A82" s="146" t="s">
        <v>49</v>
      </c>
      <c r="B82" s="141"/>
      <c r="C82" s="141"/>
      <c r="D82" s="141"/>
      <c r="E82" s="141"/>
      <c r="F82" s="141">
        <f>問題３解答!F276</f>
        <v>8200</v>
      </c>
      <c r="G82" s="141"/>
      <c r="H82" s="141"/>
      <c r="I82" s="141"/>
      <c r="J82" s="141" t="s">
        <v>50</v>
      </c>
      <c r="K82" s="141"/>
      <c r="L82" s="141"/>
      <c r="M82" s="141"/>
      <c r="N82" s="141"/>
      <c r="O82" s="141"/>
      <c r="P82" s="141"/>
      <c r="Q82" s="141"/>
      <c r="R82" s="141"/>
      <c r="S82" s="142">
        <f>問題３解答!S276</f>
        <v>6.45</v>
      </c>
      <c r="T82" s="141"/>
      <c r="U82" s="141"/>
      <c r="V82" s="26" t="s">
        <v>192</v>
      </c>
      <c r="W82" s="26"/>
      <c r="X82" s="26"/>
      <c r="Y82" s="26"/>
      <c r="Z82" s="26"/>
      <c r="AA82" s="26"/>
      <c r="AB82" s="141">
        <f>問題３解答!AB276</f>
        <v>7.25</v>
      </c>
      <c r="AC82" s="141"/>
      <c r="AD82" s="141"/>
      <c r="AE82" s="50" t="s">
        <v>51</v>
      </c>
      <c r="AF82" s="26"/>
      <c r="AG82" s="26"/>
      <c r="AH82" s="26"/>
      <c r="AI82" s="26"/>
      <c r="AJ82" s="26"/>
      <c r="AK82" s="26"/>
      <c r="AL82" s="26"/>
      <c r="AM82" s="26"/>
      <c r="AN82" s="26"/>
      <c r="AO82" s="28"/>
    </row>
    <row r="83" spans="1:44" x14ac:dyDescent="0.2">
      <c r="A83" s="35" t="s">
        <v>225</v>
      </c>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30"/>
    </row>
    <row r="84" spans="1:44" x14ac:dyDescent="0.2">
      <c r="A84" s="147" t="s">
        <v>193</v>
      </c>
      <c r="B84" s="148"/>
      <c r="C84" s="148"/>
      <c r="D84" s="148"/>
      <c r="E84" s="148"/>
      <c r="F84" s="148"/>
      <c r="G84" s="148"/>
      <c r="H84" s="148"/>
      <c r="I84" s="148">
        <f>問題３解答!I278</f>
        <v>16.2</v>
      </c>
      <c r="J84" s="148"/>
      <c r="K84" s="148"/>
      <c r="L84" s="32" t="s">
        <v>194</v>
      </c>
      <c r="M84" s="32"/>
      <c r="N84" s="32"/>
      <c r="O84" s="32"/>
      <c r="P84" s="32"/>
      <c r="Q84" s="32"/>
      <c r="R84" s="32"/>
      <c r="S84" s="32"/>
      <c r="T84" s="32"/>
      <c r="U84" s="32"/>
      <c r="V84" s="32"/>
      <c r="W84" s="32"/>
      <c r="X84" s="32"/>
      <c r="Y84" s="32"/>
      <c r="Z84" s="148">
        <f>問題３解答!Z278</f>
        <v>1.0249999999999999</v>
      </c>
      <c r="AA84" s="148"/>
      <c r="AB84" s="148"/>
      <c r="AC84" s="148" t="s">
        <v>52</v>
      </c>
      <c r="AD84" s="148"/>
      <c r="AE84" s="149">
        <f>問題３解答!AE278</f>
        <v>1.0029999999999999</v>
      </c>
      <c r="AF84" s="149"/>
      <c r="AG84" s="149"/>
      <c r="AH84" s="32" t="s">
        <v>53</v>
      </c>
      <c r="AI84" s="32"/>
      <c r="AJ84" s="32"/>
      <c r="AK84" s="32"/>
      <c r="AL84" s="32"/>
      <c r="AM84" s="32"/>
      <c r="AN84" s="32"/>
      <c r="AO84" s="34"/>
    </row>
    <row r="85" spans="1:44" x14ac:dyDescent="0.2">
      <c r="A85" s="67"/>
      <c r="B85" s="67"/>
      <c r="C85" s="67"/>
      <c r="D85" s="67"/>
      <c r="E85" s="67"/>
      <c r="F85" s="67"/>
      <c r="G85" s="67"/>
      <c r="H85" s="67"/>
      <c r="I85" s="67"/>
      <c r="J85" s="67"/>
      <c r="K85" s="67"/>
      <c r="L85" s="24"/>
      <c r="M85" s="24"/>
      <c r="N85" s="24"/>
      <c r="O85" s="24"/>
      <c r="P85" s="24"/>
      <c r="Q85" s="24"/>
      <c r="R85" s="24"/>
      <c r="S85" s="24"/>
      <c r="T85" s="24"/>
      <c r="U85" s="24"/>
      <c r="V85" s="24"/>
      <c r="W85" s="24"/>
      <c r="X85" s="24"/>
      <c r="Y85" s="24"/>
      <c r="Z85" s="67"/>
      <c r="AA85" s="67"/>
      <c r="AB85" s="67"/>
      <c r="AC85" s="67"/>
      <c r="AD85" s="67"/>
      <c r="AE85" s="79"/>
      <c r="AF85" s="79"/>
      <c r="AG85" s="79"/>
      <c r="AH85" s="24"/>
      <c r="AI85" s="24"/>
      <c r="AJ85" s="24"/>
      <c r="AK85" s="24"/>
      <c r="AL85" s="24"/>
      <c r="AM85" s="24"/>
      <c r="AN85" s="24"/>
      <c r="AO85" s="24"/>
      <c r="AP85" s="2"/>
      <c r="AQ85" s="2"/>
      <c r="AR85" s="2"/>
    </row>
    <row r="86" spans="1:44" x14ac:dyDescent="0.2">
      <c r="A86" s="73" t="s">
        <v>233</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row>
    <row r="87" spans="1:44" x14ac:dyDescent="0.2">
      <c r="A87" s="146" t="s">
        <v>49</v>
      </c>
      <c r="B87" s="141"/>
      <c r="C87" s="141"/>
      <c r="D87" s="141"/>
      <c r="E87" s="141"/>
      <c r="F87" s="141">
        <f>問題３解答!F293</f>
        <v>6900</v>
      </c>
      <c r="G87" s="141"/>
      <c r="H87" s="141"/>
      <c r="I87" s="141"/>
      <c r="J87" s="141" t="s">
        <v>50</v>
      </c>
      <c r="K87" s="141"/>
      <c r="L87" s="141"/>
      <c r="M87" s="141"/>
      <c r="N87" s="141"/>
      <c r="O87" s="141"/>
      <c r="P87" s="141"/>
      <c r="Q87" s="141"/>
      <c r="R87" s="141"/>
      <c r="S87" s="142">
        <f>問題３解答!S293</f>
        <v>7.06</v>
      </c>
      <c r="T87" s="141"/>
      <c r="U87" s="141"/>
      <c r="V87" s="26" t="s">
        <v>192</v>
      </c>
      <c r="W87" s="26"/>
      <c r="X87" s="26"/>
      <c r="Y87" s="26"/>
      <c r="Z87" s="26"/>
      <c r="AA87" s="26"/>
      <c r="AB87" s="141">
        <f>問題３解答!AB293</f>
        <v>7.8</v>
      </c>
      <c r="AC87" s="141"/>
      <c r="AD87" s="141"/>
      <c r="AE87" s="50" t="s">
        <v>51</v>
      </c>
      <c r="AF87" s="26"/>
      <c r="AG87" s="26"/>
      <c r="AH87" s="26"/>
      <c r="AI87" s="26"/>
      <c r="AJ87" s="26"/>
      <c r="AK87" s="26"/>
      <c r="AL87" s="26"/>
      <c r="AM87" s="26"/>
      <c r="AN87" s="26"/>
      <c r="AO87" s="28"/>
    </row>
    <row r="88" spans="1:44" x14ac:dyDescent="0.2">
      <c r="A88" s="35" t="s">
        <v>225</v>
      </c>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30"/>
    </row>
    <row r="89" spans="1:44" x14ac:dyDescent="0.2">
      <c r="A89" s="147" t="s">
        <v>193</v>
      </c>
      <c r="B89" s="148"/>
      <c r="C89" s="148"/>
      <c r="D89" s="148"/>
      <c r="E89" s="148"/>
      <c r="F89" s="148"/>
      <c r="G89" s="148"/>
      <c r="H89" s="148"/>
      <c r="I89" s="148">
        <f>問題３解答!I295</f>
        <v>18.399999999999999</v>
      </c>
      <c r="J89" s="148"/>
      <c r="K89" s="148"/>
      <c r="L89" s="32" t="s">
        <v>194</v>
      </c>
      <c r="M89" s="32"/>
      <c r="N89" s="32"/>
      <c r="O89" s="32"/>
      <c r="P89" s="32"/>
      <c r="Q89" s="32"/>
      <c r="R89" s="32"/>
      <c r="S89" s="32"/>
      <c r="T89" s="32"/>
      <c r="U89" s="32"/>
      <c r="V89" s="32"/>
      <c r="W89" s="32"/>
      <c r="X89" s="32"/>
      <c r="Y89" s="32"/>
      <c r="Z89" s="148">
        <f>問題３解答!Z295</f>
        <v>1.0249999999999999</v>
      </c>
      <c r="AA89" s="148"/>
      <c r="AB89" s="148"/>
      <c r="AC89" s="148" t="s">
        <v>52</v>
      </c>
      <c r="AD89" s="148"/>
      <c r="AE89" s="149">
        <f>問題３解答!AE295</f>
        <v>1.0029999999999999</v>
      </c>
      <c r="AF89" s="149"/>
      <c r="AG89" s="149"/>
      <c r="AH89" s="32" t="s">
        <v>53</v>
      </c>
      <c r="AI89" s="32"/>
      <c r="AJ89" s="32"/>
      <c r="AK89" s="32"/>
      <c r="AL89" s="32"/>
      <c r="AM89" s="32"/>
      <c r="AN89" s="32"/>
      <c r="AO89" s="34"/>
    </row>
    <row r="90" spans="1:44" x14ac:dyDescent="0.2">
      <c r="A90" s="67"/>
      <c r="B90" s="67"/>
      <c r="C90" s="67"/>
      <c r="D90" s="67"/>
      <c r="E90" s="67"/>
      <c r="F90" s="67"/>
      <c r="G90" s="67"/>
      <c r="H90" s="67"/>
      <c r="I90" s="67"/>
      <c r="J90" s="67"/>
      <c r="K90" s="67"/>
      <c r="L90" s="24"/>
      <c r="M90" s="24"/>
      <c r="N90" s="24"/>
      <c r="O90" s="24"/>
      <c r="P90" s="24"/>
      <c r="Q90" s="24"/>
      <c r="R90" s="24"/>
      <c r="S90" s="24"/>
      <c r="T90" s="24"/>
      <c r="U90" s="24"/>
      <c r="V90" s="24"/>
      <c r="W90" s="24"/>
      <c r="X90" s="24"/>
      <c r="Y90" s="24"/>
      <c r="Z90" s="67"/>
      <c r="AA90" s="67"/>
      <c r="AB90" s="67"/>
      <c r="AC90" s="67"/>
      <c r="AD90" s="67"/>
      <c r="AE90" s="79"/>
      <c r="AF90" s="79"/>
      <c r="AG90" s="79"/>
      <c r="AH90" s="24"/>
      <c r="AI90" s="24"/>
      <c r="AJ90" s="24"/>
      <c r="AK90" s="24"/>
      <c r="AL90" s="24"/>
      <c r="AM90" s="24"/>
      <c r="AN90" s="24"/>
      <c r="AO90" s="24"/>
      <c r="AP90" s="2"/>
    </row>
    <row r="91" spans="1:44" x14ac:dyDescent="0.2">
      <c r="A91" s="73" t="s">
        <v>234</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4" x14ac:dyDescent="0.2">
      <c r="A92" s="146" t="s">
        <v>49</v>
      </c>
      <c r="B92" s="141"/>
      <c r="C92" s="141"/>
      <c r="D92" s="141"/>
      <c r="E92" s="141"/>
      <c r="F92" s="141">
        <f>問題３解答!F310</f>
        <v>71200</v>
      </c>
      <c r="G92" s="141"/>
      <c r="H92" s="141"/>
      <c r="I92" s="141"/>
      <c r="J92" s="141" t="s">
        <v>50</v>
      </c>
      <c r="K92" s="141"/>
      <c r="L92" s="141"/>
      <c r="M92" s="141"/>
      <c r="N92" s="141"/>
      <c r="O92" s="141"/>
      <c r="P92" s="141"/>
      <c r="Q92" s="141"/>
      <c r="R92" s="141"/>
      <c r="S92" s="142">
        <f>問題３解答!S310</f>
        <v>8.08</v>
      </c>
      <c r="T92" s="141"/>
      <c r="U92" s="141"/>
      <c r="V92" s="26" t="s">
        <v>192</v>
      </c>
      <c r="W92" s="26"/>
      <c r="X92" s="26"/>
      <c r="Y92" s="26"/>
      <c r="Z92" s="26"/>
      <c r="AA92" s="26"/>
      <c r="AB92" s="141">
        <f>問題３解答!AB310</f>
        <v>9.1</v>
      </c>
      <c r="AC92" s="141"/>
      <c r="AD92" s="141"/>
      <c r="AE92" s="50" t="s">
        <v>51</v>
      </c>
      <c r="AF92" s="26"/>
      <c r="AG92" s="26"/>
      <c r="AH92" s="26"/>
      <c r="AI92" s="26"/>
      <c r="AJ92" s="26"/>
      <c r="AK92" s="26"/>
      <c r="AL92" s="26"/>
      <c r="AM92" s="26"/>
      <c r="AN92" s="26"/>
      <c r="AO92" s="28"/>
    </row>
    <row r="93" spans="1:44" x14ac:dyDescent="0.2">
      <c r="A93" s="35" t="s">
        <v>225</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30"/>
    </row>
    <row r="94" spans="1:44" x14ac:dyDescent="0.2">
      <c r="A94" s="147" t="s">
        <v>193</v>
      </c>
      <c r="B94" s="148"/>
      <c r="C94" s="148"/>
      <c r="D94" s="148"/>
      <c r="E94" s="148"/>
      <c r="F94" s="148"/>
      <c r="G94" s="148"/>
      <c r="H94" s="148"/>
      <c r="I94" s="148">
        <f>問題３解答!I312</f>
        <v>19.8</v>
      </c>
      <c r="J94" s="148"/>
      <c r="K94" s="148"/>
      <c r="L94" s="32" t="s">
        <v>194</v>
      </c>
      <c r="M94" s="32"/>
      <c r="N94" s="32"/>
      <c r="O94" s="32"/>
      <c r="P94" s="32"/>
      <c r="Q94" s="32"/>
      <c r="R94" s="32"/>
      <c r="S94" s="32"/>
      <c r="T94" s="32"/>
      <c r="U94" s="32"/>
      <c r="V94" s="32"/>
      <c r="W94" s="32"/>
      <c r="X94" s="32"/>
      <c r="Y94" s="32"/>
      <c r="Z94" s="148">
        <f>問題３解答!Z312</f>
        <v>1.024</v>
      </c>
      <c r="AA94" s="148"/>
      <c r="AB94" s="148"/>
      <c r="AC94" s="148" t="s">
        <v>52</v>
      </c>
      <c r="AD94" s="148"/>
      <c r="AE94" s="149">
        <f>問題３解答!AE312</f>
        <v>1.0029999999999999</v>
      </c>
      <c r="AF94" s="149"/>
      <c r="AG94" s="149"/>
      <c r="AH94" s="32" t="s">
        <v>53</v>
      </c>
      <c r="AI94" s="32"/>
      <c r="AJ94" s="32"/>
      <c r="AK94" s="32"/>
      <c r="AL94" s="32"/>
      <c r="AM94" s="32"/>
      <c r="AN94" s="32"/>
      <c r="AO94" s="34"/>
    </row>
    <row r="95" spans="1:44" x14ac:dyDescent="0.2">
      <c r="A95" s="68"/>
      <c r="B95" s="68"/>
      <c r="C95" s="68"/>
      <c r="D95" s="68"/>
      <c r="E95" s="68"/>
      <c r="F95" s="68"/>
      <c r="G95" s="68"/>
      <c r="H95" s="68"/>
      <c r="I95" s="68"/>
      <c r="J95" s="68"/>
      <c r="K95" s="68"/>
      <c r="L95" s="26"/>
      <c r="M95" s="26"/>
      <c r="N95" s="26"/>
      <c r="O95" s="26"/>
      <c r="P95" s="26"/>
      <c r="Q95" s="26"/>
      <c r="R95" s="26"/>
      <c r="S95" s="26"/>
      <c r="T95" s="26"/>
      <c r="U95" s="26"/>
      <c r="V95" s="26"/>
      <c r="W95" s="26"/>
      <c r="X95" s="26"/>
      <c r="Y95" s="26"/>
      <c r="Z95" s="68"/>
      <c r="AA95" s="68"/>
      <c r="AB95" s="68"/>
      <c r="AC95" s="68"/>
      <c r="AD95" s="68"/>
      <c r="AE95" s="78"/>
      <c r="AF95" s="78"/>
      <c r="AG95" s="78"/>
      <c r="AH95" s="26"/>
      <c r="AI95" s="26"/>
      <c r="AJ95" s="26"/>
      <c r="AK95" s="26"/>
      <c r="AL95" s="26"/>
      <c r="AM95" s="26"/>
      <c r="AN95" s="26"/>
      <c r="AO95" s="26"/>
    </row>
    <row r="96" spans="1:44" x14ac:dyDescent="0.2">
      <c r="A96" s="73" t="s">
        <v>235</v>
      </c>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row>
    <row r="97" spans="1:41" x14ac:dyDescent="0.2">
      <c r="A97" s="146" t="s">
        <v>49</v>
      </c>
      <c r="B97" s="141"/>
      <c r="C97" s="141"/>
      <c r="D97" s="141"/>
      <c r="E97" s="141"/>
      <c r="F97" s="141">
        <f>問題３解答!F327</f>
        <v>85200</v>
      </c>
      <c r="G97" s="141"/>
      <c r="H97" s="141"/>
      <c r="I97" s="141"/>
      <c r="J97" s="141" t="s">
        <v>50</v>
      </c>
      <c r="K97" s="141"/>
      <c r="L97" s="141"/>
      <c r="M97" s="141"/>
      <c r="N97" s="141"/>
      <c r="O97" s="141"/>
      <c r="P97" s="141"/>
      <c r="Q97" s="141"/>
      <c r="R97" s="141"/>
      <c r="S97" s="142">
        <f>問題３解答!S327</f>
        <v>7.85</v>
      </c>
      <c r="T97" s="141"/>
      <c r="U97" s="141"/>
      <c r="V97" s="26" t="s">
        <v>192</v>
      </c>
      <c r="W97" s="26"/>
      <c r="X97" s="26"/>
      <c r="Y97" s="26"/>
      <c r="Z97" s="26"/>
      <c r="AA97" s="26"/>
      <c r="AB97" s="141">
        <f>問題３解答!AB327</f>
        <v>8.75</v>
      </c>
      <c r="AC97" s="141"/>
      <c r="AD97" s="141"/>
      <c r="AE97" s="50" t="s">
        <v>51</v>
      </c>
      <c r="AF97" s="26"/>
      <c r="AG97" s="26"/>
      <c r="AH97" s="26"/>
      <c r="AI97" s="26"/>
      <c r="AJ97" s="26"/>
      <c r="AK97" s="26"/>
      <c r="AL97" s="26"/>
      <c r="AM97" s="26"/>
      <c r="AN97" s="26"/>
      <c r="AO97" s="28"/>
    </row>
    <row r="98" spans="1:41" x14ac:dyDescent="0.2">
      <c r="A98" s="35" t="s">
        <v>225</v>
      </c>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30"/>
    </row>
    <row r="99" spans="1:41" x14ac:dyDescent="0.2">
      <c r="A99" s="147" t="s">
        <v>193</v>
      </c>
      <c r="B99" s="148"/>
      <c r="C99" s="148"/>
      <c r="D99" s="148"/>
      <c r="E99" s="148"/>
      <c r="F99" s="148"/>
      <c r="G99" s="148"/>
      <c r="H99" s="148"/>
      <c r="I99" s="148">
        <f>問題３解答!I329</f>
        <v>21.8</v>
      </c>
      <c r="J99" s="148"/>
      <c r="K99" s="148"/>
      <c r="L99" s="32" t="s">
        <v>194</v>
      </c>
      <c r="M99" s="32"/>
      <c r="N99" s="32"/>
      <c r="O99" s="32"/>
      <c r="P99" s="32"/>
      <c r="Q99" s="32"/>
      <c r="R99" s="32"/>
      <c r="S99" s="32"/>
      <c r="T99" s="32"/>
      <c r="U99" s="32"/>
      <c r="V99" s="32"/>
      <c r="W99" s="32"/>
      <c r="X99" s="32"/>
      <c r="Y99" s="32"/>
      <c r="Z99" s="148">
        <f>問題３解答!Z329</f>
        <v>1.0249999999999999</v>
      </c>
      <c r="AA99" s="148"/>
      <c r="AB99" s="148"/>
      <c r="AC99" s="148" t="s">
        <v>52</v>
      </c>
      <c r="AD99" s="148"/>
      <c r="AE99" s="149">
        <f>問題３解答!AE329</f>
        <v>1.0029999999999999</v>
      </c>
      <c r="AF99" s="149"/>
      <c r="AG99" s="149"/>
      <c r="AH99" s="32" t="s">
        <v>53</v>
      </c>
      <c r="AI99" s="32"/>
      <c r="AJ99" s="32"/>
      <c r="AK99" s="32"/>
      <c r="AL99" s="32"/>
      <c r="AM99" s="32"/>
      <c r="AN99" s="32"/>
      <c r="AO99" s="34"/>
    </row>
  </sheetData>
  <mergeCells count="200">
    <mergeCell ref="AE4:AG4"/>
    <mergeCell ref="A2:E2"/>
    <mergeCell ref="F2:I2"/>
    <mergeCell ref="J2:R2"/>
    <mergeCell ref="S2:U2"/>
    <mergeCell ref="AB2:AD2"/>
    <mergeCell ref="A4:H4"/>
    <mergeCell ref="I4:K4"/>
    <mergeCell ref="Z4:AB4"/>
    <mergeCell ref="AC4:AD4"/>
    <mergeCell ref="A9:H9"/>
    <mergeCell ref="I9:K9"/>
    <mergeCell ref="Z9:AB9"/>
    <mergeCell ref="AC9:AD9"/>
    <mergeCell ref="AE9:AG9"/>
    <mergeCell ref="A7:E7"/>
    <mergeCell ref="F7:I7"/>
    <mergeCell ref="J7:R7"/>
    <mergeCell ref="S7:U7"/>
    <mergeCell ref="AB7:AD7"/>
    <mergeCell ref="A14:H14"/>
    <mergeCell ref="I14:K14"/>
    <mergeCell ref="Z14:AB14"/>
    <mergeCell ref="AC14:AD14"/>
    <mergeCell ref="AE14:AG14"/>
    <mergeCell ref="A12:E12"/>
    <mergeCell ref="F12:I12"/>
    <mergeCell ref="J12:R12"/>
    <mergeCell ref="S12:U12"/>
    <mergeCell ref="AB12:AD12"/>
    <mergeCell ref="A19:H19"/>
    <mergeCell ref="I19:K19"/>
    <mergeCell ref="Z19:AB19"/>
    <mergeCell ref="AC19:AD19"/>
    <mergeCell ref="AE19:AG19"/>
    <mergeCell ref="A17:E17"/>
    <mergeCell ref="F17:I17"/>
    <mergeCell ref="J17:R17"/>
    <mergeCell ref="S17:U17"/>
    <mergeCell ref="AB17:AD17"/>
    <mergeCell ref="A24:H24"/>
    <mergeCell ref="I24:K24"/>
    <mergeCell ref="Z24:AB24"/>
    <mergeCell ref="AC24:AD24"/>
    <mergeCell ref="AE24:AG24"/>
    <mergeCell ref="A22:E22"/>
    <mergeCell ref="F22:I22"/>
    <mergeCell ref="J22:R22"/>
    <mergeCell ref="S22:U22"/>
    <mergeCell ref="AB22:AD22"/>
    <mergeCell ref="A29:H29"/>
    <mergeCell ref="I29:K29"/>
    <mergeCell ref="Z29:AB29"/>
    <mergeCell ref="AC29:AD29"/>
    <mergeCell ref="AE29:AG29"/>
    <mergeCell ref="A27:E27"/>
    <mergeCell ref="F27:I27"/>
    <mergeCell ref="J27:R27"/>
    <mergeCell ref="S27:U27"/>
    <mergeCell ref="AB27:AD27"/>
    <mergeCell ref="A34:H34"/>
    <mergeCell ref="I34:K34"/>
    <mergeCell ref="Z34:AB34"/>
    <mergeCell ref="AC34:AD34"/>
    <mergeCell ref="AE34:AG34"/>
    <mergeCell ref="A32:E32"/>
    <mergeCell ref="F32:I32"/>
    <mergeCell ref="J32:R32"/>
    <mergeCell ref="S32:U32"/>
    <mergeCell ref="AB32:AD32"/>
    <mergeCell ref="A39:H39"/>
    <mergeCell ref="I39:K39"/>
    <mergeCell ref="Z39:AB39"/>
    <mergeCell ref="AC39:AD39"/>
    <mergeCell ref="AE39:AG39"/>
    <mergeCell ref="A37:E37"/>
    <mergeCell ref="F37:I37"/>
    <mergeCell ref="J37:R37"/>
    <mergeCell ref="S37:U37"/>
    <mergeCell ref="AB37:AD37"/>
    <mergeCell ref="A44:H44"/>
    <mergeCell ref="I44:K44"/>
    <mergeCell ref="Z44:AB44"/>
    <mergeCell ref="AC44:AD44"/>
    <mergeCell ref="AE44:AG44"/>
    <mergeCell ref="A42:E42"/>
    <mergeCell ref="F42:I42"/>
    <mergeCell ref="J42:R42"/>
    <mergeCell ref="S42:U42"/>
    <mergeCell ref="AB42:AD42"/>
    <mergeCell ref="A49:H49"/>
    <mergeCell ref="I49:K49"/>
    <mergeCell ref="Z49:AB49"/>
    <mergeCell ref="AC49:AD49"/>
    <mergeCell ref="AE49:AG49"/>
    <mergeCell ref="A47:E47"/>
    <mergeCell ref="F47:I47"/>
    <mergeCell ref="J47:R47"/>
    <mergeCell ref="S47:U47"/>
    <mergeCell ref="AB47:AD47"/>
    <mergeCell ref="A54:H54"/>
    <mergeCell ref="I54:K54"/>
    <mergeCell ref="Z54:AB54"/>
    <mergeCell ref="AC54:AD54"/>
    <mergeCell ref="AE54:AG54"/>
    <mergeCell ref="A52:E52"/>
    <mergeCell ref="F52:I52"/>
    <mergeCell ref="J52:R52"/>
    <mergeCell ref="S52:U52"/>
    <mergeCell ref="AB52:AD52"/>
    <mergeCell ref="A59:H59"/>
    <mergeCell ref="I59:K59"/>
    <mergeCell ref="Z59:AB59"/>
    <mergeCell ref="AC59:AD59"/>
    <mergeCell ref="AE59:AG59"/>
    <mergeCell ref="A57:E57"/>
    <mergeCell ref="F57:I57"/>
    <mergeCell ref="J57:R57"/>
    <mergeCell ref="S57:U57"/>
    <mergeCell ref="AB57:AD57"/>
    <mergeCell ref="A64:H64"/>
    <mergeCell ref="I64:K64"/>
    <mergeCell ref="Z64:AB64"/>
    <mergeCell ref="AC64:AD64"/>
    <mergeCell ref="AE64:AG64"/>
    <mergeCell ref="A62:E62"/>
    <mergeCell ref="F62:I62"/>
    <mergeCell ref="J62:R62"/>
    <mergeCell ref="S62:U62"/>
    <mergeCell ref="AB62:AD62"/>
    <mergeCell ref="A69:H69"/>
    <mergeCell ref="I69:K69"/>
    <mergeCell ref="Z69:AB69"/>
    <mergeCell ref="AC69:AD69"/>
    <mergeCell ref="AE69:AG69"/>
    <mergeCell ref="A67:E67"/>
    <mergeCell ref="F67:I67"/>
    <mergeCell ref="J67:R67"/>
    <mergeCell ref="S67:U67"/>
    <mergeCell ref="AB67:AD67"/>
    <mergeCell ref="A74:H74"/>
    <mergeCell ref="I74:K74"/>
    <mergeCell ref="Z74:AB74"/>
    <mergeCell ref="AC74:AD74"/>
    <mergeCell ref="AE74:AG74"/>
    <mergeCell ref="A72:E72"/>
    <mergeCell ref="F72:I72"/>
    <mergeCell ref="J72:R72"/>
    <mergeCell ref="S72:U72"/>
    <mergeCell ref="AB72:AD72"/>
    <mergeCell ref="A79:H79"/>
    <mergeCell ref="I79:K79"/>
    <mergeCell ref="Z79:AB79"/>
    <mergeCell ref="AC79:AD79"/>
    <mergeCell ref="AE79:AG79"/>
    <mergeCell ref="A77:E77"/>
    <mergeCell ref="F77:I77"/>
    <mergeCell ref="J77:R77"/>
    <mergeCell ref="S77:U77"/>
    <mergeCell ref="AB77:AD77"/>
    <mergeCell ref="A84:H84"/>
    <mergeCell ref="I84:K84"/>
    <mergeCell ref="Z84:AB84"/>
    <mergeCell ref="AC84:AD84"/>
    <mergeCell ref="AE84:AG84"/>
    <mergeCell ref="A82:E82"/>
    <mergeCell ref="F82:I82"/>
    <mergeCell ref="J82:R82"/>
    <mergeCell ref="S82:U82"/>
    <mergeCell ref="AB82:AD82"/>
    <mergeCell ref="A89:H89"/>
    <mergeCell ref="I89:K89"/>
    <mergeCell ref="Z89:AB89"/>
    <mergeCell ref="AC89:AD89"/>
    <mergeCell ref="AE89:AG89"/>
    <mergeCell ref="A87:E87"/>
    <mergeCell ref="F87:I87"/>
    <mergeCell ref="J87:R87"/>
    <mergeCell ref="S87:U87"/>
    <mergeCell ref="AB87:AD87"/>
    <mergeCell ref="A94:H94"/>
    <mergeCell ref="I94:K94"/>
    <mergeCell ref="Z94:AB94"/>
    <mergeCell ref="AC94:AD94"/>
    <mergeCell ref="AE94:AG94"/>
    <mergeCell ref="A92:E92"/>
    <mergeCell ref="F92:I92"/>
    <mergeCell ref="J92:R92"/>
    <mergeCell ref="S92:U92"/>
    <mergeCell ref="AB92:AD92"/>
    <mergeCell ref="A99:H99"/>
    <mergeCell ref="I99:K99"/>
    <mergeCell ref="Z99:AB99"/>
    <mergeCell ref="AC99:AD99"/>
    <mergeCell ref="AE99:AG99"/>
    <mergeCell ref="A97:E97"/>
    <mergeCell ref="F97:I97"/>
    <mergeCell ref="J97:R97"/>
    <mergeCell ref="S97:U97"/>
    <mergeCell ref="AB97:AD9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
  <sheetViews>
    <sheetView zoomScale="85" zoomScaleNormal="85" workbookViewId="0">
      <selection activeCell="AM108" sqref="AM108"/>
    </sheetView>
  </sheetViews>
  <sheetFormatPr defaultColWidth="9" defaultRowHeight="13.2" x14ac:dyDescent="0.2"/>
  <cols>
    <col min="1" max="1" width="1" style="8" customWidth="1"/>
    <col min="2" max="125" width="2.109375" style="8" customWidth="1"/>
    <col min="126" max="16384" width="9" style="8"/>
  </cols>
  <sheetData>
    <row r="1" spans="1:42" x14ac:dyDescent="0.2">
      <c r="A1" s="11"/>
      <c r="B1" s="32" t="s">
        <v>26</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row>
    <row r="2" spans="1:42" x14ac:dyDescent="0.2">
      <c r="A2" s="11"/>
      <c r="B2" s="53" t="s">
        <v>63</v>
      </c>
      <c r="C2" s="26"/>
      <c r="D2" s="26"/>
      <c r="E2" s="26"/>
      <c r="F2" s="26"/>
      <c r="G2" s="26"/>
      <c r="H2" s="26"/>
      <c r="I2" s="141">
        <f>問題４解答!I2</f>
        <v>1.01</v>
      </c>
      <c r="J2" s="141"/>
      <c r="K2" s="141"/>
      <c r="L2" s="141"/>
      <c r="M2" s="50" t="s">
        <v>64</v>
      </c>
      <c r="N2" s="54"/>
      <c r="O2" s="54"/>
      <c r="P2" s="54"/>
      <c r="Q2" s="54"/>
      <c r="R2" s="54"/>
      <c r="S2" s="54"/>
      <c r="T2" s="141">
        <f>問題４解答!T2</f>
        <v>6.55</v>
      </c>
      <c r="U2" s="141"/>
      <c r="V2" s="141"/>
      <c r="W2" s="141" t="s">
        <v>65</v>
      </c>
      <c r="X2" s="141"/>
      <c r="Y2" s="141"/>
      <c r="Z2" s="141"/>
      <c r="AA2" s="141"/>
      <c r="AB2" s="141"/>
      <c r="AC2" s="141"/>
      <c r="AD2" s="141"/>
      <c r="AE2" s="141"/>
      <c r="AF2" s="141">
        <f>問題４解答!AF2</f>
        <v>5.25</v>
      </c>
      <c r="AG2" s="141"/>
      <c r="AH2" s="141"/>
      <c r="AI2" s="141" t="s">
        <v>195</v>
      </c>
      <c r="AJ2" s="141"/>
      <c r="AK2" s="141"/>
      <c r="AL2" s="141"/>
      <c r="AM2" s="141"/>
      <c r="AN2" s="141"/>
      <c r="AO2" s="141"/>
      <c r="AP2" s="151"/>
    </row>
    <row r="3" spans="1:42" x14ac:dyDescent="0.2">
      <c r="A3" s="11"/>
      <c r="B3" s="55" t="s">
        <v>227</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30"/>
    </row>
    <row r="4" spans="1:42" x14ac:dyDescent="0.2">
      <c r="A4" s="11"/>
      <c r="B4" s="31" t="s">
        <v>226</v>
      </c>
      <c r="C4" s="32"/>
      <c r="D4" s="32"/>
      <c r="E4" s="32"/>
      <c r="F4" s="32"/>
      <c r="G4" s="32"/>
      <c r="H4" s="148">
        <f>問題４解答!H4</f>
        <v>1.0249999999999999</v>
      </c>
      <c r="I4" s="148"/>
      <c r="J4" s="148"/>
      <c r="K4" s="148" t="s">
        <v>66</v>
      </c>
      <c r="L4" s="148"/>
      <c r="M4" s="148"/>
      <c r="N4" s="148"/>
      <c r="O4" s="148"/>
      <c r="P4" s="148"/>
      <c r="Q4" s="148"/>
      <c r="R4" s="148"/>
      <c r="S4" s="148"/>
      <c r="T4" s="148"/>
      <c r="U4" s="148"/>
      <c r="V4" s="148"/>
      <c r="W4" s="148"/>
      <c r="X4" s="148"/>
      <c r="Y4" s="148"/>
      <c r="Z4" s="148"/>
      <c r="AA4" s="148">
        <f>問題４解答!AA4</f>
        <v>18.3</v>
      </c>
      <c r="AB4" s="148"/>
      <c r="AC4" s="148"/>
      <c r="AD4" s="148" t="s">
        <v>67</v>
      </c>
      <c r="AE4" s="148"/>
      <c r="AF4" s="148"/>
      <c r="AG4" s="148"/>
      <c r="AH4" s="148"/>
      <c r="AI4" s="32"/>
      <c r="AJ4" s="32"/>
      <c r="AK4" s="32"/>
      <c r="AL4" s="32"/>
      <c r="AM4" s="32"/>
      <c r="AN4" s="32"/>
      <c r="AO4" s="32"/>
      <c r="AP4" s="34"/>
    </row>
    <row r="5" spans="1:42" ht="6.75" customHeight="1" x14ac:dyDescent="0.2">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2" x14ac:dyDescent="0.2">
      <c r="A6" s="11"/>
      <c r="B6" s="32" t="s">
        <v>27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x14ac:dyDescent="0.2">
      <c r="A7" s="11"/>
      <c r="B7" s="53" t="s">
        <v>63</v>
      </c>
      <c r="C7" s="54"/>
      <c r="D7" s="54"/>
      <c r="E7" s="54"/>
      <c r="F7" s="54"/>
      <c r="G7" s="54"/>
      <c r="H7" s="54"/>
      <c r="I7" s="141">
        <f>問題４解答!I22</f>
        <v>1.012</v>
      </c>
      <c r="J7" s="141"/>
      <c r="K7" s="141"/>
      <c r="L7" s="141"/>
      <c r="M7" s="50" t="s">
        <v>64</v>
      </c>
      <c r="N7" s="26"/>
      <c r="O7" s="26"/>
      <c r="P7" s="26"/>
      <c r="Q7" s="26"/>
      <c r="R7" s="26"/>
      <c r="S7" s="26"/>
      <c r="T7" s="141">
        <f>問題４解答!T22</f>
        <v>6.35</v>
      </c>
      <c r="U7" s="141"/>
      <c r="V7" s="141"/>
      <c r="W7" s="141" t="s">
        <v>65</v>
      </c>
      <c r="X7" s="141"/>
      <c r="Y7" s="141"/>
      <c r="Z7" s="141"/>
      <c r="AA7" s="141"/>
      <c r="AB7" s="141"/>
      <c r="AC7" s="141"/>
      <c r="AD7" s="141"/>
      <c r="AE7" s="141"/>
      <c r="AF7" s="141">
        <f>問題４解答!AF22</f>
        <v>5.15</v>
      </c>
      <c r="AG7" s="141"/>
      <c r="AH7" s="141"/>
      <c r="AI7" s="141" t="s">
        <v>195</v>
      </c>
      <c r="AJ7" s="141"/>
      <c r="AK7" s="141"/>
      <c r="AL7" s="141"/>
      <c r="AM7" s="141"/>
      <c r="AN7" s="141"/>
      <c r="AO7" s="141"/>
      <c r="AP7" s="151"/>
    </row>
    <row r="8" spans="1:42" x14ac:dyDescent="0.2">
      <c r="A8" s="11"/>
      <c r="B8" s="55" t="s">
        <v>227</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30"/>
    </row>
    <row r="9" spans="1:42" x14ac:dyDescent="0.2">
      <c r="A9" s="11"/>
      <c r="B9" s="31" t="s">
        <v>226</v>
      </c>
      <c r="C9" s="32"/>
      <c r="D9" s="32"/>
      <c r="E9" s="32"/>
      <c r="F9" s="32"/>
      <c r="G9" s="32"/>
      <c r="H9" s="148">
        <f>問題４解答!H4</f>
        <v>1.0249999999999999</v>
      </c>
      <c r="I9" s="148"/>
      <c r="J9" s="148"/>
      <c r="K9" s="148" t="s">
        <v>66</v>
      </c>
      <c r="L9" s="148"/>
      <c r="M9" s="148"/>
      <c r="N9" s="148"/>
      <c r="O9" s="148"/>
      <c r="P9" s="148"/>
      <c r="Q9" s="148"/>
      <c r="R9" s="148"/>
      <c r="S9" s="148"/>
      <c r="T9" s="148"/>
      <c r="U9" s="148"/>
      <c r="V9" s="148"/>
      <c r="W9" s="148"/>
      <c r="X9" s="148"/>
      <c r="Y9" s="148"/>
      <c r="Z9" s="148"/>
      <c r="AA9" s="148">
        <f>問題４解答!AA4</f>
        <v>18.3</v>
      </c>
      <c r="AB9" s="148"/>
      <c r="AC9" s="148"/>
      <c r="AD9" s="148" t="s">
        <v>67</v>
      </c>
      <c r="AE9" s="148"/>
      <c r="AF9" s="148"/>
      <c r="AG9" s="148"/>
      <c r="AH9" s="148"/>
      <c r="AI9" s="32"/>
      <c r="AJ9" s="32"/>
      <c r="AK9" s="32"/>
      <c r="AL9" s="32"/>
      <c r="AM9" s="32"/>
      <c r="AN9" s="32"/>
      <c r="AO9" s="32"/>
      <c r="AP9" s="34"/>
    </row>
    <row r="10" spans="1:42" ht="9" customHeight="1" x14ac:dyDescent="0.2">
      <c r="A10" s="1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row>
    <row r="11" spans="1:42" x14ac:dyDescent="0.2">
      <c r="A11" s="11"/>
      <c r="B11" s="32" t="s">
        <v>219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x14ac:dyDescent="0.2">
      <c r="A12" s="11"/>
      <c r="B12" s="53" t="s">
        <v>63</v>
      </c>
      <c r="C12" s="54"/>
      <c r="D12" s="54"/>
      <c r="E12" s="54"/>
      <c r="F12" s="54"/>
      <c r="G12" s="54"/>
      <c r="H12" s="54"/>
      <c r="I12" s="141">
        <f>問題４解答!I42</f>
        <v>1.0049999999999999</v>
      </c>
      <c r="J12" s="141"/>
      <c r="K12" s="141"/>
      <c r="L12" s="141"/>
      <c r="M12" s="50" t="s">
        <v>64</v>
      </c>
      <c r="N12" s="26"/>
      <c r="O12" s="26"/>
      <c r="P12" s="26"/>
      <c r="Q12" s="26"/>
      <c r="R12" s="26"/>
      <c r="S12" s="26"/>
      <c r="T12" s="141">
        <f>問題４解答!T42</f>
        <v>7.44</v>
      </c>
      <c r="U12" s="141"/>
      <c r="V12" s="141"/>
      <c r="W12" s="141" t="s">
        <v>65</v>
      </c>
      <c r="X12" s="141"/>
      <c r="Y12" s="141"/>
      <c r="Z12" s="141"/>
      <c r="AA12" s="141"/>
      <c r="AB12" s="141"/>
      <c r="AC12" s="141"/>
      <c r="AD12" s="141"/>
      <c r="AE12" s="141"/>
      <c r="AF12" s="141">
        <f>問題４解答!AF42</f>
        <v>6.54</v>
      </c>
      <c r="AG12" s="141"/>
      <c r="AH12" s="141"/>
      <c r="AI12" s="141" t="s">
        <v>195</v>
      </c>
      <c r="AJ12" s="141"/>
      <c r="AK12" s="141"/>
      <c r="AL12" s="141"/>
      <c r="AM12" s="141"/>
      <c r="AN12" s="141"/>
      <c r="AO12" s="141"/>
      <c r="AP12" s="151"/>
    </row>
    <row r="13" spans="1:42" x14ac:dyDescent="0.2">
      <c r="A13" s="11"/>
      <c r="B13" s="55" t="s">
        <v>227</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30"/>
    </row>
    <row r="14" spans="1:42" x14ac:dyDescent="0.2">
      <c r="A14" s="11"/>
      <c r="B14" s="31" t="s">
        <v>226</v>
      </c>
      <c r="C14" s="32"/>
      <c r="D14" s="32"/>
      <c r="E14" s="32"/>
      <c r="F14" s="32"/>
      <c r="G14" s="32"/>
      <c r="H14" s="148">
        <f>問題４解答!H44</f>
        <v>1.0249999999999999</v>
      </c>
      <c r="I14" s="148"/>
      <c r="J14" s="148"/>
      <c r="K14" s="148" t="s">
        <v>66</v>
      </c>
      <c r="L14" s="148"/>
      <c r="M14" s="148"/>
      <c r="N14" s="148"/>
      <c r="O14" s="148"/>
      <c r="P14" s="148"/>
      <c r="Q14" s="148"/>
      <c r="R14" s="148"/>
      <c r="S14" s="148"/>
      <c r="T14" s="148"/>
      <c r="U14" s="148"/>
      <c r="V14" s="148"/>
      <c r="W14" s="148"/>
      <c r="X14" s="148"/>
      <c r="Y14" s="148"/>
      <c r="Z14" s="148"/>
      <c r="AA14" s="148">
        <f>問題４解答!AA44</f>
        <v>17.8</v>
      </c>
      <c r="AB14" s="148"/>
      <c r="AC14" s="148"/>
      <c r="AD14" s="148" t="s">
        <v>67</v>
      </c>
      <c r="AE14" s="148"/>
      <c r="AF14" s="148"/>
      <c r="AG14" s="148"/>
      <c r="AH14" s="148"/>
      <c r="AI14" s="32"/>
      <c r="AJ14" s="32"/>
      <c r="AK14" s="32"/>
      <c r="AL14" s="32"/>
      <c r="AM14" s="32"/>
      <c r="AN14" s="32"/>
      <c r="AO14" s="32"/>
      <c r="AP14" s="34"/>
    </row>
    <row r="15" spans="1:42" ht="9" customHeight="1" x14ac:dyDescent="0.2">
      <c r="A15" s="11"/>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row>
    <row r="16" spans="1:42" x14ac:dyDescent="0.2">
      <c r="A16" s="11"/>
      <c r="B16" s="32" t="s">
        <v>220</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row>
    <row r="17" spans="1:42" x14ac:dyDescent="0.2">
      <c r="A17" s="11"/>
      <c r="B17" s="53" t="s">
        <v>63</v>
      </c>
      <c r="C17" s="54"/>
      <c r="D17" s="54"/>
      <c r="E17" s="54"/>
      <c r="F17" s="54"/>
      <c r="G17" s="54"/>
      <c r="H17" s="54"/>
      <c r="I17" s="141">
        <f>問題４解答!I62</f>
        <v>1.0109999999999999</v>
      </c>
      <c r="J17" s="141"/>
      <c r="K17" s="141"/>
      <c r="L17" s="141"/>
      <c r="M17" s="50" t="s">
        <v>64</v>
      </c>
      <c r="N17" s="26"/>
      <c r="O17" s="26"/>
      <c r="P17" s="26"/>
      <c r="Q17" s="26"/>
      <c r="R17" s="26"/>
      <c r="S17" s="26"/>
      <c r="T17" s="141">
        <f>問題４解答!T62</f>
        <v>7.36</v>
      </c>
      <c r="U17" s="141"/>
      <c r="V17" s="141"/>
      <c r="W17" s="141" t="s">
        <v>65</v>
      </c>
      <c r="X17" s="141"/>
      <c r="Y17" s="141"/>
      <c r="Z17" s="141"/>
      <c r="AA17" s="141"/>
      <c r="AB17" s="141"/>
      <c r="AC17" s="141"/>
      <c r="AD17" s="141"/>
      <c r="AE17" s="141"/>
      <c r="AF17" s="141">
        <f>問題４解答!AF62</f>
        <v>6.16</v>
      </c>
      <c r="AG17" s="141"/>
      <c r="AH17" s="141"/>
      <c r="AI17" s="141" t="s">
        <v>195</v>
      </c>
      <c r="AJ17" s="141"/>
      <c r="AK17" s="141"/>
      <c r="AL17" s="141"/>
      <c r="AM17" s="141"/>
      <c r="AN17" s="141"/>
      <c r="AO17" s="141"/>
      <c r="AP17" s="151"/>
    </row>
    <row r="18" spans="1:42" x14ac:dyDescent="0.2">
      <c r="A18" s="11"/>
      <c r="B18" s="55" t="s">
        <v>227</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30"/>
    </row>
    <row r="19" spans="1:42" x14ac:dyDescent="0.2">
      <c r="A19" s="11"/>
      <c r="B19" s="31" t="s">
        <v>226</v>
      </c>
      <c r="C19" s="32"/>
      <c r="D19" s="32"/>
      <c r="E19" s="32"/>
      <c r="F19" s="32"/>
      <c r="G19" s="32"/>
      <c r="H19" s="148">
        <v>1.0249999999999999</v>
      </c>
      <c r="I19" s="148"/>
      <c r="J19" s="148"/>
      <c r="K19" s="148" t="s">
        <v>66</v>
      </c>
      <c r="L19" s="148"/>
      <c r="M19" s="148"/>
      <c r="N19" s="148"/>
      <c r="O19" s="148"/>
      <c r="P19" s="148"/>
      <c r="Q19" s="148"/>
      <c r="R19" s="148"/>
      <c r="S19" s="148"/>
      <c r="T19" s="148"/>
      <c r="U19" s="148"/>
      <c r="V19" s="148"/>
      <c r="W19" s="148"/>
      <c r="X19" s="148"/>
      <c r="Y19" s="148"/>
      <c r="Z19" s="148"/>
      <c r="AA19" s="148">
        <f>問題４解答!AA64</f>
        <v>18.7</v>
      </c>
      <c r="AB19" s="148"/>
      <c r="AC19" s="148"/>
      <c r="AD19" s="148" t="s">
        <v>67</v>
      </c>
      <c r="AE19" s="148"/>
      <c r="AF19" s="148"/>
      <c r="AG19" s="148"/>
      <c r="AH19" s="148"/>
      <c r="AI19" s="32"/>
      <c r="AJ19" s="32"/>
      <c r="AK19" s="32"/>
      <c r="AL19" s="32"/>
      <c r="AM19" s="32"/>
      <c r="AN19" s="32"/>
      <c r="AO19" s="32"/>
      <c r="AP19" s="34"/>
    </row>
    <row r="20" spans="1:42" ht="9" customHeight="1" x14ac:dyDescent="0.2">
      <c r="A20" s="1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row>
    <row r="21" spans="1:42" x14ac:dyDescent="0.2">
      <c r="A21" s="11"/>
      <c r="B21" s="32" t="s">
        <v>221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x14ac:dyDescent="0.2">
      <c r="A22" s="11"/>
      <c r="B22" s="53" t="s">
        <v>63</v>
      </c>
      <c r="C22" s="54"/>
      <c r="D22" s="54"/>
      <c r="E22" s="54"/>
      <c r="F22" s="54"/>
      <c r="G22" s="54"/>
      <c r="H22" s="54"/>
      <c r="I22" s="141">
        <f>問題４解答!I82</f>
        <v>1.01</v>
      </c>
      <c r="J22" s="141"/>
      <c r="K22" s="141"/>
      <c r="L22" s="141"/>
      <c r="M22" s="50" t="s">
        <v>64</v>
      </c>
      <c r="N22" s="26"/>
      <c r="O22" s="26"/>
      <c r="P22" s="26"/>
      <c r="Q22" s="26"/>
      <c r="R22" s="26"/>
      <c r="S22" s="26"/>
      <c r="T22" s="141">
        <f>問題４解答!T82</f>
        <v>6.55</v>
      </c>
      <c r="U22" s="141"/>
      <c r="V22" s="141"/>
      <c r="W22" s="141" t="s">
        <v>65</v>
      </c>
      <c r="X22" s="141"/>
      <c r="Y22" s="141"/>
      <c r="Z22" s="141"/>
      <c r="AA22" s="141"/>
      <c r="AB22" s="141"/>
      <c r="AC22" s="141"/>
      <c r="AD22" s="141"/>
      <c r="AE22" s="141"/>
      <c r="AF22" s="141">
        <f>問題４解答!AF82</f>
        <v>5.25</v>
      </c>
      <c r="AG22" s="141"/>
      <c r="AH22" s="141"/>
      <c r="AI22" s="141" t="s">
        <v>195</v>
      </c>
      <c r="AJ22" s="141"/>
      <c r="AK22" s="141"/>
      <c r="AL22" s="141"/>
      <c r="AM22" s="141"/>
      <c r="AN22" s="141"/>
      <c r="AO22" s="141"/>
      <c r="AP22" s="151"/>
    </row>
    <row r="23" spans="1:42" x14ac:dyDescent="0.2">
      <c r="A23" s="11"/>
      <c r="B23" s="55" t="s">
        <v>227</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30"/>
    </row>
    <row r="24" spans="1:42" x14ac:dyDescent="0.2">
      <c r="A24" s="11"/>
      <c r="B24" s="31" t="s">
        <v>226</v>
      </c>
      <c r="C24" s="32"/>
      <c r="D24" s="32"/>
      <c r="E24" s="32"/>
      <c r="F24" s="32"/>
      <c r="G24" s="32"/>
      <c r="H24" s="148">
        <v>1.0249999999999999</v>
      </c>
      <c r="I24" s="148"/>
      <c r="J24" s="148"/>
      <c r="K24" s="148" t="s">
        <v>66</v>
      </c>
      <c r="L24" s="148"/>
      <c r="M24" s="148"/>
      <c r="N24" s="148"/>
      <c r="O24" s="148"/>
      <c r="P24" s="148"/>
      <c r="Q24" s="148"/>
      <c r="R24" s="148"/>
      <c r="S24" s="148"/>
      <c r="T24" s="148"/>
      <c r="U24" s="148"/>
      <c r="V24" s="148"/>
      <c r="W24" s="148"/>
      <c r="X24" s="148"/>
      <c r="Y24" s="148"/>
      <c r="Z24" s="148"/>
      <c r="AA24" s="148">
        <f>問題４解答!AA84</f>
        <v>19.5</v>
      </c>
      <c r="AB24" s="148"/>
      <c r="AC24" s="148"/>
      <c r="AD24" s="148" t="s">
        <v>67</v>
      </c>
      <c r="AE24" s="148"/>
      <c r="AF24" s="148"/>
      <c r="AG24" s="148"/>
      <c r="AH24" s="148"/>
      <c r="AI24" s="32"/>
      <c r="AJ24" s="32"/>
      <c r="AK24" s="32"/>
      <c r="AL24" s="32"/>
      <c r="AM24" s="32"/>
      <c r="AN24" s="32"/>
      <c r="AO24" s="32"/>
      <c r="AP24" s="34"/>
    </row>
    <row r="25" spans="1:42" ht="9" customHeight="1" x14ac:dyDescent="0.2">
      <c r="A25" s="1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row>
    <row r="26" spans="1:42" x14ac:dyDescent="0.2">
      <c r="A26" s="11"/>
      <c r="B26" s="32" t="s">
        <v>222</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row>
    <row r="27" spans="1:42" x14ac:dyDescent="0.2">
      <c r="A27" s="11"/>
      <c r="B27" s="53" t="s">
        <v>63</v>
      </c>
      <c r="C27" s="54"/>
      <c r="D27" s="54"/>
      <c r="E27" s="54"/>
      <c r="F27" s="54"/>
      <c r="G27" s="54"/>
      <c r="H27" s="54"/>
      <c r="I27" s="141">
        <f>問題４解答!I102</f>
        <v>1.01</v>
      </c>
      <c r="J27" s="141"/>
      <c r="K27" s="141"/>
      <c r="L27" s="141"/>
      <c r="M27" s="50" t="s">
        <v>64</v>
      </c>
      <c r="N27" s="26"/>
      <c r="O27" s="26"/>
      <c r="P27" s="26"/>
      <c r="Q27" s="26"/>
      <c r="R27" s="26"/>
      <c r="S27" s="26"/>
      <c r="T27" s="141">
        <f>問題４解答!T102</f>
        <v>6.75</v>
      </c>
      <c r="U27" s="141"/>
      <c r="V27" s="141"/>
      <c r="W27" s="141" t="s">
        <v>65</v>
      </c>
      <c r="X27" s="141"/>
      <c r="Y27" s="141"/>
      <c r="Z27" s="141"/>
      <c r="AA27" s="141"/>
      <c r="AB27" s="141"/>
      <c r="AC27" s="141"/>
      <c r="AD27" s="141"/>
      <c r="AE27" s="141"/>
      <c r="AF27" s="141">
        <f>問題４解答!AF102</f>
        <v>5.35</v>
      </c>
      <c r="AG27" s="141"/>
      <c r="AH27" s="141"/>
      <c r="AI27" s="141" t="s">
        <v>195</v>
      </c>
      <c r="AJ27" s="141"/>
      <c r="AK27" s="141"/>
      <c r="AL27" s="141"/>
      <c r="AM27" s="141"/>
      <c r="AN27" s="141"/>
      <c r="AO27" s="141"/>
      <c r="AP27" s="151"/>
    </row>
    <row r="28" spans="1:42" x14ac:dyDescent="0.2">
      <c r="A28" s="11"/>
      <c r="B28" s="55" t="s">
        <v>227</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30"/>
    </row>
    <row r="29" spans="1:42" x14ac:dyDescent="0.2">
      <c r="A29" s="11"/>
      <c r="B29" s="31" t="s">
        <v>226</v>
      </c>
      <c r="C29" s="32"/>
      <c r="D29" s="32"/>
      <c r="E29" s="32"/>
      <c r="F29" s="32"/>
      <c r="G29" s="32"/>
      <c r="H29" s="148">
        <v>1.0249999999999999</v>
      </c>
      <c r="I29" s="148"/>
      <c r="J29" s="148"/>
      <c r="K29" s="148" t="s">
        <v>66</v>
      </c>
      <c r="L29" s="148"/>
      <c r="M29" s="148"/>
      <c r="N29" s="148"/>
      <c r="O29" s="148"/>
      <c r="P29" s="148"/>
      <c r="Q29" s="148"/>
      <c r="R29" s="148"/>
      <c r="S29" s="148"/>
      <c r="T29" s="148"/>
      <c r="U29" s="148"/>
      <c r="V29" s="148"/>
      <c r="W29" s="148"/>
      <c r="X29" s="148"/>
      <c r="Y29" s="148"/>
      <c r="Z29" s="148"/>
      <c r="AA29" s="148">
        <f>問題４解答!AA104</f>
        <v>17.8</v>
      </c>
      <c r="AB29" s="148"/>
      <c r="AC29" s="148"/>
      <c r="AD29" s="148" t="s">
        <v>67</v>
      </c>
      <c r="AE29" s="148"/>
      <c r="AF29" s="148"/>
      <c r="AG29" s="148"/>
      <c r="AH29" s="148"/>
      <c r="AI29" s="32"/>
      <c r="AJ29" s="32"/>
      <c r="AK29" s="32"/>
      <c r="AL29" s="32"/>
      <c r="AM29" s="32"/>
      <c r="AN29" s="32"/>
      <c r="AO29" s="32"/>
      <c r="AP29" s="34"/>
    </row>
    <row r="30" spans="1:42" ht="9" customHeight="1" x14ac:dyDescent="0.2">
      <c r="A30" s="11"/>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x14ac:dyDescent="0.2">
      <c r="A31" s="11"/>
      <c r="B31" s="32" t="s">
        <v>223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row>
    <row r="32" spans="1:42" x14ac:dyDescent="0.2">
      <c r="A32" s="11"/>
      <c r="B32" s="53" t="s">
        <v>63</v>
      </c>
      <c r="C32" s="54"/>
      <c r="D32" s="54"/>
      <c r="E32" s="54"/>
      <c r="F32" s="54"/>
      <c r="G32" s="54"/>
      <c r="H32" s="54"/>
      <c r="I32" s="141">
        <f>問題４解答!I122</f>
        <v>1.01</v>
      </c>
      <c r="J32" s="141"/>
      <c r="K32" s="141"/>
      <c r="L32" s="141"/>
      <c r="M32" s="50" t="s">
        <v>64</v>
      </c>
      <c r="N32" s="26"/>
      <c r="O32" s="26"/>
      <c r="P32" s="26"/>
      <c r="Q32" s="26"/>
      <c r="R32" s="26"/>
      <c r="S32" s="26"/>
      <c r="T32" s="141">
        <f>問題４解答!T122</f>
        <v>6.65</v>
      </c>
      <c r="U32" s="141"/>
      <c r="V32" s="141"/>
      <c r="W32" s="141" t="s">
        <v>65</v>
      </c>
      <c r="X32" s="141"/>
      <c r="Y32" s="141"/>
      <c r="Z32" s="141"/>
      <c r="AA32" s="141"/>
      <c r="AB32" s="141"/>
      <c r="AC32" s="141"/>
      <c r="AD32" s="141"/>
      <c r="AE32" s="141"/>
      <c r="AF32" s="141">
        <f>問題４解答!AF122</f>
        <v>5.25</v>
      </c>
      <c r="AG32" s="141"/>
      <c r="AH32" s="141"/>
      <c r="AI32" s="141" t="s">
        <v>195</v>
      </c>
      <c r="AJ32" s="141"/>
      <c r="AK32" s="141"/>
      <c r="AL32" s="141"/>
      <c r="AM32" s="141"/>
      <c r="AN32" s="141"/>
      <c r="AO32" s="141"/>
      <c r="AP32" s="151"/>
    </row>
    <row r="33" spans="1:42" x14ac:dyDescent="0.2">
      <c r="A33" s="11"/>
      <c r="B33" s="55" t="s">
        <v>227</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30"/>
    </row>
    <row r="34" spans="1:42" x14ac:dyDescent="0.2">
      <c r="A34" s="11"/>
      <c r="B34" s="31" t="s">
        <v>226</v>
      </c>
      <c r="C34" s="32"/>
      <c r="D34" s="32"/>
      <c r="E34" s="32"/>
      <c r="F34" s="32"/>
      <c r="G34" s="32"/>
      <c r="H34" s="148">
        <v>1.0249999999999999</v>
      </c>
      <c r="I34" s="148"/>
      <c r="J34" s="148"/>
      <c r="K34" s="148" t="s">
        <v>66</v>
      </c>
      <c r="L34" s="148"/>
      <c r="M34" s="148"/>
      <c r="N34" s="148"/>
      <c r="O34" s="148"/>
      <c r="P34" s="148"/>
      <c r="Q34" s="148"/>
      <c r="R34" s="148"/>
      <c r="S34" s="148"/>
      <c r="T34" s="148"/>
      <c r="U34" s="148"/>
      <c r="V34" s="148"/>
      <c r="W34" s="148"/>
      <c r="X34" s="148"/>
      <c r="Y34" s="148"/>
      <c r="Z34" s="148"/>
      <c r="AA34" s="148">
        <f>問題４解答!AA124</f>
        <v>12.5</v>
      </c>
      <c r="AB34" s="148"/>
      <c r="AC34" s="148"/>
      <c r="AD34" s="148" t="s">
        <v>67</v>
      </c>
      <c r="AE34" s="148"/>
      <c r="AF34" s="148"/>
      <c r="AG34" s="148"/>
      <c r="AH34" s="148"/>
      <c r="AI34" s="32"/>
      <c r="AJ34" s="32"/>
      <c r="AK34" s="32"/>
      <c r="AL34" s="32"/>
      <c r="AM34" s="32"/>
      <c r="AN34" s="32"/>
      <c r="AO34" s="32"/>
      <c r="AP34" s="34"/>
    </row>
    <row r="35" spans="1:42" ht="9" customHeight="1" x14ac:dyDescent="0.2">
      <c r="A35" s="1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row>
    <row r="36" spans="1:42" x14ac:dyDescent="0.2">
      <c r="A36" s="11"/>
      <c r="B36" s="32" t="s">
        <v>224</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x14ac:dyDescent="0.2">
      <c r="A37" s="11"/>
      <c r="B37" s="53" t="s">
        <v>63</v>
      </c>
      <c r="C37" s="54"/>
      <c r="D37" s="54"/>
      <c r="E37" s="54"/>
      <c r="F37" s="54"/>
      <c r="G37" s="54"/>
      <c r="H37" s="54"/>
      <c r="I37" s="141">
        <f>問題４解答!I142</f>
        <v>1.01</v>
      </c>
      <c r="J37" s="141"/>
      <c r="K37" s="141"/>
      <c r="L37" s="141"/>
      <c r="M37" s="50" t="s">
        <v>64</v>
      </c>
      <c r="N37" s="26"/>
      <c r="O37" s="26"/>
      <c r="P37" s="26"/>
      <c r="Q37" s="26"/>
      <c r="R37" s="26"/>
      <c r="S37" s="26"/>
      <c r="T37" s="141">
        <f>問題４解答!T142</f>
        <v>7.35</v>
      </c>
      <c r="U37" s="141"/>
      <c r="V37" s="141"/>
      <c r="W37" s="141" t="s">
        <v>65</v>
      </c>
      <c r="X37" s="141"/>
      <c r="Y37" s="141"/>
      <c r="Z37" s="141"/>
      <c r="AA37" s="141"/>
      <c r="AB37" s="141"/>
      <c r="AC37" s="141"/>
      <c r="AD37" s="141"/>
      <c r="AE37" s="141"/>
      <c r="AF37" s="141">
        <f>問題４解答!AF142</f>
        <v>6.45</v>
      </c>
      <c r="AG37" s="141"/>
      <c r="AH37" s="141"/>
      <c r="AI37" s="141" t="s">
        <v>195</v>
      </c>
      <c r="AJ37" s="141"/>
      <c r="AK37" s="141"/>
      <c r="AL37" s="141"/>
      <c r="AM37" s="141"/>
      <c r="AN37" s="141"/>
      <c r="AO37" s="141"/>
      <c r="AP37" s="151"/>
    </row>
    <row r="38" spans="1:42" x14ac:dyDescent="0.2">
      <c r="A38" s="11"/>
      <c r="B38" s="55" t="s">
        <v>227</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30"/>
    </row>
    <row r="39" spans="1:42" x14ac:dyDescent="0.2">
      <c r="A39" s="11"/>
      <c r="B39" s="31" t="s">
        <v>226</v>
      </c>
      <c r="C39" s="32"/>
      <c r="D39" s="32"/>
      <c r="E39" s="32"/>
      <c r="F39" s="32"/>
      <c r="G39" s="32"/>
      <c r="H39" s="148">
        <v>1.0249999999999999</v>
      </c>
      <c r="I39" s="148"/>
      <c r="J39" s="148"/>
      <c r="K39" s="148" t="s">
        <v>66</v>
      </c>
      <c r="L39" s="148"/>
      <c r="M39" s="148"/>
      <c r="N39" s="148"/>
      <c r="O39" s="148"/>
      <c r="P39" s="148"/>
      <c r="Q39" s="148"/>
      <c r="R39" s="148"/>
      <c r="S39" s="148"/>
      <c r="T39" s="148"/>
      <c r="U39" s="148"/>
      <c r="V39" s="148"/>
      <c r="W39" s="148"/>
      <c r="X39" s="148"/>
      <c r="Y39" s="148"/>
      <c r="Z39" s="148"/>
      <c r="AA39" s="148">
        <f>問題４解答!AA144</f>
        <v>12.8</v>
      </c>
      <c r="AB39" s="148"/>
      <c r="AC39" s="148"/>
      <c r="AD39" s="148" t="s">
        <v>67</v>
      </c>
      <c r="AE39" s="148"/>
      <c r="AF39" s="148"/>
      <c r="AG39" s="148"/>
      <c r="AH39" s="148"/>
      <c r="AI39" s="32"/>
      <c r="AJ39" s="32"/>
      <c r="AK39" s="32"/>
      <c r="AL39" s="32"/>
      <c r="AM39" s="32"/>
      <c r="AN39" s="32"/>
      <c r="AO39" s="32"/>
      <c r="AP39" s="34"/>
    </row>
    <row r="40" spans="1:42" ht="9" customHeight="1" x14ac:dyDescent="0.2">
      <c r="A40" s="11"/>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
      <c r="A41" s="11"/>
      <c r="B41" s="32" t="s">
        <v>215</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x14ac:dyDescent="0.2">
      <c r="A42" s="11"/>
      <c r="B42" s="53" t="s">
        <v>63</v>
      </c>
      <c r="C42" s="54"/>
      <c r="D42" s="54"/>
      <c r="E42" s="54"/>
      <c r="F42" s="54"/>
      <c r="G42" s="54"/>
      <c r="H42" s="54"/>
      <c r="I42" s="141">
        <f>問題４解答!I162</f>
        <v>1.0029999999999999</v>
      </c>
      <c r="J42" s="141"/>
      <c r="K42" s="141"/>
      <c r="L42" s="141"/>
      <c r="M42" s="50" t="s">
        <v>64</v>
      </c>
      <c r="N42" s="26"/>
      <c r="O42" s="26"/>
      <c r="P42" s="26"/>
      <c r="Q42" s="26"/>
      <c r="R42" s="26"/>
      <c r="S42" s="26"/>
      <c r="T42" s="141">
        <f>問題４解答!T162</f>
        <v>7.25</v>
      </c>
      <c r="U42" s="141"/>
      <c r="V42" s="141"/>
      <c r="W42" s="141" t="s">
        <v>65</v>
      </c>
      <c r="X42" s="141"/>
      <c r="Y42" s="141"/>
      <c r="Z42" s="141"/>
      <c r="AA42" s="141"/>
      <c r="AB42" s="141"/>
      <c r="AC42" s="141"/>
      <c r="AD42" s="141"/>
      <c r="AE42" s="141"/>
      <c r="AF42" s="141">
        <f>問題４解答!AF162</f>
        <v>6.55</v>
      </c>
      <c r="AG42" s="141"/>
      <c r="AH42" s="141"/>
      <c r="AI42" s="141" t="s">
        <v>195</v>
      </c>
      <c r="AJ42" s="141"/>
      <c r="AK42" s="141"/>
      <c r="AL42" s="141"/>
      <c r="AM42" s="141"/>
      <c r="AN42" s="141"/>
      <c r="AO42" s="141"/>
      <c r="AP42" s="151"/>
    </row>
    <row r="43" spans="1:42" x14ac:dyDescent="0.2">
      <c r="A43" s="11"/>
      <c r="B43" s="55" t="s">
        <v>227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30"/>
    </row>
    <row r="44" spans="1:42" x14ac:dyDescent="0.2">
      <c r="A44" s="11"/>
      <c r="B44" s="31" t="s">
        <v>226</v>
      </c>
      <c r="C44" s="32"/>
      <c r="D44" s="32"/>
      <c r="E44" s="32"/>
      <c r="F44" s="32"/>
      <c r="G44" s="32"/>
      <c r="H44" s="148">
        <v>1.0249999999999999</v>
      </c>
      <c r="I44" s="148"/>
      <c r="J44" s="148"/>
      <c r="K44" s="148" t="s">
        <v>66</v>
      </c>
      <c r="L44" s="148"/>
      <c r="M44" s="148"/>
      <c r="N44" s="148"/>
      <c r="O44" s="148"/>
      <c r="P44" s="148"/>
      <c r="Q44" s="148"/>
      <c r="R44" s="148"/>
      <c r="S44" s="148"/>
      <c r="T44" s="148"/>
      <c r="U44" s="148"/>
      <c r="V44" s="148"/>
      <c r="W44" s="148"/>
      <c r="X44" s="148"/>
      <c r="Y44" s="148"/>
      <c r="Z44" s="148"/>
      <c r="AA44" s="148">
        <f>問題４解答!AA164</f>
        <v>13.2</v>
      </c>
      <c r="AB44" s="148"/>
      <c r="AC44" s="148"/>
      <c r="AD44" s="148" t="s">
        <v>67</v>
      </c>
      <c r="AE44" s="148"/>
      <c r="AF44" s="148"/>
      <c r="AG44" s="148"/>
      <c r="AH44" s="148"/>
      <c r="AI44" s="32"/>
      <c r="AJ44" s="32"/>
      <c r="AK44" s="32"/>
      <c r="AL44" s="32"/>
      <c r="AM44" s="32"/>
      <c r="AN44" s="32"/>
      <c r="AO44" s="32"/>
      <c r="AP44" s="34"/>
    </row>
    <row r="45" spans="1:42" ht="9" customHeight="1" x14ac:dyDescent="0.2">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
      <c r="A46" s="11"/>
      <c r="B46" s="32" t="s">
        <v>216</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row>
    <row r="47" spans="1:42" x14ac:dyDescent="0.2">
      <c r="A47" s="11"/>
      <c r="B47" s="53" t="s">
        <v>63</v>
      </c>
      <c r="C47" s="54"/>
      <c r="D47" s="54"/>
      <c r="E47" s="54"/>
      <c r="F47" s="54"/>
      <c r="G47" s="54"/>
      <c r="H47" s="54"/>
      <c r="I47" s="141">
        <f>問題４解答!I182</f>
        <v>1.01</v>
      </c>
      <c r="J47" s="141"/>
      <c r="K47" s="141"/>
      <c r="L47" s="141"/>
      <c r="M47" s="50" t="s">
        <v>64</v>
      </c>
      <c r="N47" s="26"/>
      <c r="O47" s="26"/>
      <c r="P47" s="26"/>
      <c r="Q47" s="26"/>
      <c r="R47" s="26"/>
      <c r="S47" s="26"/>
      <c r="T47" s="141">
        <f>問題４解答!T182</f>
        <v>7.35</v>
      </c>
      <c r="U47" s="141"/>
      <c r="V47" s="141"/>
      <c r="W47" s="141" t="s">
        <v>65</v>
      </c>
      <c r="X47" s="141"/>
      <c r="Y47" s="141"/>
      <c r="Z47" s="141"/>
      <c r="AA47" s="141"/>
      <c r="AB47" s="141"/>
      <c r="AC47" s="141"/>
      <c r="AD47" s="141"/>
      <c r="AE47" s="141"/>
      <c r="AF47" s="141">
        <f>問題４解答!AF182</f>
        <v>6.25</v>
      </c>
      <c r="AG47" s="141"/>
      <c r="AH47" s="141"/>
      <c r="AI47" s="141" t="s">
        <v>195</v>
      </c>
      <c r="AJ47" s="141"/>
      <c r="AK47" s="141"/>
      <c r="AL47" s="141"/>
      <c r="AM47" s="141"/>
      <c r="AN47" s="141"/>
      <c r="AO47" s="141"/>
      <c r="AP47" s="151"/>
    </row>
    <row r="48" spans="1:42" x14ac:dyDescent="0.2">
      <c r="A48" s="11"/>
      <c r="B48" s="55" t="s">
        <v>227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30"/>
    </row>
    <row r="49" spans="1:42" x14ac:dyDescent="0.2">
      <c r="A49" s="11"/>
      <c r="B49" s="31" t="s">
        <v>226</v>
      </c>
      <c r="C49" s="32"/>
      <c r="D49" s="32"/>
      <c r="E49" s="32"/>
      <c r="F49" s="32"/>
      <c r="G49" s="32"/>
      <c r="H49" s="148">
        <v>1.0249999999999999</v>
      </c>
      <c r="I49" s="148"/>
      <c r="J49" s="148"/>
      <c r="K49" s="148" t="s">
        <v>66</v>
      </c>
      <c r="L49" s="148"/>
      <c r="M49" s="148"/>
      <c r="N49" s="148"/>
      <c r="O49" s="148"/>
      <c r="P49" s="148"/>
      <c r="Q49" s="148"/>
      <c r="R49" s="148"/>
      <c r="S49" s="148"/>
      <c r="T49" s="148"/>
      <c r="U49" s="148"/>
      <c r="V49" s="148"/>
      <c r="W49" s="148"/>
      <c r="X49" s="148"/>
      <c r="Y49" s="148"/>
      <c r="Z49" s="148"/>
      <c r="AA49" s="148">
        <f>問題４解答!AA184</f>
        <v>15.8</v>
      </c>
      <c r="AB49" s="148"/>
      <c r="AC49" s="148"/>
      <c r="AD49" s="148" t="s">
        <v>67</v>
      </c>
      <c r="AE49" s="148"/>
      <c r="AF49" s="148"/>
      <c r="AG49" s="148"/>
      <c r="AH49" s="148"/>
      <c r="AI49" s="32"/>
      <c r="AJ49" s="32"/>
      <c r="AK49" s="32"/>
      <c r="AL49" s="32"/>
      <c r="AM49" s="32"/>
      <c r="AN49" s="32"/>
      <c r="AO49" s="32"/>
      <c r="AP49" s="34"/>
    </row>
    <row r="50" spans="1:42" ht="180" customHeight="1" x14ac:dyDescent="0.2">
      <c r="A50" s="11"/>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
      <c r="A51" s="11"/>
      <c r="B51" s="32" t="s">
        <v>217</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row>
    <row r="52" spans="1:42" x14ac:dyDescent="0.2">
      <c r="A52" s="11"/>
      <c r="B52" s="53" t="s">
        <v>63</v>
      </c>
      <c r="C52" s="54"/>
      <c r="D52" s="54"/>
      <c r="E52" s="54"/>
      <c r="F52" s="54"/>
      <c r="G52" s="54"/>
      <c r="H52" s="54"/>
      <c r="I52" s="141">
        <f>問題４解答!I202</f>
        <v>1.004</v>
      </c>
      <c r="J52" s="141"/>
      <c r="K52" s="141"/>
      <c r="L52" s="141"/>
      <c r="M52" s="50" t="s">
        <v>64</v>
      </c>
      <c r="N52" s="26"/>
      <c r="O52" s="26"/>
      <c r="P52" s="26"/>
      <c r="Q52" s="26"/>
      <c r="R52" s="26"/>
      <c r="S52" s="26"/>
      <c r="T52" s="141">
        <f>問題４解答!T202</f>
        <v>7.45</v>
      </c>
      <c r="U52" s="141"/>
      <c r="V52" s="141"/>
      <c r="W52" s="141" t="s">
        <v>65</v>
      </c>
      <c r="X52" s="141"/>
      <c r="Y52" s="141"/>
      <c r="Z52" s="141"/>
      <c r="AA52" s="141"/>
      <c r="AB52" s="141"/>
      <c r="AC52" s="141"/>
      <c r="AD52" s="141"/>
      <c r="AE52" s="141"/>
      <c r="AF52" s="141">
        <f>問題４解答!AF202</f>
        <v>6.43</v>
      </c>
      <c r="AG52" s="141"/>
      <c r="AH52" s="141"/>
      <c r="AI52" s="141" t="s">
        <v>195</v>
      </c>
      <c r="AJ52" s="141"/>
      <c r="AK52" s="141"/>
      <c r="AL52" s="141"/>
      <c r="AM52" s="141"/>
      <c r="AN52" s="141"/>
      <c r="AO52" s="141"/>
      <c r="AP52" s="151"/>
    </row>
    <row r="53" spans="1:42" x14ac:dyDescent="0.2">
      <c r="A53" s="11"/>
      <c r="B53" s="55" t="s">
        <v>227</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30"/>
    </row>
    <row r="54" spans="1:42" x14ac:dyDescent="0.2">
      <c r="A54" s="11"/>
      <c r="B54" s="31" t="s">
        <v>226</v>
      </c>
      <c r="C54" s="32"/>
      <c r="D54" s="32"/>
      <c r="E54" s="32"/>
      <c r="F54" s="32"/>
      <c r="G54" s="32"/>
      <c r="H54" s="148">
        <v>1.0249999999999999</v>
      </c>
      <c r="I54" s="148"/>
      <c r="J54" s="148"/>
      <c r="K54" s="148" t="s">
        <v>66</v>
      </c>
      <c r="L54" s="148"/>
      <c r="M54" s="148"/>
      <c r="N54" s="148"/>
      <c r="O54" s="148"/>
      <c r="P54" s="148"/>
      <c r="Q54" s="148"/>
      <c r="R54" s="148"/>
      <c r="S54" s="148"/>
      <c r="T54" s="148"/>
      <c r="U54" s="148"/>
      <c r="V54" s="148"/>
      <c r="W54" s="148"/>
      <c r="X54" s="148"/>
      <c r="Y54" s="148"/>
      <c r="Z54" s="148"/>
      <c r="AA54" s="148">
        <f>問題４解答!AA204</f>
        <v>13.4</v>
      </c>
      <c r="AB54" s="148"/>
      <c r="AC54" s="148"/>
      <c r="AD54" s="148" t="s">
        <v>67</v>
      </c>
      <c r="AE54" s="148"/>
      <c r="AF54" s="148"/>
      <c r="AG54" s="148"/>
      <c r="AH54" s="148"/>
      <c r="AI54" s="32"/>
      <c r="AJ54" s="32"/>
      <c r="AK54" s="32"/>
      <c r="AL54" s="32"/>
      <c r="AM54" s="32"/>
      <c r="AN54" s="32"/>
      <c r="AO54" s="32"/>
      <c r="AP54" s="34"/>
    </row>
    <row r="55" spans="1:42" ht="9" customHeight="1" x14ac:dyDescent="0.2">
      <c r="A55" s="1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
      <c r="A56" s="11"/>
      <c r="B56" s="32" t="s">
        <v>218</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row>
    <row r="57" spans="1:42" x14ac:dyDescent="0.2">
      <c r="A57" s="11"/>
      <c r="B57" s="53" t="s">
        <v>63</v>
      </c>
      <c r="C57" s="54"/>
      <c r="D57" s="54"/>
      <c r="E57" s="54"/>
      <c r="F57" s="54"/>
      <c r="G57" s="54"/>
      <c r="H57" s="54"/>
      <c r="I57" s="141">
        <f>問題４解答!I222</f>
        <v>1.004</v>
      </c>
      <c r="J57" s="141"/>
      <c r="K57" s="141"/>
      <c r="L57" s="141"/>
      <c r="M57" s="50" t="s">
        <v>64</v>
      </c>
      <c r="N57" s="26"/>
      <c r="O57" s="26"/>
      <c r="P57" s="26"/>
      <c r="Q57" s="26"/>
      <c r="R57" s="26"/>
      <c r="S57" s="26"/>
      <c r="T57" s="141">
        <f>問題４解答!T222</f>
        <v>7.25</v>
      </c>
      <c r="U57" s="141"/>
      <c r="V57" s="141"/>
      <c r="W57" s="141" t="s">
        <v>65</v>
      </c>
      <c r="X57" s="141"/>
      <c r="Y57" s="141"/>
      <c r="Z57" s="141"/>
      <c r="AA57" s="141"/>
      <c r="AB57" s="141"/>
      <c r="AC57" s="141"/>
      <c r="AD57" s="141"/>
      <c r="AE57" s="141"/>
      <c r="AF57" s="141">
        <f>問題４解答!AF222</f>
        <v>6.35</v>
      </c>
      <c r="AG57" s="141"/>
      <c r="AH57" s="141"/>
      <c r="AI57" s="141" t="s">
        <v>195</v>
      </c>
      <c r="AJ57" s="141"/>
      <c r="AK57" s="141"/>
      <c r="AL57" s="141"/>
      <c r="AM57" s="141"/>
      <c r="AN57" s="141"/>
      <c r="AO57" s="141"/>
      <c r="AP57" s="151"/>
    </row>
    <row r="58" spans="1:42" x14ac:dyDescent="0.2">
      <c r="A58" s="11"/>
      <c r="B58" s="55" t="s">
        <v>227</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30"/>
    </row>
    <row r="59" spans="1:42" x14ac:dyDescent="0.2">
      <c r="A59" s="11"/>
      <c r="B59" s="31" t="s">
        <v>226</v>
      </c>
      <c r="C59" s="32"/>
      <c r="D59" s="32"/>
      <c r="E59" s="32"/>
      <c r="F59" s="32"/>
      <c r="G59" s="32"/>
      <c r="H59" s="148">
        <v>1.0249999999999999</v>
      </c>
      <c r="I59" s="148"/>
      <c r="J59" s="148"/>
      <c r="K59" s="148" t="s">
        <v>66</v>
      </c>
      <c r="L59" s="148"/>
      <c r="M59" s="148"/>
      <c r="N59" s="148"/>
      <c r="O59" s="148"/>
      <c r="P59" s="148"/>
      <c r="Q59" s="148"/>
      <c r="R59" s="148"/>
      <c r="S59" s="148"/>
      <c r="T59" s="148"/>
      <c r="U59" s="148"/>
      <c r="V59" s="148"/>
      <c r="W59" s="148"/>
      <c r="X59" s="148"/>
      <c r="Y59" s="148"/>
      <c r="Z59" s="148"/>
      <c r="AA59" s="148">
        <f>問題４解答!AA224</f>
        <v>21.8</v>
      </c>
      <c r="AB59" s="148"/>
      <c r="AC59" s="148"/>
      <c r="AD59" s="148" t="s">
        <v>67</v>
      </c>
      <c r="AE59" s="148"/>
      <c r="AF59" s="148"/>
      <c r="AG59" s="148"/>
      <c r="AH59" s="148"/>
      <c r="AI59" s="32"/>
      <c r="AJ59" s="32"/>
      <c r="AK59" s="32"/>
      <c r="AL59" s="32"/>
      <c r="AM59" s="32"/>
      <c r="AN59" s="32"/>
      <c r="AO59" s="32"/>
      <c r="AP59" s="34"/>
    </row>
    <row r="60" spans="1:42"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x14ac:dyDescent="0.2">
      <c r="A61" s="11"/>
      <c r="B61" s="32" t="s">
        <v>272</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row>
    <row r="62" spans="1:42" x14ac:dyDescent="0.2">
      <c r="B62" s="53" t="s">
        <v>63</v>
      </c>
      <c r="C62" s="54"/>
      <c r="D62" s="54"/>
      <c r="E62" s="54"/>
      <c r="F62" s="54"/>
      <c r="G62" s="54"/>
      <c r="H62" s="54"/>
      <c r="I62" s="150">
        <f>問題４解答!I242</f>
        <v>1.01</v>
      </c>
      <c r="J62" s="150"/>
      <c r="K62" s="150"/>
      <c r="L62" s="150"/>
      <c r="M62" s="50" t="s">
        <v>64</v>
      </c>
      <c r="N62" s="26"/>
      <c r="O62" s="26"/>
      <c r="P62" s="26"/>
      <c r="Q62" s="26"/>
      <c r="R62" s="26"/>
      <c r="S62" s="26"/>
      <c r="T62" s="141">
        <f>問題４解答!T242</f>
        <v>8.58</v>
      </c>
      <c r="U62" s="141"/>
      <c r="V62" s="141"/>
      <c r="W62" s="141" t="s">
        <v>65</v>
      </c>
      <c r="X62" s="141"/>
      <c r="Y62" s="141"/>
      <c r="Z62" s="141"/>
      <c r="AA62" s="141"/>
      <c r="AB62" s="141"/>
      <c r="AC62" s="141"/>
      <c r="AD62" s="141"/>
      <c r="AE62" s="141"/>
      <c r="AF62" s="141">
        <f>問題４解答!AF242</f>
        <v>7.73</v>
      </c>
      <c r="AG62" s="141"/>
      <c r="AH62" s="141"/>
      <c r="AI62" s="141" t="s">
        <v>195</v>
      </c>
      <c r="AJ62" s="141"/>
      <c r="AK62" s="141"/>
      <c r="AL62" s="141"/>
      <c r="AM62" s="141"/>
      <c r="AN62" s="141"/>
      <c r="AO62" s="141"/>
      <c r="AP62" s="151"/>
    </row>
    <row r="63" spans="1:42" x14ac:dyDescent="0.2">
      <c r="B63" s="55" t="s">
        <v>227</v>
      </c>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30"/>
    </row>
    <row r="64" spans="1:42" x14ac:dyDescent="0.2">
      <c r="B64" s="31" t="s">
        <v>226</v>
      </c>
      <c r="C64" s="32"/>
      <c r="D64" s="32"/>
      <c r="E64" s="32"/>
      <c r="F64" s="32"/>
      <c r="G64" s="32"/>
      <c r="H64" s="148">
        <v>1.0249999999999999</v>
      </c>
      <c r="I64" s="148"/>
      <c r="J64" s="148"/>
      <c r="K64" s="148" t="s">
        <v>66</v>
      </c>
      <c r="L64" s="148"/>
      <c r="M64" s="148"/>
      <c r="N64" s="148"/>
      <c r="O64" s="148"/>
      <c r="P64" s="148"/>
      <c r="Q64" s="148"/>
      <c r="R64" s="148"/>
      <c r="S64" s="148"/>
      <c r="T64" s="148"/>
      <c r="U64" s="148"/>
      <c r="V64" s="148"/>
      <c r="W64" s="148"/>
      <c r="X64" s="148"/>
      <c r="Y64" s="148"/>
      <c r="Z64" s="148"/>
      <c r="AA64" s="148">
        <f>問題４解答!AA244</f>
        <v>14.7</v>
      </c>
      <c r="AB64" s="148"/>
      <c r="AC64" s="148"/>
      <c r="AD64" s="148" t="s">
        <v>67</v>
      </c>
      <c r="AE64" s="148"/>
      <c r="AF64" s="148"/>
      <c r="AG64" s="148"/>
      <c r="AH64" s="148"/>
      <c r="AI64" s="32"/>
      <c r="AJ64" s="32"/>
      <c r="AK64" s="32"/>
      <c r="AL64" s="32"/>
      <c r="AM64" s="32"/>
      <c r="AN64" s="32"/>
      <c r="AO64" s="32"/>
      <c r="AP64" s="34"/>
    </row>
    <row r="65" spans="2:42" x14ac:dyDescent="0.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2:42" x14ac:dyDescent="0.2">
      <c r="B66" s="32" t="s">
        <v>273</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row>
    <row r="67" spans="2:42" x14ac:dyDescent="0.2">
      <c r="B67" s="53" t="s">
        <v>63</v>
      </c>
      <c r="C67" s="54"/>
      <c r="D67" s="54"/>
      <c r="E67" s="54"/>
      <c r="F67" s="54"/>
      <c r="G67" s="54"/>
      <c r="H67" s="54"/>
      <c r="I67" s="141">
        <f>問題４解答!I262</f>
        <v>1.0029999999999999</v>
      </c>
      <c r="J67" s="141"/>
      <c r="K67" s="141"/>
      <c r="L67" s="141"/>
      <c r="M67" s="50" t="s">
        <v>64</v>
      </c>
      <c r="N67" s="26"/>
      <c r="O67" s="26"/>
      <c r="P67" s="26"/>
      <c r="Q67" s="26"/>
      <c r="R67" s="26"/>
      <c r="S67" s="26"/>
      <c r="T67" s="141">
        <f>問題４解答!T262</f>
        <v>8.86</v>
      </c>
      <c r="U67" s="141"/>
      <c r="V67" s="141"/>
      <c r="W67" s="141" t="s">
        <v>65</v>
      </c>
      <c r="X67" s="141"/>
      <c r="Y67" s="141"/>
      <c r="Z67" s="141"/>
      <c r="AA67" s="141"/>
      <c r="AB67" s="141"/>
      <c r="AC67" s="141"/>
      <c r="AD67" s="141"/>
      <c r="AE67" s="141"/>
      <c r="AF67" s="141">
        <f>問題４解答!AF262</f>
        <v>8.01</v>
      </c>
      <c r="AG67" s="141"/>
      <c r="AH67" s="141"/>
      <c r="AI67" s="141" t="s">
        <v>195</v>
      </c>
      <c r="AJ67" s="141"/>
      <c r="AK67" s="141"/>
      <c r="AL67" s="141"/>
      <c r="AM67" s="141"/>
      <c r="AN67" s="141"/>
      <c r="AO67" s="141"/>
      <c r="AP67" s="151"/>
    </row>
    <row r="68" spans="2:42" x14ac:dyDescent="0.2">
      <c r="B68" s="55" t="s">
        <v>227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30"/>
    </row>
    <row r="69" spans="2:42" x14ac:dyDescent="0.2">
      <c r="B69" s="31" t="s">
        <v>226</v>
      </c>
      <c r="C69" s="32"/>
      <c r="D69" s="32"/>
      <c r="E69" s="32"/>
      <c r="F69" s="32"/>
      <c r="G69" s="32"/>
      <c r="H69" s="148">
        <v>1.0249999999999999</v>
      </c>
      <c r="I69" s="148"/>
      <c r="J69" s="148"/>
      <c r="K69" s="148" t="s">
        <v>66</v>
      </c>
      <c r="L69" s="148"/>
      <c r="M69" s="148"/>
      <c r="N69" s="148"/>
      <c r="O69" s="148"/>
      <c r="P69" s="148"/>
      <c r="Q69" s="148"/>
      <c r="R69" s="148"/>
      <c r="S69" s="148"/>
      <c r="T69" s="148"/>
      <c r="U69" s="148"/>
      <c r="V69" s="148"/>
      <c r="W69" s="148"/>
      <c r="X69" s="148"/>
      <c r="Y69" s="148"/>
      <c r="Z69" s="148"/>
      <c r="AA69" s="148">
        <f>問題４解答!AA264</f>
        <v>15.8</v>
      </c>
      <c r="AB69" s="148"/>
      <c r="AC69" s="148"/>
      <c r="AD69" s="148" t="s">
        <v>67</v>
      </c>
      <c r="AE69" s="148"/>
      <c r="AF69" s="148"/>
      <c r="AG69" s="148"/>
      <c r="AH69" s="148"/>
      <c r="AI69" s="32"/>
      <c r="AJ69" s="32"/>
      <c r="AK69" s="32"/>
      <c r="AL69" s="32"/>
      <c r="AM69" s="32"/>
      <c r="AN69" s="32"/>
      <c r="AO69" s="32"/>
      <c r="AP69" s="34"/>
    </row>
    <row r="70" spans="2:42" x14ac:dyDescent="0.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2:42" x14ac:dyDescent="0.2">
      <c r="B71" s="32" t="s">
        <v>267</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2:42" x14ac:dyDescent="0.2">
      <c r="B72" s="53" t="s">
        <v>63</v>
      </c>
      <c r="C72" s="54"/>
      <c r="D72" s="54"/>
      <c r="E72" s="54"/>
      <c r="F72" s="54"/>
      <c r="G72" s="54"/>
      <c r="H72" s="54"/>
      <c r="I72" s="141">
        <f>問題４解答!I282</f>
        <v>1.0029999999999999</v>
      </c>
      <c r="J72" s="141"/>
      <c r="K72" s="141"/>
      <c r="L72" s="141"/>
      <c r="M72" s="50" t="s">
        <v>64</v>
      </c>
      <c r="N72" s="26"/>
      <c r="O72" s="26"/>
      <c r="P72" s="26"/>
      <c r="Q72" s="26"/>
      <c r="R72" s="26"/>
      <c r="S72" s="26"/>
      <c r="T72" s="141">
        <f>問題４解答!T282</f>
        <v>8.15</v>
      </c>
      <c r="U72" s="141"/>
      <c r="V72" s="141"/>
      <c r="W72" s="141" t="s">
        <v>65</v>
      </c>
      <c r="X72" s="141"/>
      <c r="Y72" s="141"/>
      <c r="Z72" s="141"/>
      <c r="AA72" s="141"/>
      <c r="AB72" s="141"/>
      <c r="AC72" s="141"/>
      <c r="AD72" s="141"/>
      <c r="AE72" s="141"/>
      <c r="AF72" s="141">
        <f>問題４解答!AF282</f>
        <v>7.35</v>
      </c>
      <c r="AG72" s="141"/>
      <c r="AH72" s="141"/>
      <c r="AI72" s="141" t="s">
        <v>195</v>
      </c>
      <c r="AJ72" s="141"/>
      <c r="AK72" s="141"/>
      <c r="AL72" s="141"/>
      <c r="AM72" s="141"/>
      <c r="AN72" s="141"/>
      <c r="AO72" s="141"/>
      <c r="AP72" s="151"/>
    </row>
    <row r="73" spans="2:42" x14ac:dyDescent="0.2">
      <c r="B73" s="55" t="s">
        <v>227</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30"/>
    </row>
    <row r="74" spans="2:42" x14ac:dyDescent="0.2">
      <c r="B74" s="31" t="s">
        <v>226</v>
      </c>
      <c r="C74" s="32"/>
      <c r="D74" s="32"/>
      <c r="E74" s="32"/>
      <c r="F74" s="32"/>
      <c r="G74" s="32"/>
      <c r="H74" s="148">
        <v>1.0249999999999999</v>
      </c>
      <c r="I74" s="148"/>
      <c r="J74" s="148"/>
      <c r="K74" s="148" t="s">
        <v>66</v>
      </c>
      <c r="L74" s="148"/>
      <c r="M74" s="148"/>
      <c r="N74" s="148"/>
      <c r="O74" s="148"/>
      <c r="P74" s="148"/>
      <c r="Q74" s="148"/>
      <c r="R74" s="148"/>
      <c r="S74" s="148"/>
      <c r="T74" s="148"/>
      <c r="U74" s="148"/>
      <c r="V74" s="148"/>
      <c r="W74" s="148"/>
      <c r="X74" s="148"/>
      <c r="Y74" s="148"/>
      <c r="Z74" s="148"/>
      <c r="AA74" s="148">
        <f>問題４解答!AA284</f>
        <v>19.3</v>
      </c>
      <c r="AB74" s="148"/>
      <c r="AC74" s="148"/>
      <c r="AD74" s="148" t="s">
        <v>67</v>
      </c>
      <c r="AE74" s="148"/>
      <c r="AF74" s="148"/>
      <c r="AG74" s="148"/>
      <c r="AH74" s="148"/>
      <c r="AI74" s="32"/>
      <c r="AJ74" s="32"/>
      <c r="AK74" s="32"/>
      <c r="AL74" s="32"/>
      <c r="AM74" s="32"/>
      <c r="AN74" s="32"/>
      <c r="AO74" s="32"/>
      <c r="AP74" s="34"/>
    </row>
    <row r="75" spans="2:42" x14ac:dyDescent="0.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2:42" x14ac:dyDescent="0.2">
      <c r="B76" s="32" t="s">
        <v>268</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2:42" x14ac:dyDescent="0.2">
      <c r="B77" s="53" t="s">
        <v>63</v>
      </c>
      <c r="C77" s="54"/>
      <c r="D77" s="54"/>
      <c r="E77" s="54"/>
      <c r="F77" s="54"/>
      <c r="G77" s="54"/>
      <c r="H77" s="54"/>
      <c r="I77" s="150">
        <f>問題４解答!I302</f>
        <v>1.0049999999999999</v>
      </c>
      <c r="J77" s="150"/>
      <c r="K77" s="150"/>
      <c r="L77" s="150"/>
      <c r="M77" s="50" t="s">
        <v>64</v>
      </c>
      <c r="N77" s="26"/>
      <c r="O77" s="26"/>
      <c r="P77" s="26"/>
      <c r="Q77" s="26"/>
      <c r="R77" s="26"/>
      <c r="S77" s="26"/>
      <c r="T77" s="141">
        <f>問題４解答!T302</f>
        <v>8.5500000000000007</v>
      </c>
      <c r="U77" s="141"/>
      <c r="V77" s="141"/>
      <c r="W77" s="141" t="s">
        <v>65</v>
      </c>
      <c r="X77" s="141"/>
      <c r="Y77" s="141"/>
      <c r="Z77" s="141"/>
      <c r="AA77" s="141"/>
      <c r="AB77" s="141"/>
      <c r="AC77" s="141"/>
      <c r="AD77" s="141"/>
      <c r="AE77" s="141"/>
      <c r="AF77" s="141">
        <f>問題４解答!AF302</f>
        <v>7.65</v>
      </c>
      <c r="AG77" s="141"/>
      <c r="AH77" s="141"/>
      <c r="AI77" s="141" t="s">
        <v>195</v>
      </c>
      <c r="AJ77" s="141"/>
      <c r="AK77" s="141"/>
      <c r="AL77" s="141"/>
      <c r="AM77" s="141"/>
      <c r="AN77" s="141"/>
      <c r="AO77" s="141"/>
      <c r="AP77" s="151"/>
    </row>
    <row r="78" spans="2:42" x14ac:dyDescent="0.2">
      <c r="B78" s="55" t="s">
        <v>227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30"/>
    </row>
    <row r="79" spans="2:42" x14ac:dyDescent="0.2">
      <c r="B79" s="31" t="s">
        <v>226</v>
      </c>
      <c r="C79" s="32"/>
      <c r="D79" s="32"/>
      <c r="E79" s="32"/>
      <c r="F79" s="32"/>
      <c r="G79" s="32"/>
      <c r="H79" s="148">
        <v>1.0249999999999999</v>
      </c>
      <c r="I79" s="148"/>
      <c r="J79" s="148"/>
      <c r="K79" s="148" t="s">
        <v>66</v>
      </c>
      <c r="L79" s="148"/>
      <c r="M79" s="148"/>
      <c r="N79" s="148"/>
      <c r="O79" s="148"/>
      <c r="P79" s="148"/>
      <c r="Q79" s="148"/>
      <c r="R79" s="148"/>
      <c r="S79" s="148"/>
      <c r="T79" s="148"/>
      <c r="U79" s="148"/>
      <c r="V79" s="148"/>
      <c r="W79" s="148"/>
      <c r="X79" s="148"/>
      <c r="Y79" s="148"/>
      <c r="Z79" s="148"/>
      <c r="AA79" s="148">
        <f>問題４解答!AA304</f>
        <v>22.5</v>
      </c>
      <c r="AB79" s="148"/>
      <c r="AC79" s="148"/>
      <c r="AD79" s="148" t="s">
        <v>67</v>
      </c>
      <c r="AE79" s="148"/>
      <c r="AF79" s="148"/>
      <c r="AG79" s="148"/>
      <c r="AH79" s="148"/>
      <c r="AI79" s="32"/>
      <c r="AJ79" s="32"/>
      <c r="AK79" s="32"/>
      <c r="AL79" s="32"/>
      <c r="AM79" s="32"/>
      <c r="AN79" s="32"/>
      <c r="AO79" s="32"/>
      <c r="AP79" s="34"/>
    </row>
    <row r="80" spans="2:42" x14ac:dyDescent="0.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2:42" x14ac:dyDescent="0.2">
      <c r="B81" s="32" t="s">
        <v>269</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row>
    <row r="82" spans="2:42" x14ac:dyDescent="0.2">
      <c r="B82" s="53" t="s">
        <v>63</v>
      </c>
      <c r="C82" s="54"/>
      <c r="D82" s="54"/>
      <c r="E82" s="54"/>
      <c r="F82" s="54"/>
      <c r="G82" s="54"/>
      <c r="H82" s="54"/>
      <c r="I82" s="141">
        <f>問題４解答!I322</f>
        <v>1.0049999999999999</v>
      </c>
      <c r="J82" s="141"/>
      <c r="K82" s="141"/>
      <c r="L82" s="141"/>
      <c r="M82" s="50" t="s">
        <v>64</v>
      </c>
      <c r="N82" s="26"/>
      <c r="O82" s="26"/>
      <c r="P82" s="26"/>
      <c r="Q82" s="26"/>
      <c r="R82" s="26"/>
      <c r="S82" s="26"/>
      <c r="T82" s="141">
        <f>問題４解答!T322</f>
        <v>7.24</v>
      </c>
      <c r="U82" s="141"/>
      <c r="V82" s="141"/>
      <c r="W82" s="141" t="s">
        <v>65</v>
      </c>
      <c r="X82" s="141"/>
      <c r="Y82" s="141"/>
      <c r="Z82" s="141"/>
      <c r="AA82" s="141"/>
      <c r="AB82" s="141"/>
      <c r="AC82" s="141"/>
      <c r="AD82" s="141"/>
      <c r="AE82" s="141"/>
      <c r="AF82" s="141">
        <f>問題４解答!AF322</f>
        <v>6.14</v>
      </c>
      <c r="AG82" s="141"/>
      <c r="AH82" s="141"/>
      <c r="AI82" s="141" t="s">
        <v>195</v>
      </c>
      <c r="AJ82" s="141"/>
      <c r="AK82" s="141"/>
      <c r="AL82" s="141"/>
      <c r="AM82" s="141"/>
      <c r="AN82" s="141"/>
      <c r="AO82" s="141"/>
      <c r="AP82" s="151"/>
    </row>
    <row r="83" spans="2:42" x14ac:dyDescent="0.2">
      <c r="B83" s="55" t="s">
        <v>227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30"/>
    </row>
    <row r="84" spans="2:42" x14ac:dyDescent="0.2">
      <c r="B84" s="31" t="s">
        <v>226</v>
      </c>
      <c r="C84" s="32"/>
      <c r="D84" s="32"/>
      <c r="E84" s="32"/>
      <c r="F84" s="32"/>
      <c r="G84" s="32"/>
      <c r="H84" s="148">
        <v>1.0249999999999999</v>
      </c>
      <c r="I84" s="148"/>
      <c r="J84" s="148"/>
      <c r="K84" s="148" t="s">
        <v>66</v>
      </c>
      <c r="L84" s="148"/>
      <c r="M84" s="148"/>
      <c r="N84" s="148"/>
      <c r="O84" s="148"/>
      <c r="P84" s="148"/>
      <c r="Q84" s="148"/>
      <c r="R84" s="148"/>
      <c r="S84" s="148"/>
      <c r="T84" s="148"/>
      <c r="U84" s="148"/>
      <c r="V84" s="148"/>
      <c r="W84" s="148"/>
      <c r="X84" s="148"/>
      <c r="Y84" s="148"/>
      <c r="Z84" s="148"/>
      <c r="AA84" s="148">
        <f>問題４解答!AA324</f>
        <v>19.8</v>
      </c>
      <c r="AB84" s="148"/>
      <c r="AC84" s="148"/>
      <c r="AD84" s="148" t="s">
        <v>67</v>
      </c>
      <c r="AE84" s="148"/>
      <c r="AF84" s="148"/>
      <c r="AG84" s="148"/>
      <c r="AH84" s="148"/>
      <c r="AI84" s="32"/>
      <c r="AJ84" s="32"/>
      <c r="AK84" s="32"/>
      <c r="AL84" s="32"/>
      <c r="AM84" s="32"/>
      <c r="AN84" s="32"/>
      <c r="AO84" s="32"/>
      <c r="AP84" s="34"/>
    </row>
    <row r="85" spans="2:42" x14ac:dyDescent="0.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2:42" x14ac:dyDescent="0.2">
      <c r="B86" s="32" t="s">
        <v>270</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2:42" x14ac:dyDescent="0.2">
      <c r="B87" s="53" t="s">
        <v>63</v>
      </c>
      <c r="C87" s="54"/>
      <c r="D87" s="54"/>
      <c r="E87" s="54"/>
      <c r="F87" s="54"/>
      <c r="G87" s="54"/>
      <c r="H87" s="54"/>
      <c r="I87" s="141">
        <f>問題４解答!I342</f>
        <v>1.004</v>
      </c>
      <c r="J87" s="141"/>
      <c r="K87" s="141"/>
      <c r="L87" s="141"/>
      <c r="M87" s="50" t="s">
        <v>64</v>
      </c>
      <c r="N87" s="26"/>
      <c r="O87" s="26"/>
      <c r="P87" s="26"/>
      <c r="Q87" s="26"/>
      <c r="R87" s="26"/>
      <c r="S87" s="26"/>
      <c r="T87" s="141">
        <f>問題４解答!T342</f>
        <v>7.74</v>
      </c>
      <c r="U87" s="141"/>
      <c r="V87" s="141"/>
      <c r="W87" s="141" t="s">
        <v>65</v>
      </c>
      <c r="X87" s="141"/>
      <c r="Y87" s="141"/>
      <c r="Z87" s="141"/>
      <c r="AA87" s="141"/>
      <c r="AB87" s="141"/>
      <c r="AC87" s="141"/>
      <c r="AD87" s="141"/>
      <c r="AE87" s="141"/>
      <c r="AF87" s="141">
        <f>問題４解答!AF342</f>
        <v>6.64</v>
      </c>
      <c r="AG87" s="141"/>
      <c r="AH87" s="141"/>
      <c r="AI87" s="141" t="s">
        <v>195</v>
      </c>
      <c r="AJ87" s="141"/>
      <c r="AK87" s="141"/>
      <c r="AL87" s="141"/>
      <c r="AM87" s="141"/>
      <c r="AN87" s="141"/>
      <c r="AO87" s="141"/>
      <c r="AP87" s="151"/>
    </row>
    <row r="88" spans="2:42" x14ac:dyDescent="0.2">
      <c r="B88" s="55" t="s">
        <v>227</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30"/>
    </row>
    <row r="89" spans="2:42" x14ac:dyDescent="0.2">
      <c r="B89" s="31" t="s">
        <v>226</v>
      </c>
      <c r="C89" s="32"/>
      <c r="D89" s="32"/>
      <c r="E89" s="32"/>
      <c r="F89" s="32"/>
      <c r="G89" s="32"/>
      <c r="H89" s="148">
        <v>1.0249999999999999</v>
      </c>
      <c r="I89" s="148"/>
      <c r="J89" s="148"/>
      <c r="K89" s="148" t="s">
        <v>66</v>
      </c>
      <c r="L89" s="148"/>
      <c r="M89" s="148"/>
      <c r="N89" s="148"/>
      <c r="O89" s="148"/>
      <c r="P89" s="148"/>
      <c r="Q89" s="148"/>
      <c r="R89" s="148"/>
      <c r="S89" s="148"/>
      <c r="T89" s="148"/>
      <c r="U89" s="148"/>
      <c r="V89" s="148"/>
      <c r="W89" s="148"/>
      <c r="X89" s="148"/>
      <c r="Y89" s="148"/>
      <c r="Z89" s="148"/>
      <c r="AA89" s="148">
        <f>問題４解答!AA344</f>
        <v>16.3</v>
      </c>
      <c r="AB89" s="148"/>
      <c r="AC89" s="148"/>
      <c r="AD89" s="148" t="s">
        <v>67</v>
      </c>
      <c r="AE89" s="148"/>
      <c r="AF89" s="148"/>
      <c r="AG89" s="148"/>
      <c r="AH89" s="148"/>
      <c r="AI89" s="32"/>
      <c r="AJ89" s="32"/>
      <c r="AK89" s="32"/>
      <c r="AL89" s="32"/>
      <c r="AM89" s="32"/>
      <c r="AN89" s="32"/>
      <c r="AO89" s="32"/>
      <c r="AP89" s="34"/>
    </row>
    <row r="90" spans="2:42" x14ac:dyDescent="0.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row>
    <row r="91" spans="2:42" x14ac:dyDescent="0.2">
      <c r="B91" s="32" t="s">
        <v>271</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row>
    <row r="92" spans="2:42" x14ac:dyDescent="0.2">
      <c r="B92" s="53" t="s">
        <v>63</v>
      </c>
      <c r="C92" s="54"/>
      <c r="D92" s="54"/>
      <c r="E92" s="54"/>
      <c r="F92" s="54"/>
      <c r="G92" s="54"/>
      <c r="H92" s="54"/>
      <c r="I92" s="150">
        <f>問題４解答!I362</f>
        <v>1.0029999999999999</v>
      </c>
      <c r="J92" s="150"/>
      <c r="K92" s="150"/>
      <c r="L92" s="150"/>
      <c r="M92" s="50" t="s">
        <v>64</v>
      </c>
      <c r="N92" s="26"/>
      <c r="O92" s="26"/>
      <c r="P92" s="26"/>
      <c r="Q92" s="26"/>
      <c r="R92" s="26"/>
      <c r="S92" s="26"/>
      <c r="T92" s="141">
        <f>問題４解答!T362</f>
        <v>7.45</v>
      </c>
      <c r="U92" s="141"/>
      <c r="V92" s="141"/>
      <c r="W92" s="141" t="s">
        <v>65</v>
      </c>
      <c r="X92" s="141"/>
      <c r="Y92" s="141"/>
      <c r="Z92" s="141"/>
      <c r="AA92" s="141"/>
      <c r="AB92" s="141"/>
      <c r="AC92" s="141"/>
      <c r="AD92" s="141"/>
      <c r="AE92" s="141"/>
      <c r="AF92" s="141">
        <f>問題４解答!AF362</f>
        <v>6.75</v>
      </c>
      <c r="AG92" s="141"/>
      <c r="AH92" s="141"/>
      <c r="AI92" s="141" t="s">
        <v>195</v>
      </c>
      <c r="AJ92" s="141"/>
      <c r="AK92" s="141"/>
      <c r="AL92" s="141"/>
      <c r="AM92" s="141"/>
      <c r="AN92" s="141"/>
      <c r="AO92" s="141"/>
      <c r="AP92" s="151"/>
    </row>
    <row r="93" spans="2:42" x14ac:dyDescent="0.2">
      <c r="B93" s="55" t="s">
        <v>227</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30"/>
    </row>
    <row r="94" spans="2:42" x14ac:dyDescent="0.2">
      <c r="B94" s="31" t="s">
        <v>226</v>
      </c>
      <c r="C94" s="32"/>
      <c r="D94" s="32"/>
      <c r="E94" s="32"/>
      <c r="F94" s="32"/>
      <c r="G94" s="32"/>
      <c r="H94" s="148">
        <v>1.0249999999999999</v>
      </c>
      <c r="I94" s="148"/>
      <c r="J94" s="148"/>
      <c r="K94" s="148" t="s">
        <v>66</v>
      </c>
      <c r="L94" s="148"/>
      <c r="M94" s="148"/>
      <c r="N94" s="148"/>
      <c r="O94" s="148"/>
      <c r="P94" s="148"/>
      <c r="Q94" s="148"/>
      <c r="R94" s="148"/>
      <c r="S94" s="148"/>
      <c r="T94" s="148"/>
      <c r="U94" s="148"/>
      <c r="V94" s="148"/>
      <c r="W94" s="148"/>
      <c r="X94" s="148"/>
      <c r="Y94" s="148"/>
      <c r="Z94" s="148"/>
      <c r="AA94" s="148">
        <f>問題４解答!AA364</f>
        <v>17.7</v>
      </c>
      <c r="AB94" s="148"/>
      <c r="AC94" s="148"/>
      <c r="AD94" s="148" t="s">
        <v>67</v>
      </c>
      <c r="AE94" s="148"/>
      <c r="AF94" s="148"/>
      <c r="AG94" s="148"/>
      <c r="AH94" s="148"/>
      <c r="AI94" s="32"/>
      <c r="AJ94" s="32"/>
      <c r="AK94" s="32"/>
      <c r="AL94" s="32"/>
      <c r="AM94" s="32"/>
      <c r="AN94" s="32"/>
      <c r="AO94" s="32"/>
      <c r="AP94" s="34"/>
    </row>
    <row r="95" spans="2:42" x14ac:dyDescent="0.2">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2:42" x14ac:dyDescent="0.2">
      <c r="B96" s="32" t="s">
        <v>254</v>
      </c>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row>
    <row r="97" spans="2:42" x14ac:dyDescent="0.2">
      <c r="B97" s="53" t="s">
        <v>63</v>
      </c>
      <c r="C97" s="54"/>
      <c r="D97" s="54"/>
      <c r="E97" s="54"/>
      <c r="F97" s="54"/>
      <c r="G97" s="54"/>
      <c r="H97" s="54"/>
      <c r="I97" s="141">
        <f>問題４解答!I382</f>
        <v>1.004</v>
      </c>
      <c r="J97" s="141"/>
      <c r="K97" s="141"/>
      <c r="L97" s="141"/>
      <c r="M97" s="50" t="s">
        <v>64</v>
      </c>
      <c r="N97" s="26"/>
      <c r="O97" s="26"/>
      <c r="P97" s="26"/>
      <c r="Q97" s="26"/>
      <c r="R97" s="26"/>
      <c r="S97" s="26"/>
      <c r="T97" s="141">
        <f>問題４解答!T382</f>
        <v>8.4600000000000009</v>
      </c>
      <c r="U97" s="141"/>
      <c r="V97" s="141"/>
      <c r="W97" s="141" t="s">
        <v>65</v>
      </c>
      <c r="X97" s="141"/>
      <c r="Y97" s="141"/>
      <c r="Z97" s="141"/>
      <c r="AA97" s="141"/>
      <c r="AB97" s="141"/>
      <c r="AC97" s="141"/>
      <c r="AD97" s="141"/>
      <c r="AE97" s="141"/>
      <c r="AF97" s="141">
        <f>問題４解答!AF382</f>
        <v>7.16</v>
      </c>
      <c r="AG97" s="141"/>
      <c r="AH97" s="141"/>
      <c r="AI97" s="141" t="s">
        <v>195</v>
      </c>
      <c r="AJ97" s="141"/>
      <c r="AK97" s="141"/>
      <c r="AL97" s="141"/>
      <c r="AM97" s="141"/>
      <c r="AN97" s="141"/>
      <c r="AO97" s="141"/>
      <c r="AP97" s="151"/>
    </row>
    <row r="98" spans="2:42" x14ac:dyDescent="0.2">
      <c r="B98" s="55" t="s">
        <v>227</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30"/>
    </row>
    <row r="99" spans="2:42" x14ac:dyDescent="0.2">
      <c r="B99" s="31" t="s">
        <v>226</v>
      </c>
      <c r="C99" s="32"/>
      <c r="D99" s="32"/>
      <c r="E99" s="32"/>
      <c r="F99" s="32"/>
      <c r="G99" s="32"/>
      <c r="H99" s="148">
        <v>1.0249999999999999</v>
      </c>
      <c r="I99" s="148"/>
      <c r="J99" s="148"/>
      <c r="K99" s="148" t="s">
        <v>66</v>
      </c>
      <c r="L99" s="148"/>
      <c r="M99" s="148"/>
      <c r="N99" s="148"/>
      <c r="O99" s="148"/>
      <c r="P99" s="148"/>
      <c r="Q99" s="148"/>
      <c r="R99" s="148"/>
      <c r="S99" s="148"/>
      <c r="T99" s="148"/>
      <c r="U99" s="148"/>
      <c r="V99" s="148"/>
      <c r="W99" s="148"/>
      <c r="X99" s="148"/>
      <c r="Y99" s="148"/>
      <c r="Z99" s="148"/>
      <c r="AA99" s="148">
        <f>問題４解答!AA384</f>
        <v>19.5</v>
      </c>
      <c r="AB99" s="148"/>
      <c r="AC99" s="148"/>
      <c r="AD99" s="148" t="s">
        <v>67</v>
      </c>
      <c r="AE99" s="148"/>
      <c r="AF99" s="148"/>
      <c r="AG99" s="148"/>
      <c r="AH99" s="148"/>
      <c r="AI99" s="32"/>
      <c r="AJ99" s="32"/>
      <c r="AK99" s="32"/>
      <c r="AL99" s="32"/>
      <c r="AM99" s="32"/>
      <c r="AN99" s="32"/>
      <c r="AO99" s="32"/>
      <c r="AP99" s="34"/>
    </row>
    <row r="100" spans="2:42" x14ac:dyDescent="0.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row>
  </sheetData>
  <mergeCells count="180">
    <mergeCell ref="I2:L2"/>
    <mergeCell ref="T2:V2"/>
    <mergeCell ref="W2:AE2"/>
    <mergeCell ref="AF2:AH2"/>
    <mergeCell ref="AI2:AP2"/>
    <mergeCell ref="H4:J4"/>
    <mergeCell ref="K4:Z4"/>
    <mergeCell ref="AA4:AC4"/>
    <mergeCell ref="AD4:AH4"/>
    <mergeCell ref="W7:AE7"/>
    <mergeCell ref="AF7:AH7"/>
    <mergeCell ref="AI7:AP7"/>
    <mergeCell ref="H9:J9"/>
    <mergeCell ref="K9:Z9"/>
    <mergeCell ref="AA9:AC9"/>
    <mergeCell ref="AD9:AH9"/>
    <mergeCell ref="I7:L7"/>
    <mergeCell ref="T7:V7"/>
    <mergeCell ref="W12:AE12"/>
    <mergeCell ref="AF12:AH12"/>
    <mergeCell ref="AI12:AP12"/>
    <mergeCell ref="H14:J14"/>
    <mergeCell ref="K14:Z14"/>
    <mergeCell ref="AA14:AC14"/>
    <mergeCell ref="AD14:AH14"/>
    <mergeCell ref="I12:L12"/>
    <mergeCell ref="T12:V12"/>
    <mergeCell ref="W17:AE17"/>
    <mergeCell ref="AF17:AH17"/>
    <mergeCell ref="AI17:AP17"/>
    <mergeCell ref="H19:J19"/>
    <mergeCell ref="K19:Z19"/>
    <mergeCell ref="AA19:AC19"/>
    <mergeCell ref="AD19:AH19"/>
    <mergeCell ref="I17:L17"/>
    <mergeCell ref="T17:V17"/>
    <mergeCell ref="W22:AE22"/>
    <mergeCell ref="AF22:AH22"/>
    <mergeCell ref="AI22:AP22"/>
    <mergeCell ref="H24:J24"/>
    <mergeCell ref="K24:Z24"/>
    <mergeCell ref="AA24:AC24"/>
    <mergeCell ref="AD24:AH24"/>
    <mergeCell ref="I22:L22"/>
    <mergeCell ref="T22:V22"/>
    <mergeCell ref="W27:AE27"/>
    <mergeCell ref="AF27:AH27"/>
    <mergeCell ref="AI27:AP27"/>
    <mergeCell ref="H29:J29"/>
    <mergeCell ref="K29:Z29"/>
    <mergeCell ref="AA29:AC29"/>
    <mergeCell ref="AD29:AH29"/>
    <mergeCell ref="I27:L27"/>
    <mergeCell ref="T27:V27"/>
    <mergeCell ref="W32:AE32"/>
    <mergeCell ref="AF32:AH32"/>
    <mergeCell ref="AI32:AP32"/>
    <mergeCell ref="H34:J34"/>
    <mergeCell ref="K34:Z34"/>
    <mergeCell ref="AA34:AC34"/>
    <mergeCell ref="AD34:AH34"/>
    <mergeCell ref="I32:L32"/>
    <mergeCell ref="T32:V32"/>
    <mergeCell ref="W37:AE37"/>
    <mergeCell ref="AF37:AH37"/>
    <mergeCell ref="AI37:AP37"/>
    <mergeCell ref="H39:J39"/>
    <mergeCell ref="K39:Z39"/>
    <mergeCell ref="AA39:AC39"/>
    <mergeCell ref="AD39:AH39"/>
    <mergeCell ref="I37:L37"/>
    <mergeCell ref="T37:V37"/>
    <mergeCell ref="W42:AE42"/>
    <mergeCell ref="AF42:AH42"/>
    <mergeCell ref="AI42:AP42"/>
    <mergeCell ref="H44:J44"/>
    <mergeCell ref="K44:Z44"/>
    <mergeCell ref="AA44:AC44"/>
    <mergeCell ref="AD44:AH44"/>
    <mergeCell ref="I42:L42"/>
    <mergeCell ref="T42:V42"/>
    <mergeCell ref="W47:AE47"/>
    <mergeCell ref="AF47:AH47"/>
    <mergeCell ref="AI47:AP47"/>
    <mergeCell ref="H49:J49"/>
    <mergeCell ref="K49:Z49"/>
    <mergeCell ref="AA49:AC49"/>
    <mergeCell ref="AD49:AH49"/>
    <mergeCell ref="I47:L47"/>
    <mergeCell ref="T47:V47"/>
    <mergeCell ref="W52:AE52"/>
    <mergeCell ref="AF52:AH52"/>
    <mergeCell ref="AI52:AP52"/>
    <mergeCell ref="H54:J54"/>
    <mergeCell ref="K54:Z54"/>
    <mergeCell ref="AA54:AC54"/>
    <mergeCell ref="AD54:AH54"/>
    <mergeCell ref="I52:L52"/>
    <mergeCell ref="T52:V52"/>
    <mergeCell ref="W57:AE57"/>
    <mergeCell ref="AF57:AH57"/>
    <mergeCell ref="AI57:AP57"/>
    <mergeCell ref="H59:J59"/>
    <mergeCell ref="K59:Z59"/>
    <mergeCell ref="AA59:AC59"/>
    <mergeCell ref="AD59:AH59"/>
    <mergeCell ref="I57:L57"/>
    <mergeCell ref="T57:V57"/>
    <mergeCell ref="H79:J79"/>
    <mergeCell ref="K79:Z79"/>
    <mergeCell ref="AA79:AC79"/>
    <mergeCell ref="AD79:AH79"/>
    <mergeCell ref="I62:L62"/>
    <mergeCell ref="T62:V62"/>
    <mergeCell ref="W62:AE62"/>
    <mergeCell ref="AF62:AH62"/>
    <mergeCell ref="AI62:AP62"/>
    <mergeCell ref="H64:J64"/>
    <mergeCell ref="K64:Z64"/>
    <mergeCell ref="AA64:AC64"/>
    <mergeCell ref="AD64:AH64"/>
    <mergeCell ref="I67:L67"/>
    <mergeCell ref="T67:V67"/>
    <mergeCell ref="W67:AE67"/>
    <mergeCell ref="AF67:AH67"/>
    <mergeCell ref="AI67:AP67"/>
    <mergeCell ref="H69:J69"/>
    <mergeCell ref="K69:Z69"/>
    <mergeCell ref="AA69:AC69"/>
    <mergeCell ref="AD69:AH69"/>
    <mergeCell ref="I72:L72"/>
    <mergeCell ref="T72:V72"/>
    <mergeCell ref="I97:L97"/>
    <mergeCell ref="T97:V97"/>
    <mergeCell ref="W97:AE97"/>
    <mergeCell ref="AF97:AH97"/>
    <mergeCell ref="AI97:AP97"/>
    <mergeCell ref="H99:J99"/>
    <mergeCell ref="K99:Z99"/>
    <mergeCell ref="AA99:AC99"/>
    <mergeCell ref="AD99:AH99"/>
    <mergeCell ref="W72:AE72"/>
    <mergeCell ref="AF72:AH72"/>
    <mergeCell ref="AI72:AP72"/>
    <mergeCell ref="H74:J74"/>
    <mergeCell ref="K74:Z74"/>
    <mergeCell ref="AA74:AC74"/>
    <mergeCell ref="AD74:AH74"/>
    <mergeCell ref="I77:L77"/>
    <mergeCell ref="T77:V77"/>
    <mergeCell ref="W77:AE77"/>
    <mergeCell ref="AF77:AH77"/>
    <mergeCell ref="AI77:AP77"/>
    <mergeCell ref="I82:L82"/>
    <mergeCell ref="T82:V82"/>
    <mergeCell ref="W82:AE82"/>
    <mergeCell ref="AF82:AH82"/>
    <mergeCell ref="AI82:AP82"/>
    <mergeCell ref="H84:J84"/>
    <mergeCell ref="K84:Z84"/>
    <mergeCell ref="AA84:AC84"/>
    <mergeCell ref="AD84:AH84"/>
    <mergeCell ref="I87:L87"/>
    <mergeCell ref="T87:V87"/>
    <mergeCell ref="W87:AE87"/>
    <mergeCell ref="AF87:AH87"/>
    <mergeCell ref="AI87:AP87"/>
    <mergeCell ref="H89:J89"/>
    <mergeCell ref="K89:Z89"/>
    <mergeCell ref="AA89:AC89"/>
    <mergeCell ref="AD89:AH89"/>
    <mergeCell ref="I92:L92"/>
    <mergeCell ref="T92:V92"/>
    <mergeCell ref="W92:AE92"/>
    <mergeCell ref="AF92:AH92"/>
    <mergeCell ref="AI92:AP92"/>
    <mergeCell ref="H94:J94"/>
    <mergeCell ref="K94:Z94"/>
    <mergeCell ref="AA94:AC94"/>
    <mergeCell ref="AD94:AH9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D120"/>
  <sheetViews>
    <sheetView zoomScale="85" zoomScaleNormal="85" workbookViewId="0">
      <selection activeCell="AC119" sqref="AC119"/>
    </sheetView>
  </sheetViews>
  <sheetFormatPr defaultColWidth="9" defaultRowHeight="13.2" x14ac:dyDescent="0.2"/>
  <cols>
    <col min="1" max="1" width="1.6640625" style="8" customWidth="1"/>
    <col min="2" max="9" width="2.109375" style="8" customWidth="1"/>
    <col min="10" max="10" width="3" style="8" customWidth="1"/>
    <col min="11" max="11" width="4.77734375" style="8" customWidth="1"/>
    <col min="12" max="121" width="2.109375" style="8" customWidth="1"/>
    <col min="122" max="16384" width="9" style="8"/>
  </cols>
  <sheetData>
    <row r="1" spans="2:82" x14ac:dyDescent="0.2">
      <c r="B1" s="15" t="s">
        <v>26</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row>
    <row r="2" spans="2:82" x14ac:dyDescent="0.2">
      <c r="B2" s="152" t="s">
        <v>76</v>
      </c>
      <c r="C2" s="153"/>
      <c r="D2" s="153"/>
      <c r="E2" s="141">
        <v>43500</v>
      </c>
      <c r="F2" s="141"/>
      <c r="G2" s="141"/>
      <c r="H2" s="141"/>
      <c r="I2" s="87" t="s">
        <v>77</v>
      </c>
      <c r="J2" s="87"/>
      <c r="K2" s="50"/>
      <c r="L2" s="50"/>
      <c r="M2" s="50"/>
      <c r="N2" s="50"/>
      <c r="O2" s="50"/>
      <c r="P2" s="50"/>
      <c r="Q2" s="50"/>
      <c r="R2" s="50"/>
      <c r="S2" s="50"/>
      <c r="T2" s="50"/>
      <c r="U2" s="50"/>
      <c r="V2" s="50"/>
      <c r="W2" s="50"/>
      <c r="X2" s="50"/>
      <c r="Y2" s="50"/>
      <c r="Z2" s="50"/>
      <c r="AA2" s="50"/>
      <c r="AB2" s="50"/>
      <c r="AC2" s="50"/>
      <c r="AD2" s="50"/>
      <c r="AE2" s="50"/>
      <c r="AF2" s="50"/>
      <c r="AG2" s="50"/>
      <c r="AH2" s="50"/>
      <c r="AI2" s="49"/>
      <c r="AJ2" s="49"/>
      <c r="AK2" s="49"/>
      <c r="AL2" s="81"/>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row>
    <row r="3" spans="2:82" x14ac:dyDescent="0.2">
      <c r="B3" s="82" t="s">
        <v>78</v>
      </c>
      <c r="C3" s="70"/>
      <c r="D3" s="70"/>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70"/>
      <c r="AJ3" s="70"/>
      <c r="AK3" s="70"/>
      <c r="AL3" s="7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row>
    <row r="4" spans="2:82" x14ac:dyDescent="0.2">
      <c r="B4" s="85" t="s">
        <v>79</v>
      </c>
      <c r="C4" s="86"/>
      <c r="D4" s="86"/>
      <c r="E4" s="88"/>
      <c r="F4" s="88"/>
      <c r="G4" s="88"/>
      <c r="H4" s="88"/>
      <c r="I4" s="88"/>
      <c r="J4" s="88"/>
      <c r="K4" s="91">
        <v>36.5</v>
      </c>
      <c r="L4" s="89" t="s">
        <v>80</v>
      </c>
      <c r="M4" s="90"/>
      <c r="N4" s="90"/>
      <c r="O4" s="90"/>
      <c r="P4" s="90"/>
      <c r="Q4" s="90"/>
      <c r="R4" s="90"/>
      <c r="S4" s="90"/>
      <c r="T4" s="90"/>
      <c r="U4" s="90"/>
      <c r="V4" s="90"/>
      <c r="W4" s="90"/>
      <c r="X4" s="143">
        <v>1.024</v>
      </c>
      <c r="Y4" s="143"/>
      <c r="Z4" s="143"/>
      <c r="AA4" s="154" t="s">
        <v>52</v>
      </c>
      <c r="AB4" s="155"/>
      <c r="AC4" s="156">
        <v>1.0029999999999999</v>
      </c>
      <c r="AD4" s="156"/>
      <c r="AE4" s="156"/>
      <c r="AF4" s="154" t="s">
        <v>53</v>
      </c>
      <c r="AG4" s="155"/>
      <c r="AH4" s="155"/>
      <c r="AI4" s="70"/>
      <c r="AJ4" s="70"/>
      <c r="AK4" s="70"/>
      <c r="AL4" s="71"/>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row>
    <row r="5" spans="2:82" x14ac:dyDescent="0.2">
      <c r="B5" s="84" t="s">
        <v>81</v>
      </c>
      <c r="C5" s="73"/>
      <c r="D5" s="73"/>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73"/>
      <c r="AJ5" s="73"/>
      <c r="AK5" s="73"/>
      <c r="AL5" s="14"/>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row>
    <row r="6" spans="2:82" ht="13.5" customHeight="1" x14ac:dyDescent="0.2">
      <c r="B6" s="37"/>
      <c r="C6" s="37"/>
      <c r="D6" s="37"/>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37"/>
      <c r="AJ6" s="37"/>
      <c r="AK6" s="37"/>
      <c r="AL6" s="37"/>
      <c r="AM6" s="37"/>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row>
    <row r="7" spans="2:82" x14ac:dyDescent="0.2">
      <c r="B7" s="15" t="s">
        <v>27</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37"/>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row>
    <row r="8" spans="2:82" x14ac:dyDescent="0.2">
      <c r="B8" s="152" t="s">
        <v>76</v>
      </c>
      <c r="C8" s="153"/>
      <c r="D8" s="153"/>
      <c r="E8" s="141">
        <f>問題５解答!$E$22</f>
        <v>47500</v>
      </c>
      <c r="F8" s="141"/>
      <c r="G8" s="141"/>
      <c r="H8" s="141"/>
      <c r="I8" s="87" t="s">
        <v>77</v>
      </c>
      <c r="J8" s="87"/>
      <c r="K8" s="50"/>
      <c r="L8" s="50"/>
      <c r="M8" s="50"/>
      <c r="N8" s="50"/>
      <c r="O8" s="50"/>
      <c r="P8" s="50"/>
      <c r="Q8" s="50"/>
      <c r="R8" s="50"/>
      <c r="S8" s="50"/>
      <c r="T8" s="50"/>
      <c r="U8" s="50"/>
      <c r="V8" s="50"/>
      <c r="W8" s="50"/>
      <c r="X8" s="50"/>
      <c r="Y8" s="50"/>
      <c r="Z8" s="50"/>
      <c r="AA8" s="50"/>
      <c r="AB8" s="50"/>
      <c r="AC8" s="50"/>
      <c r="AD8" s="50"/>
      <c r="AE8" s="50"/>
      <c r="AF8" s="50"/>
      <c r="AG8" s="50"/>
      <c r="AH8" s="50"/>
      <c r="AI8" s="49"/>
      <c r="AJ8" s="49"/>
      <c r="AK8" s="49"/>
      <c r="AL8" s="81"/>
      <c r="AM8" s="37"/>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row>
    <row r="9" spans="2:82" x14ac:dyDescent="0.2">
      <c r="B9" s="82" t="s">
        <v>78</v>
      </c>
      <c r="C9" s="70"/>
      <c r="D9" s="70"/>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70"/>
      <c r="AJ9" s="70"/>
      <c r="AK9" s="70"/>
      <c r="AL9" s="71"/>
      <c r="AM9" s="37"/>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row>
    <row r="10" spans="2:82" x14ac:dyDescent="0.2">
      <c r="B10" s="85" t="s">
        <v>79</v>
      </c>
      <c r="C10" s="86"/>
      <c r="D10" s="86"/>
      <c r="E10" s="88"/>
      <c r="F10" s="88"/>
      <c r="G10" s="88"/>
      <c r="H10" s="88"/>
      <c r="I10" s="88"/>
      <c r="J10" s="88"/>
      <c r="K10" s="91">
        <f>問題５解答!$L$24</f>
        <v>41.5</v>
      </c>
      <c r="L10" s="89" t="s">
        <v>80</v>
      </c>
      <c r="M10" s="90"/>
      <c r="N10" s="90"/>
      <c r="O10" s="90"/>
      <c r="P10" s="90"/>
      <c r="Q10" s="90"/>
      <c r="R10" s="90"/>
      <c r="S10" s="90"/>
      <c r="T10" s="90"/>
      <c r="U10" s="90"/>
      <c r="V10" s="90"/>
      <c r="W10" s="90"/>
      <c r="X10" s="143">
        <f>問題５解答!$AB$24</f>
        <v>1.024</v>
      </c>
      <c r="Y10" s="143"/>
      <c r="Z10" s="143"/>
      <c r="AA10" s="154" t="s">
        <v>52</v>
      </c>
      <c r="AB10" s="155"/>
      <c r="AC10" s="156">
        <f>問題５解答!$AG$24</f>
        <v>1.0029999999999999</v>
      </c>
      <c r="AD10" s="156"/>
      <c r="AE10" s="156"/>
      <c r="AF10" s="154" t="s">
        <v>53</v>
      </c>
      <c r="AG10" s="155"/>
      <c r="AH10" s="155"/>
      <c r="AI10" s="70"/>
      <c r="AJ10" s="70"/>
      <c r="AK10" s="70"/>
      <c r="AL10" s="71"/>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row>
    <row r="11" spans="2:82" x14ac:dyDescent="0.2">
      <c r="B11" s="84" t="s">
        <v>81</v>
      </c>
      <c r="C11" s="73"/>
      <c r="D11" s="73"/>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73"/>
      <c r="AJ11" s="73"/>
      <c r="AK11" s="73"/>
      <c r="AL11" s="14"/>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row>
    <row r="12" spans="2:82" x14ac:dyDescent="0.2">
      <c r="B12" s="37"/>
      <c r="C12" s="37"/>
      <c r="D12" s="37"/>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37"/>
      <c r="AJ12" s="37"/>
      <c r="AK12" s="37"/>
      <c r="AL12" s="37"/>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row>
    <row r="13" spans="2:82" x14ac:dyDescent="0.2">
      <c r="B13" s="15" t="s">
        <v>219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row>
    <row r="14" spans="2:82" x14ac:dyDescent="0.2">
      <c r="B14" s="152" t="s">
        <v>76</v>
      </c>
      <c r="C14" s="153"/>
      <c r="D14" s="153"/>
      <c r="E14" s="141">
        <f>問題５解答!E42</f>
        <v>50000</v>
      </c>
      <c r="F14" s="141"/>
      <c r="G14" s="141"/>
      <c r="H14" s="141"/>
      <c r="I14" s="87" t="s">
        <v>77</v>
      </c>
      <c r="J14" s="8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49"/>
      <c r="AJ14" s="49"/>
      <c r="AK14" s="49"/>
      <c r="AL14" s="81"/>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row>
    <row r="15" spans="2:82" x14ac:dyDescent="0.2">
      <c r="B15" s="82" t="s">
        <v>78</v>
      </c>
      <c r="C15" s="70"/>
      <c r="D15" s="70"/>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70"/>
      <c r="AJ15" s="70"/>
      <c r="AK15" s="70"/>
      <c r="AL15" s="71"/>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row>
    <row r="16" spans="2:82" x14ac:dyDescent="0.2">
      <c r="B16" s="85" t="s">
        <v>79</v>
      </c>
      <c r="C16" s="86"/>
      <c r="D16" s="86"/>
      <c r="E16" s="88"/>
      <c r="F16" s="88"/>
      <c r="G16" s="88"/>
      <c r="H16" s="88"/>
      <c r="I16" s="88"/>
      <c r="J16" s="88"/>
      <c r="K16" s="91">
        <f>問題５解答!L44</f>
        <v>43.8</v>
      </c>
      <c r="L16" s="89" t="s">
        <v>80</v>
      </c>
      <c r="M16" s="90"/>
      <c r="N16" s="90"/>
      <c r="O16" s="90"/>
      <c r="P16" s="90"/>
      <c r="Q16" s="90"/>
      <c r="R16" s="90"/>
      <c r="S16" s="90"/>
      <c r="T16" s="90"/>
      <c r="U16" s="90"/>
      <c r="V16" s="90"/>
      <c r="W16" s="90"/>
      <c r="X16" s="143">
        <f>問題５解答!AB44</f>
        <v>1.0249999999999999</v>
      </c>
      <c r="Y16" s="143"/>
      <c r="Z16" s="143"/>
      <c r="AA16" s="154" t="s">
        <v>52</v>
      </c>
      <c r="AB16" s="155"/>
      <c r="AC16" s="156">
        <f>問題５解答!AG44</f>
        <v>1.01</v>
      </c>
      <c r="AD16" s="156"/>
      <c r="AE16" s="156"/>
      <c r="AF16" s="154" t="s">
        <v>53</v>
      </c>
      <c r="AG16" s="155"/>
      <c r="AH16" s="155"/>
      <c r="AI16" s="70"/>
      <c r="AJ16" s="70"/>
      <c r="AK16" s="70"/>
      <c r="AL16" s="71"/>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row>
    <row r="17" spans="2:82" x14ac:dyDescent="0.2">
      <c r="B17" s="84" t="s">
        <v>81</v>
      </c>
      <c r="C17" s="73"/>
      <c r="D17" s="73"/>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73"/>
      <c r="AJ17" s="73"/>
      <c r="AK17" s="73"/>
      <c r="AL17" s="14"/>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row>
    <row r="18" spans="2:82" x14ac:dyDescent="0.2">
      <c r="B18" s="37"/>
      <c r="C18" s="37"/>
      <c r="D18" s="37"/>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37"/>
      <c r="AJ18" s="37"/>
      <c r="AK18" s="37"/>
      <c r="AL18" s="37"/>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row>
    <row r="19" spans="2:82" x14ac:dyDescent="0.2">
      <c r="B19" s="15" t="s">
        <v>220</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row>
    <row r="20" spans="2:82" x14ac:dyDescent="0.2">
      <c r="B20" s="152" t="s">
        <v>76</v>
      </c>
      <c r="C20" s="153"/>
      <c r="D20" s="153"/>
      <c r="E20" s="141">
        <f>問題５解答!E62</f>
        <v>45000</v>
      </c>
      <c r="F20" s="141"/>
      <c r="G20" s="141"/>
      <c r="H20" s="141"/>
      <c r="I20" s="87" t="s">
        <v>77</v>
      </c>
      <c r="J20" s="8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49"/>
      <c r="AJ20" s="49"/>
      <c r="AK20" s="49"/>
      <c r="AL20" s="81"/>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row>
    <row r="21" spans="2:82" x14ac:dyDescent="0.2">
      <c r="B21" s="82" t="s">
        <v>78</v>
      </c>
      <c r="C21" s="70"/>
      <c r="D21" s="70"/>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70"/>
      <c r="AJ21" s="70"/>
      <c r="AK21" s="70"/>
      <c r="AL21" s="71"/>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row>
    <row r="22" spans="2:82" x14ac:dyDescent="0.2">
      <c r="B22" s="85" t="s">
        <v>79</v>
      </c>
      <c r="C22" s="86"/>
      <c r="D22" s="86"/>
      <c r="E22" s="88"/>
      <c r="F22" s="88"/>
      <c r="G22" s="88"/>
      <c r="H22" s="88"/>
      <c r="I22" s="88"/>
      <c r="J22" s="88"/>
      <c r="K22" s="91">
        <f>問題５解答!L64</f>
        <v>37.799999999999997</v>
      </c>
      <c r="L22" s="89" t="s">
        <v>80</v>
      </c>
      <c r="M22" s="90"/>
      <c r="N22" s="90"/>
      <c r="O22" s="90"/>
      <c r="P22" s="90"/>
      <c r="Q22" s="90"/>
      <c r="R22" s="90"/>
      <c r="S22" s="90"/>
      <c r="T22" s="90"/>
      <c r="U22" s="90"/>
      <c r="V22" s="90"/>
      <c r="W22" s="90"/>
      <c r="X22" s="143">
        <f>問題５解答!AB64</f>
        <v>1.024</v>
      </c>
      <c r="Y22" s="143"/>
      <c r="Z22" s="143"/>
      <c r="AA22" s="154" t="s">
        <v>52</v>
      </c>
      <c r="AB22" s="155"/>
      <c r="AC22" s="156">
        <f>問題５解答!AG64</f>
        <v>1.0029999999999999</v>
      </c>
      <c r="AD22" s="156"/>
      <c r="AE22" s="156"/>
      <c r="AF22" s="154" t="s">
        <v>53</v>
      </c>
      <c r="AG22" s="155"/>
      <c r="AH22" s="155"/>
      <c r="AI22" s="70"/>
      <c r="AJ22" s="70"/>
      <c r="AK22" s="70"/>
      <c r="AL22" s="71"/>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row>
    <row r="23" spans="2:82" x14ac:dyDescent="0.2">
      <c r="B23" s="84" t="s">
        <v>81</v>
      </c>
      <c r="C23" s="73"/>
      <c r="D23" s="73"/>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73"/>
      <c r="AJ23" s="73"/>
      <c r="AK23" s="73"/>
      <c r="AL23" s="14"/>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row>
    <row r="24" spans="2:82" x14ac:dyDescent="0.2">
      <c r="B24" s="37"/>
      <c r="C24" s="37"/>
      <c r="D24" s="37"/>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37"/>
      <c r="AJ24" s="37"/>
      <c r="AK24" s="37"/>
      <c r="AL24" s="37"/>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row>
    <row r="25" spans="2:82" x14ac:dyDescent="0.2">
      <c r="B25" s="15" t="s">
        <v>221</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row>
    <row r="26" spans="2:82" x14ac:dyDescent="0.2">
      <c r="B26" s="152" t="s">
        <v>76</v>
      </c>
      <c r="C26" s="153"/>
      <c r="D26" s="153"/>
      <c r="E26" s="141">
        <f>問題５解答!E82</f>
        <v>35500</v>
      </c>
      <c r="F26" s="141"/>
      <c r="G26" s="141"/>
      <c r="H26" s="141"/>
      <c r="I26" s="87" t="s">
        <v>77</v>
      </c>
      <c r="J26" s="87"/>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49"/>
      <c r="AJ26" s="49"/>
      <c r="AK26" s="49"/>
      <c r="AL26" s="81"/>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row>
    <row r="27" spans="2:82" x14ac:dyDescent="0.2">
      <c r="B27" s="82" t="s">
        <v>78</v>
      </c>
      <c r="C27" s="70"/>
      <c r="D27" s="70"/>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70"/>
      <c r="AJ27" s="70"/>
      <c r="AK27" s="70"/>
      <c r="AL27" s="71"/>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row>
    <row r="28" spans="2:82" x14ac:dyDescent="0.2">
      <c r="B28" s="85" t="s">
        <v>79</v>
      </c>
      <c r="C28" s="86"/>
      <c r="D28" s="86"/>
      <c r="E28" s="88"/>
      <c r="F28" s="88"/>
      <c r="G28" s="88"/>
      <c r="H28" s="88"/>
      <c r="I28" s="88"/>
      <c r="J28" s="88"/>
      <c r="K28" s="91">
        <f>問題５解答!L84</f>
        <v>34.6</v>
      </c>
      <c r="L28" s="89" t="s">
        <v>80</v>
      </c>
      <c r="M28" s="90"/>
      <c r="N28" s="90"/>
      <c r="O28" s="90"/>
      <c r="P28" s="90"/>
      <c r="Q28" s="90"/>
      <c r="R28" s="90"/>
      <c r="S28" s="90"/>
      <c r="T28" s="90"/>
      <c r="U28" s="90"/>
      <c r="V28" s="90"/>
      <c r="W28" s="90"/>
      <c r="X28" s="143">
        <f>問題５解答!AB84</f>
        <v>1.0249999999999999</v>
      </c>
      <c r="Y28" s="143"/>
      <c r="Z28" s="143"/>
      <c r="AA28" s="154" t="s">
        <v>52</v>
      </c>
      <c r="AB28" s="155"/>
      <c r="AC28" s="156">
        <f>問題５解答!AG84</f>
        <v>1.01</v>
      </c>
      <c r="AD28" s="156"/>
      <c r="AE28" s="156"/>
      <c r="AF28" s="154" t="s">
        <v>53</v>
      </c>
      <c r="AG28" s="155"/>
      <c r="AH28" s="155"/>
      <c r="AI28" s="70"/>
      <c r="AJ28" s="70"/>
      <c r="AK28" s="70"/>
      <c r="AL28" s="71"/>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row>
    <row r="29" spans="2:82" ht="13.5" customHeight="1" x14ac:dyDescent="0.2">
      <c r="B29" s="84" t="s">
        <v>81</v>
      </c>
      <c r="C29" s="73"/>
      <c r="D29" s="73"/>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73"/>
      <c r="AJ29" s="73"/>
      <c r="AK29" s="73"/>
      <c r="AL29" s="14"/>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row>
    <row r="30" spans="2:82" x14ac:dyDescent="0.2">
      <c r="B30" s="37"/>
      <c r="C30" s="37"/>
      <c r="D30" s="37"/>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37"/>
      <c r="AJ30" s="37"/>
      <c r="AK30" s="37"/>
      <c r="AL30" s="37"/>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row>
    <row r="31" spans="2:82" x14ac:dyDescent="0.2">
      <c r="B31" s="15" t="s">
        <v>222</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row>
    <row r="32" spans="2:82" x14ac:dyDescent="0.2">
      <c r="B32" s="152" t="s">
        <v>76</v>
      </c>
      <c r="C32" s="153"/>
      <c r="D32" s="153"/>
      <c r="E32" s="141">
        <f>問題５解答!E102</f>
        <v>45000</v>
      </c>
      <c r="F32" s="141"/>
      <c r="G32" s="141"/>
      <c r="H32" s="141"/>
      <c r="I32" s="87" t="s">
        <v>77</v>
      </c>
      <c r="J32" s="87"/>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49"/>
      <c r="AJ32" s="49"/>
      <c r="AK32" s="49"/>
      <c r="AL32" s="81"/>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row>
    <row r="33" spans="2:82" x14ac:dyDescent="0.2">
      <c r="B33" s="82" t="s">
        <v>78</v>
      </c>
      <c r="C33" s="70"/>
      <c r="D33" s="70"/>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70"/>
      <c r="AJ33" s="70"/>
      <c r="AK33" s="70"/>
      <c r="AL33" s="71"/>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row>
    <row r="34" spans="2:82" x14ac:dyDescent="0.2">
      <c r="B34" s="85" t="s">
        <v>79</v>
      </c>
      <c r="C34" s="86"/>
      <c r="D34" s="86"/>
      <c r="E34" s="88"/>
      <c r="F34" s="88"/>
      <c r="G34" s="88"/>
      <c r="H34" s="88"/>
      <c r="I34" s="88"/>
      <c r="J34" s="88"/>
      <c r="K34" s="91">
        <f>問題５解答!L104</f>
        <v>35.5</v>
      </c>
      <c r="L34" s="89" t="s">
        <v>80</v>
      </c>
      <c r="M34" s="90"/>
      <c r="N34" s="90"/>
      <c r="O34" s="90"/>
      <c r="P34" s="90"/>
      <c r="Q34" s="90"/>
      <c r="R34" s="90"/>
      <c r="S34" s="90"/>
      <c r="T34" s="90"/>
      <c r="U34" s="90"/>
      <c r="V34" s="90"/>
      <c r="W34" s="90"/>
      <c r="X34" s="143">
        <f>問題５解答!AB104</f>
        <v>1.0249999999999999</v>
      </c>
      <c r="Y34" s="143"/>
      <c r="Z34" s="143"/>
      <c r="AA34" s="154" t="s">
        <v>52</v>
      </c>
      <c r="AB34" s="155"/>
      <c r="AC34" s="156">
        <f>問題５解答!AG104</f>
        <v>1.01</v>
      </c>
      <c r="AD34" s="156"/>
      <c r="AE34" s="156"/>
      <c r="AF34" s="154" t="s">
        <v>53</v>
      </c>
      <c r="AG34" s="155"/>
      <c r="AH34" s="155"/>
      <c r="AI34" s="70"/>
      <c r="AJ34" s="70"/>
      <c r="AK34" s="70"/>
      <c r="AL34" s="71"/>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row>
    <row r="35" spans="2:82" x14ac:dyDescent="0.2">
      <c r="B35" s="84" t="s">
        <v>81</v>
      </c>
      <c r="C35" s="73"/>
      <c r="D35" s="73"/>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73"/>
      <c r="AJ35" s="73"/>
      <c r="AK35" s="73"/>
      <c r="AL35" s="14"/>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row>
    <row r="36" spans="2:82" x14ac:dyDescent="0.2">
      <c r="B36" s="37"/>
      <c r="C36" s="37"/>
      <c r="D36" s="37"/>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37"/>
      <c r="AJ36" s="37"/>
      <c r="AK36" s="37"/>
      <c r="AL36" s="37"/>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row>
    <row r="37" spans="2:82" x14ac:dyDescent="0.2">
      <c r="B37" s="15" t="s">
        <v>223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row>
    <row r="38" spans="2:82" x14ac:dyDescent="0.2">
      <c r="B38" s="152" t="s">
        <v>76</v>
      </c>
      <c r="C38" s="153"/>
      <c r="D38" s="153"/>
      <c r="E38" s="141">
        <f>問題５解答!E122</f>
        <v>45800</v>
      </c>
      <c r="F38" s="141"/>
      <c r="G38" s="141"/>
      <c r="H38" s="141"/>
      <c r="I38" s="87" t="s">
        <v>77</v>
      </c>
      <c r="J38" s="87"/>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49"/>
      <c r="AJ38" s="49"/>
      <c r="AK38" s="49"/>
      <c r="AL38" s="81"/>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row>
    <row r="39" spans="2:82" x14ac:dyDescent="0.2">
      <c r="B39" s="82" t="s">
        <v>78</v>
      </c>
      <c r="C39" s="70"/>
      <c r="D39" s="70"/>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70"/>
      <c r="AJ39" s="70"/>
      <c r="AK39" s="70"/>
      <c r="AL39" s="71"/>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row>
    <row r="40" spans="2:82" x14ac:dyDescent="0.2">
      <c r="B40" s="85" t="s">
        <v>79</v>
      </c>
      <c r="C40" s="86"/>
      <c r="D40" s="86"/>
      <c r="E40" s="88"/>
      <c r="F40" s="88"/>
      <c r="G40" s="88"/>
      <c r="H40" s="88"/>
      <c r="I40" s="88"/>
      <c r="J40" s="88"/>
      <c r="K40" s="91">
        <f>問題５解答!L124</f>
        <v>37.5</v>
      </c>
      <c r="L40" s="89" t="s">
        <v>80</v>
      </c>
      <c r="M40" s="90"/>
      <c r="N40" s="90"/>
      <c r="O40" s="90"/>
      <c r="P40" s="90"/>
      <c r="Q40" s="90"/>
      <c r="R40" s="90"/>
      <c r="S40" s="90"/>
      <c r="T40" s="90"/>
      <c r="U40" s="90"/>
      <c r="V40" s="90"/>
      <c r="W40" s="90"/>
      <c r="X40" s="143">
        <f>問題５解答!AB124</f>
        <v>1.0249999999999999</v>
      </c>
      <c r="Y40" s="143"/>
      <c r="Z40" s="143"/>
      <c r="AA40" s="154" t="s">
        <v>52</v>
      </c>
      <c r="AB40" s="155"/>
      <c r="AC40" s="156">
        <f>問題５解答!AG124</f>
        <v>1.01</v>
      </c>
      <c r="AD40" s="156"/>
      <c r="AE40" s="156"/>
      <c r="AF40" s="154" t="s">
        <v>53</v>
      </c>
      <c r="AG40" s="155"/>
      <c r="AH40" s="155"/>
      <c r="AI40" s="70"/>
      <c r="AJ40" s="70"/>
      <c r="AK40" s="70"/>
      <c r="AL40" s="71"/>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row>
    <row r="41" spans="2:82" x14ac:dyDescent="0.2">
      <c r="B41" s="84" t="s">
        <v>81</v>
      </c>
      <c r="C41" s="73"/>
      <c r="D41" s="73"/>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73"/>
      <c r="AJ41" s="73"/>
      <c r="AK41" s="73"/>
      <c r="AL41" s="14"/>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row>
    <row r="42" spans="2:82" x14ac:dyDescent="0.2">
      <c r="B42" s="37"/>
      <c r="C42" s="37"/>
      <c r="D42" s="37"/>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37"/>
      <c r="AJ42" s="37"/>
      <c r="AK42" s="37"/>
      <c r="AL42" s="37"/>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row>
    <row r="43" spans="2:82" x14ac:dyDescent="0.2">
      <c r="B43" s="15" t="s">
        <v>224</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row>
    <row r="44" spans="2:82" x14ac:dyDescent="0.2">
      <c r="B44" s="152" t="s">
        <v>76</v>
      </c>
      <c r="C44" s="153"/>
      <c r="D44" s="153"/>
      <c r="E44" s="141">
        <f>問題５解答!E142</f>
        <v>45000</v>
      </c>
      <c r="F44" s="141"/>
      <c r="G44" s="141"/>
      <c r="H44" s="141"/>
      <c r="I44" s="87" t="s">
        <v>77</v>
      </c>
      <c r="J44" s="87"/>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49"/>
      <c r="AJ44" s="49"/>
      <c r="AK44" s="49"/>
      <c r="AL44" s="81"/>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row>
    <row r="45" spans="2:82" x14ac:dyDescent="0.2">
      <c r="B45" s="82" t="s">
        <v>78</v>
      </c>
      <c r="C45" s="70"/>
      <c r="D45" s="70"/>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70"/>
      <c r="AJ45" s="70"/>
      <c r="AK45" s="70"/>
      <c r="AL45" s="71"/>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row>
    <row r="46" spans="2:82" x14ac:dyDescent="0.2">
      <c r="B46" s="85" t="s">
        <v>79</v>
      </c>
      <c r="C46" s="86"/>
      <c r="D46" s="86"/>
      <c r="E46" s="88"/>
      <c r="F46" s="88"/>
      <c r="G46" s="88"/>
      <c r="H46" s="88"/>
      <c r="I46" s="88"/>
      <c r="J46" s="88"/>
      <c r="K46" s="91">
        <f>問題５解答!L144</f>
        <v>34.6</v>
      </c>
      <c r="L46" s="89" t="s">
        <v>80</v>
      </c>
      <c r="M46" s="90"/>
      <c r="N46" s="90"/>
      <c r="O46" s="90"/>
      <c r="P46" s="90"/>
      <c r="Q46" s="90"/>
      <c r="R46" s="90"/>
      <c r="S46" s="90"/>
      <c r="T46" s="90"/>
      <c r="U46" s="90"/>
      <c r="V46" s="90"/>
      <c r="W46" s="90"/>
      <c r="X46" s="143">
        <f>問題５解答!AB144</f>
        <v>1.0249999999999999</v>
      </c>
      <c r="Y46" s="143"/>
      <c r="Z46" s="143"/>
      <c r="AA46" s="154" t="s">
        <v>52</v>
      </c>
      <c r="AB46" s="155"/>
      <c r="AC46" s="156">
        <f>問題５解答!AG144</f>
        <v>1.01</v>
      </c>
      <c r="AD46" s="156"/>
      <c r="AE46" s="156"/>
      <c r="AF46" s="154" t="s">
        <v>53</v>
      </c>
      <c r="AG46" s="155"/>
      <c r="AH46" s="155"/>
      <c r="AI46" s="70"/>
      <c r="AJ46" s="70"/>
      <c r="AK46" s="70"/>
      <c r="AL46" s="71"/>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row>
    <row r="47" spans="2:82" x14ac:dyDescent="0.2">
      <c r="B47" s="84" t="s">
        <v>81</v>
      </c>
      <c r="C47" s="73"/>
      <c r="D47" s="73"/>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73"/>
      <c r="AJ47" s="73"/>
      <c r="AK47" s="73"/>
      <c r="AL47" s="14"/>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row>
    <row r="48" spans="2:82" x14ac:dyDescent="0.2">
      <c r="B48" s="37"/>
      <c r="C48" s="37"/>
      <c r="D48" s="37"/>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37"/>
      <c r="AJ48" s="37"/>
      <c r="AK48" s="37"/>
      <c r="AL48" s="37"/>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row>
    <row r="49" spans="2:82" x14ac:dyDescent="0.2">
      <c r="B49" s="15" t="s">
        <v>215</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row>
    <row r="50" spans="2:82" x14ac:dyDescent="0.2">
      <c r="B50" s="152" t="s">
        <v>76</v>
      </c>
      <c r="C50" s="153"/>
      <c r="D50" s="153"/>
      <c r="E50" s="141">
        <f>問題５解答!E162</f>
        <v>45800</v>
      </c>
      <c r="F50" s="141"/>
      <c r="G50" s="141"/>
      <c r="H50" s="141"/>
      <c r="I50" s="87" t="s">
        <v>77</v>
      </c>
      <c r="J50" s="87"/>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49"/>
      <c r="AJ50" s="49"/>
      <c r="AK50" s="49"/>
      <c r="AL50" s="81"/>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row>
    <row r="51" spans="2:82" x14ac:dyDescent="0.2">
      <c r="B51" s="82" t="s">
        <v>78</v>
      </c>
      <c r="C51" s="70"/>
      <c r="D51" s="70"/>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70"/>
      <c r="AJ51" s="70"/>
      <c r="AK51" s="70"/>
      <c r="AL51" s="71"/>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row>
    <row r="52" spans="2:82" x14ac:dyDescent="0.2">
      <c r="B52" s="85" t="s">
        <v>79</v>
      </c>
      <c r="C52" s="86"/>
      <c r="D52" s="86"/>
      <c r="E52" s="88"/>
      <c r="F52" s="88"/>
      <c r="G52" s="88"/>
      <c r="H52" s="88"/>
      <c r="I52" s="88"/>
      <c r="J52" s="88"/>
      <c r="K52" s="91">
        <f>問題５解答!L164</f>
        <v>21.6</v>
      </c>
      <c r="L52" s="89" t="s">
        <v>80</v>
      </c>
      <c r="M52" s="90"/>
      <c r="N52" s="90"/>
      <c r="O52" s="90"/>
      <c r="P52" s="90"/>
      <c r="Q52" s="90"/>
      <c r="R52" s="90"/>
      <c r="S52" s="90"/>
      <c r="T52" s="90"/>
      <c r="U52" s="90"/>
      <c r="V52" s="90"/>
      <c r="W52" s="90"/>
      <c r="X52" s="143">
        <f>問題５解答!AB164</f>
        <v>1.0249999999999999</v>
      </c>
      <c r="Y52" s="143"/>
      <c r="Z52" s="143"/>
      <c r="AA52" s="154" t="s">
        <v>52</v>
      </c>
      <c r="AB52" s="155"/>
      <c r="AC52" s="156">
        <f>問題５解答!AG164</f>
        <v>1.01</v>
      </c>
      <c r="AD52" s="156"/>
      <c r="AE52" s="156"/>
      <c r="AF52" s="154" t="s">
        <v>53</v>
      </c>
      <c r="AG52" s="155"/>
      <c r="AH52" s="155"/>
      <c r="AI52" s="70"/>
      <c r="AJ52" s="70"/>
      <c r="AK52" s="70"/>
      <c r="AL52" s="71"/>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row>
    <row r="53" spans="2:82" x14ac:dyDescent="0.2">
      <c r="B53" s="84" t="s">
        <v>81</v>
      </c>
      <c r="C53" s="73"/>
      <c r="D53" s="73"/>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73"/>
      <c r="AJ53" s="73"/>
      <c r="AK53" s="73"/>
      <c r="AL53" s="14"/>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row>
    <row r="54" spans="2:82" x14ac:dyDescent="0.2">
      <c r="B54" s="37"/>
      <c r="C54" s="37"/>
      <c r="D54" s="37"/>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37"/>
      <c r="AJ54" s="37"/>
      <c r="AK54" s="37"/>
      <c r="AL54" s="37"/>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row>
    <row r="55" spans="2:82" x14ac:dyDescent="0.2">
      <c r="B55" s="15" t="s">
        <v>216</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row>
    <row r="56" spans="2:82" x14ac:dyDescent="0.2">
      <c r="B56" s="152" t="s">
        <v>76</v>
      </c>
      <c r="C56" s="153"/>
      <c r="D56" s="153"/>
      <c r="E56" s="141">
        <f>問題５解答!E182</f>
        <v>65000</v>
      </c>
      <c r="F56" s="141"/>
      <c r="G56" s="141"/>
      <c r="H56" s="141"/>
      <c r="I56" s="87" t="s">
        <v>77</v>
      </c>
      <c r="J56" s="87"/>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49"/>
      <c r="AJ56" s="49"/>
      <c r="AK56" s="49"/>
      <c r="AL56" s="81"/>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row>
    <row r="57" spans="2:82" x14ac:dyDescent="0.2">
      <c r="B57" s="82" t="s">
        <v>78</v>
      </c>
      <c r="C57" s="70"/>
      <c r="D57" s="70"/>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70"/>
      <c r="AJ57" s="70"/>
      <c r="AK57" s="70"/>
      <c r="AL57" s="71"/>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row>
    <row r="58" spans="2:82" x14ac:dyDescent="0.2">
      <c r="B58" s="85" t="s">
        <v>79</v>
      </c>
      <c r="C58" s="86"/>
      <c r="D58" s="86"/>
      <c r="E58" s="88"/>
      <c r="F58" s="88"/>
      <c r="G58" s="88"/>
      <c r="H58" s="88"/>
      <c r="I58" s="88"/>
      <c r="J58" s="88"/>
      <c r="K58" s="91">
        <f>問題５解答!L184</f>
        <v>38.4</v>
      </c>
      <c r="L58" s="89" t="s">
        <v>80</v>
      </c>
      <c r="M58" s="90"/>
      <c r="N58" s="90"/>
      <c r="O58" s="90"/>
      <c r="P58" s="90"/>
      <c r="Q58" s="90"/>
      <c r="R58" s="90"/>
      <c r="S58" s="90"/>
      <c r="T58" s="90"/>
      <c r="U58" s="90"/>
      <c r="V58" s="90"/>
      <c r="W58" s="90"/>
      <c r="X58" s="143">
        <f>問題５解答!AB184</f>
        <v>1.0249999999999999</v>
      </c>
      <c r="Y58" s="143"/>
      <c r="Z58" s="143"/>
      <c r="AA58" s="154" t="s">
        <v>52</v>
      </c>
      <c r="AB58" s="155"/>
      <c r="AC58" s="156">
        <f>問題５解答!AG184</f>
        <v>1.01</v>
      </c>
      <c r="AD58" s="156"/>
      <c r="AE58" s="156"/>
      <c r="AF58" s="154" t="s">
        <v>53</v>
      </c>
      <c r="AG58" s="155"/>
      <c r="AH58" s="155"/>
      <c r="AI58" s="70"/>
      <c r="AJ58" s="70"/>
      <c r="AK58" s="70"/>
      <c r="AL58" s="71"/>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row>
    <row r="59" spans="2:82" x14ac:dyDescent="0.2">
      <c r="B59" s="84" t="s">
        <v>81</v>
      </c>
      <c r="C59" s="73"/>
      <c r="D59" s="73"/>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73"/>
      <c r="AJ59" s="73"/>
      <c r="AK59" s="73"/>
      <c r="AL59" s="14"/>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row>
    <row r="60" spans="2:82" x14ac:dyDescent="0.2">
      <c r="B60" s="37"/>
      <c r="C60" s="37"/>
      <c r="D60" s="37"/>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37"/>
      <c r="AJ60" s="37"/>
      <c r="AK60" s="37"/>
      <c r="AL60" s="37"/>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row>
    <row r="61" spans="2:82" x14ac:dyDescent="0.2">
      <c r="B61" s="15" t="s">
        <v>217</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row>
    <row r="62" spans="2:82" x14ac:dyDescent="0.2">
      <c r="B62" s="152" t="s">
        <v>76</v>
      </c>
      <c r="C62" s="153"/>
      <c r="D62" s="153"/>
      <c r="E62" s="141">
        <f>問題５解答!E202</f>
        <v>15200</v>
      </c>
      <c r="F62" s="141"/>
      <c r="G62" s="141"/>
      <c r="H62" s="141"/>
      <c r="I62" s="87" t="s">
        <v>77</v>
      </c>
      <c r="J62" s="87"/>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49"/>
      <c r="AJ62" s="49"/>
      <c r="AK62" s="49"/>
      <c r="AL62" s="81"/>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row>
    <row r="63" spans="2:82" x14ac:dyDescent="0.2">
      <c r="B63" s="82" t="s">
        <v>78</v>
      </c>
      <c r="C63" s="70"/>
      <c r="D63" s="70"/>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70"/>
      <c r="AJ63" s="70"/>
      <c r="AK63" s="70"/>
      <c r="AL63" s="71"/>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row>
    <row r="64" spans="2:82" x14ac:dyDescent="0.2">
      <c r="B64" s="85" t="s">
        <v>79</v>
      </c>
      <c r="C64" s="86"/>
      <c r="D64" s="86"/>
      <c r="E64" s="88"/>
      <c r="F64" s="88"/>
      <c r="G64" s="88"/>
      <c r="H64" s="88"/>
      <c r="I64" s="88"/>
      <c r="J64" s="88"/>
      <c r="K64" s="91">
        <f>問題５解答!L204</f>
        <v>29.3</v>
      </c>
      <c r="L64" s="89" t="s">
        <v>80</v>
      </c>
      <c r="M64" s="90"/>
      <c r="N64" s="90"/>
      <c r="O64" s="90"/>
      <c r="P64" s="90"/>
      <c r="Q64" s="90"/>
      <c r="R64" s="90"/>
      <c r="S64" s="90"/>
      <c r="T64" s="90"/>
      <c r="U64" s="90"/>
      <c r="V64" s="90"/>
      <c r="W64" s="90"/>
      <c r="X64" s="143">
        <f>問題５解答!AB204</f>
        <v>1.0249999999999999</v>
      </c>
      <c r="Y64" s="143"/>
      <c r="Z64" s="143"/>
      <c r="AA64" s="154" t="s">
        <v>52</v>
      </c>
      <c r="AB64" s="155"/>
      <c r="AC64" s="156">
        <f>問題５解答!AG204</f>
        <v>1.002</v>
      </c>
      <c r="AD64" s="156"/>
      <c r="AE64" s="156"/>
      <c r="AF64" s="154" t="s">
        <v>53</v>
      </c>
      <c r="AG64" s="155"/>
      <c r="AH64" s="155"/>
      <c r="AI64" s="70"/>
      <c r="AJ64" s="70"/>
      <c r="AK64" s="70"/>
      <c r="AL64" s="71"/>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row>
    <row r="65" spans="2:82" x14ac:dyDescent="0.2">
      <c r="B65" s="84" t="s">
        <v>81</v>
      </c>
      <c r="C65" s="73"/>
      <c r="D65" s="73"/>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73"/>
      <c r="AJ65" s="73"/>
      <c r="AK65" s="73"/>
      <c r="AL65" s="14"/>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row>
    <row r="66" spans="2:82" x14ac:dyDescent="0.2">
      <c r="B66" s="37"/>
      <c r="C66" s="37"/>
      <c r="D66" s="37"/>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37"/>
      <c r="AJ66" s="37"/>
      <c r="AK66" s="37"/>
      <c r="AL66" s="37"/>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row>
    <row r="67" spans="2:82" x14ac:dyDescent="0.2">
      <c r="B67" s="15" t="s">
        <v>218</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row>
    <row r="68" spans="2:82" ht="13.5" customHeight="1" x14ac:dyDescent="0.2">
      <c r="B68" s="152" t="s">
        <v>76</v>
      </c>
      <c r="C68" s="153"/>
      <c r="D68" s="153"/>
      <c r="E68" s="141">
        <f>問題５解答!E222</f>
        <v>65000</v>
      </c>
      <c r="F68" s="141"/>
      <c r="G68" s="141"/>
      <c r="H68" s="141"/>
      <c r="I68" s="87" t="s">
        <v>77</v>
      </c>
      <c r="J68" s="87"/>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49"/>
      <c r="AJ68" s="49"/>
      <c r="AK68" s="49"/>
      <c r="AL68" s="81"/>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row>
    <row r="69" spans="2:82" x14ac:dyDescent="0.2">
      <c r="B69" s="82" t="s">
        <v>78</v>
      </c>
      <c r="C69" s="70"/>
      <c r="D69" s="70"/>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70"/>
      <c r="AJ69" s="70"/>
      <c r="AK69" s="70"/>
      <c r="AL69" s="71"/>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row>
    <row r="70" spans="2:82" x14ac:dyDescent="0.2">
      <c r="B70" s="85" t="s">
        <v>79</v>
      </c>
      <c r="C70" s="86"/>
      <c r="D70" s="86"/>
      <c r="E70" s="88"/>
      <c r="F70" s="88"/>
      <c r="G70" s="88"/>
      <c r="H70" s="88"/>
      <c r="I70" s="88"/>
      <c r="J70" s="88"/>
      <c r="K70" s="91">
        <f>問題５解答!L224</f>
        <v>34.700000000000003</v>
      </c>
      <c r="L70" s="89" t="s">
        <v>80</v>
      </c>
      <c r="M70" s="90"/>
      <c r="N70" s="90"/>
      <c r="O70" s="90"/>
      <c r="P70" s="90"/>
      <c r="Q70" s="90"/>
      <c r="R70" s="90"/>
      <c r="S70" s="90"/>
      <c r="T70" s="90"/>
      <c r="U70" s="90"/>
      <c r="V70" s="90"/>
      <c r="W70" s="90"/>
      <c r="X70" s="143">
        <f>問題５解答!AB224</f>
        <v>1.024</v>
      </c>
      <c r="Y70" s="143"/>
      <c r="Z70" s="143"/>
      <c r="AA70" s="154" t="s">
        <v>52</v>
      </c>
      <c r="AB70" s="155"/>
      <c r="AC70" s="156">
        <f>問題５解答!AG224</f>
        <v>1.002</v>
      </c>
      <c r="AD70" s="156"/>
      <c r="AE70" s="156"/>
      <c r="AF70" s="154" t="s">
        <v>53</v>
      </c>
      <c r="AG70" s="155"/>
      <c r="AH70" s="155"/>
      <c r="AI70" s="70"/>
      <c r="AJ70" s="70"/>
      <c r="AK70" s="70"/>
      <c r="AL70" s="71"/>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row>
    <row r="71" spans="2:82" x14ac:dyDescent="0.2">
      <c r="B71" s="84" t="s">
        <v>81</v>
      </c>
      <c r="C71" s="73"/>
      <c r="D71" s="73"/>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73"/>
      <c r="AJ71" s="73"/>
      <c r="AK71" s="73"/>
      <c r="AL71" s="14"/>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row>
    <row r="72" spans="2:82" x14ac:dyDescent="0.2">
      <c r="B72" s="37"/>
      <c r="C72" s="37"/>
      <c r="D72" s="37"/>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37"/>
      <c r="AJ72" s="37"/>
      <c r="AK72" s="37"/>
      <c r="AL72" s="37"/>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row>
    <row r="73" spans="2:82" x14ac:dyDescent="0.2">
      <c r="B73" s="15" t="s">
        <v>228</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row>
    <row r="74" spans="2:82" x14ac:dyDescent="0.2">
      <c r="B74" s="152" t="s">
        <v>76</v>
      </c>
      <c r="C74" s="153"/>
      <c r="D74" s="153"/>
      <c r="E74" s="141">
        <f>問題５解答!E242</f>
        <v>66800</v>
      </c>
      <c r="F74" s="141"/>
      <c r="G74" s="141"/>
      <c r="H74" s="141"/>
      <c r="I74" s="87" t="s">
        <v>77</v>
      </c>
      <c r="J74" s="8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49"/>
      <c r="AJ74" s="49"/>
      <c r="AK74" s="49"/>
      <c r="AL74" s="81"/>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row>
    <row r="75" spans="2:82" x14ac:dyDescent="0.2">
      <c r="B75" s="82" t="s">
        <v>78</v>
      </c>
      <c r="C75" s="70"/>
      <c r="D75" s="70"/>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70"/>
      <c r="AJ75" s="70"/>
      <c r="AK75" s="70"/>
      <c r="AL75" s="71"/>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row>
    <row r="76" spans="2:82" x14ac:dyDescent="0.2">
      <c r="B76" s="85" t="s">
        <v>79</v>
      </c>
      <c r="C76" s="86"/>
      <c r="D76" s="86"/>
      <c r="E76" s="88"/>
      <c r="F76" s="88"/>
      <c r="G76" s="88"/>
      <c r="H76" s="88"/>
      <c r="I76" s="88"/>
      <c r="J76" s="88"/>
      <c r="K76" s="91">
        <f>問題５解答!L244</f>
        <v>33.799999999999997</v>
      </c>
      <c r="L76" s="89" t="s">
        <v>80</v>
      </c>
      <c r="M76" s="90"/>
      <c r="N76" s="90"/>
      <c r="O76" s="90"/>
      <c r="P76" s="90"/>
      <c r="Q76" s="90"/>
      <c r="R76" s="90"/>
      <c r="S76" s="90"/>
      <c r="T76" s="90"/>
      <c r="U76" s="90"/>
      <c r="V76" s="90"/>
      <c r="W76" s="90"/>
      <c r="X76" s="143">
        <f>問題５解答!AB244</f>
        <v>1.0249999999999999</v>
      </c>
      <c r="Y76" s="143"/>
      <c r="Z76" s="143"/>
      <c r="AA76" s="154" t="s">
        <v>52</v>
      </c>
      <c r="AB76" s="155"/>
      <c r="AC76" s="156">
        <f>問題５解答!AG244</f>
        <v>1.01</v>
      </c>
      <c r="AD76" s="156"/>
      <c r="AE76" s="156"/>
      <c r="AF76" s="154" t="s">
        <v>53</v>
      </c>
      <c r="AG76" s="155"/>
      <c r="AH76" s="155"/>
      <c r="AI76" s="70"/>
      <c r="AJ76" s="70"/>
      <c r="AK76" s="70"/>
      <c r="AL76" s="71"/>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row>
    <row r="77" spans="2:82" x14ac:dyDescent="0.2">
      <c r="B77" s="84" t="s">
        <v>81</v>
      </c>
      <c r="C77" s="73"/>
      <c r="D77" s="73"/>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73"/>
      <c r="AJ77" s="73"/>
      <c r="AK77" s="73"/>
      <c r="AL77" s="14"/>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row>
    <row r="78" spans="2:82" x14ac:dyDescent="0.2">
      <c r="B78" s="37"/>
      <c r="C78" s="37"/>
      <c r="D78" s="37"/>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37"/>
      <c r="AJ78" s="37"/>
      <c r="AK78" s="37"/>
      <c r="AL78" s="37"/>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row>
    <row r="79" spans="2:82" x14ac:dyDescent="0.2">
      <c r="B79" s="15" t="s">
        <v>236</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row>
    <row r="80" spans="2:82" x14ac:dyDescent="0.2">
      <c r="B80" s="152" t="s">
        <v>76</v>
      </c>
      <c r="C80" s="153"/>
      <c r="D80" s="153"/>
      <c r="E80" s="141">
        <f>問題５解答!E262</f>
        <v>68500</v>
      </c>
      <c r="F80" s="141"/>
      <c r="G80" s="141"/>
      <c r="H80" s="141"/>
      <c r="I80" s="87" t="s">
        <v>77</v>
      </c>
      <c r="J80" s="87"/>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49"/>
      <c r="AJ80" s="49"/>
      <c r="AK80" s="49"/>
      <c r="AL80" s="81"/>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row>
    <row r="81" spans="2:82" x14ac:dyDescent="0.2">
      <c r="B81" s="82" t="s">
        <v>78</v>
      </c>
      <c r="C81" s="70"/>
      <c r="D81" s="70"/>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70"/>
      <c r="AJ81" s="70"/>
      <c r="AK81" s="70"/>
      <c r="AL81" s="71"/>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row>
    <row r="82" spans="2:82" x14ac:dyDescent="0.2">
      <c r="B82" s="85" t="s">
        <v>79</v>
      </c>
      <c r="C82" s="86"/>
      <c r="D82" s="86"/>
      <c r="E82" s="88"/>
      <c r="F82" s="88"/>
      <c r="G82" s="88"/>
      <c r="H82" s="88"/>
      <c r="I82" s="88"/>
      <c r="J82" s="88"/>
      <c r="K82" s="91">
        <f>問題５解答!L264</f>
        <v>42.4</v>
      </c>
      <c r="L82" s="89" t="s">
        <v>80</v>
      </c>
      <c r="M82" s="90"/>
      <c r="N82" s="90"/>
      <c r="O82" s="90"/>
      <c r="P82" s="90"/>
      <c r="Q82" s="90"/>
      <c r="R82" s="90"/>
      <c r="S82" s="90"/>
      <c r="T82" s="90"/>
      <c r="U82" s="90"/>
      <c r="V82" s="90"/>
      <c r="W82" s="90"/>
      <c r="X82" s="143">
        <f>問題５解答!AB264</f>
        <v>1.0249999999999999</v>
      </c>
      <c r="Y82" s="143"/>
      <c r="Z82" s="143"/>
      <c r="AA82" s="154" t="s">
        <v>52</v>
      </c>
      <c r="AB82" s="155"/>
      <c r="AC82" s="156">
        <f>問題５解答!AG264</f>
        <v>1.01</v>
      </c>
      <c r="AD82" s="156"/>
      <c r="AE82" s="156"/>
      <c r="AF82" s="154" t="s">
        <v>53</v>
      </c>
      <c r="AG82" s="155"/>
      <c r="AH82" s="155"/>
      <c r="AI82" s="70"/>
      <c r="AJ82" s="70"/>
      <c r="AK82" s="70"/>
      <c r="AL82" s="71"/>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row>
    <row r="83" spans="2:82" x14ac:dyDescent="0.2">
      <c r="B83" s="84" t="s">
        <v>81</v>
      </c>
      <c r="C83" s="73"/>
      <c r="D83" s="73"/>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73"/>
      <c r="AJ83" s="73"/>
      <c r="AK83" s="73"/>
      <c r="AL83" s="14"/>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row>
    <row r="84" spans="2:82" x14ac:dyDescent="0.2">
      <c r="B84" s="37"/>
      <c r="C84" s="37"/>
      <c r="D84" s="37"/>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37"/>
      <c r="AJ84" s="37"/>
      <c r="AK84" s="37"/>
      <c r="AL84" s="37"/>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row>
    <row r="85" spans="2:82" x14ac:dyDescent="0.2">
      <c r="B85" s="15" t="s">
        <v>230</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row>
    <row r="86" spans="2:82" x14ac:dyDescent="0.2">
      <c r="B86" s="152" t="s">
        <v>76</v>
      </c>
      <c r="C86" s="153"/>
      <c r="D86" s="153"/>
      <c r="E86" s="141">
        <f>問題５解答!E282</f>
        <v>71000</v>
      </c>
      <c r="F86" s="141"/>
      <c r="G86" s="141"/>
      <c r="H86" s="141"/>
      <c r="I86" s="87" t="s">
        <v>77</v>
      </c>
      <c r="J86" s="87"/>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49"/>
      <c r="AJ86" s="49"/>
      <c r="AK86" s="49"/>
      <c r="AL86" s="81"/>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row>
    <row r="87" spans="2:82" x14ac:dyDescent="0.2">
      <c r="B87" s="82" t="s">
        <v>78</v>
      </c>
      <c r="C87" s="70"/>
      <c r="D87" s="70"/>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70"/>
      <c r="AJ87" s="70"/>
      <c r="AK87" s="70"/>
      <c r="AL87" s="71"/>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row>
    <row r="88" spans="2:82" x14ac:dyDescent="0.2">
      <c r="B88" s="85" t="s">
        <v>79</v>
      </c>
      <c r="C88" s="86"/>
      <c r="D88" s="86"/>
      <c r="E88" s="88"/>
      <c r="F88" s="88"/>
      <c r="G88" s="88"/>
      <c r="H88" s="88"/>
      <c r="I88" s="88"/>
      <c r="J88" s="88"/>
      <c r="K88" s="91">
        <f>問題５解答!L284</f>
        <v>39.5</v>
      </c>
      <c r="L88" s="89" t="s">
        <v>80</v>
      </c>
      <c r="M88" s="90"/>
      <c r="N88" s="90"/>
      <c r="O88" s="90"/>
      <c r="P88" s="90"/>
      <c r="Q88" s="90"/>
      <c r="R88" s="90"/>
      <c r="S88" s="90"/>
      <c r="T88" s="90"/>
      <c r="U88" s="90"/>
      <c r="V88" s="90"/>
      <c r="W88" s="90"/>
      <c r="X88" s="143">
        <f>問題５解答!AB284</f>
        <v>1.0249999999999999</v>
      </c>
      <c r="Y88" s="143"/>
      <c r="Z88" s="143"/>
      <c r="AA88" s="154" t="s">
        <v>52</v>
      </c>
      <c r="AB88" s="155"/>
      <c r="AC88" s="156">
        <f>問題５解答!AG284</f>
        <v>1.01</v>
      </c>
      <c r="AD88" s="156"/>
      <c r="AE88" s="156"/>
      <c r="AF88" s="154" t="s">
        <v>53</v>
      </c>
      <c r="AG88" s="155"/>
      <c r="AH88" s="155"/>
      <c r="AI88" s="70"/>
      <c r="AJ88" s="70"/>
      <c r="AK88" s="70"/>
      <c r="AL88" s="71"/>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row>
    <row r="89" spans="2:82" x14ac:dyDescent="0.2">
      <c r="B89" s="84" t="s">
        <v>81</v>
      </c>
      <c r="C89" s="73"/>
      <c r="D89" s="73"/>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73"/>
      <c r="AJ89" s="73"/>
      <c r="AK89" s="73"/>
      <c r="AL89" s="14"/>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row>
    <row r="90" spans="2:82" x14ac:dyDescent="0.2">
      <c r="B90" s="37"/>
      <c r="C90" s="37"/>
      <c r="D90" s="37"/>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37"/>
      <c r="AJ90" s="37"/>
      <c r="AK90" s="37"/>
      <c r="AL90" s="37"/>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row>
    <row r="91" spans="2:82" x14ac:dyDescent="0.2">
      <c r="B91" s="15" t="s">
        <v>231</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row>
    <row r="92" spans="2:82" x14ac:dyDescent="0.2">
      <c r="B92" s="152" t="s">
        <v>76</v>
      </c>
      <c r="C92" s="153"/>
      <c r="D92" s="153"/>
      <c r="E92" s="141">
        <f>問題５解答!E302</f>
        <v>62500</v>
      </c>
      <c r="F92" s="141"/>
      <c r="G92" s="141"/>
      <c r="H92" s="141"/>
      <c r="I92" s="87" t="s">
        <v>77</v>
      </c>
      <c r="J92" s="87"/>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49"/>
      <c r="AJ92" s="49"/>
      <c r="AK92" s="49"/>
      <c r="AL92" s="81"/>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row>
    <row r="93" spans="2:82" x14ac:dyDescent="0.2">
      <c r="B93" s="82" t="s">
        <v>78</v>
      </c>
      <c r="C93" s="70"/>
      <c r="D93" s="70"/>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70"/>
      <c r="AJ93" s="70"/>
      <c r="AK93" s="70"/>
      <c r="AL93" s="71"/>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row>
    <row r="94" spans="2:82" x14ac:dyDescent="0.2">
      <c r="B94" s="85" t="s">
        <v>79</v>
      </c>
      <c r="C94" s="86"/>
      <c r="D94" s="86"/>
      <c r="E94" s="88"/>
      <c r="F94" s="88"/>
      <c r="G94" s="88"/>
      <c r="H94" s="88"/>
      <c r="I94" s="88"/>
      <c r="J94" s="88"/>
      <c r="K94" s="91">
        <f>問題５解答!L304</f>
        <v>35.5</v>
      </c>
      <c r="L94" s="89" t="s">
        <v>80</v>
      </c>
      <c r="M94" s="90"/>
      <c r="N94" s="90"/>
      <c r="O94" s="90"/>
      <c r="P94" s="90"/>
      <c r="Q94" s="90"/>
      <c r="R94" s="90"/>
      <c r="S94" s="90"/>
      <c r="T94" s="90"/>
      <c r="U94" s="90"/>
      <c r="V94" s="90"/>
      <c r="W94" s="90"/>
      <c r="X94" s="143">
        <f>問題５解答!AB304</f>
        <v>1.0249999999999999</v>
      </c>
      <c r="Y94" s="143"/>
      <c r="Z94" s="143"/>
      <c r="AA94" s="154" t="s">
        <v>52</v>
      </c>
      <c r="AB94" s="155"/>
      <c r="AC94" s="156">
        <f>問題５解答!AG304</f>
        <v>1.01</v>
      </c>
      <c r="AD94" s="156"/>
      <c r="AE94" s="156"/>
      <c r="AF94" s="154" t="s">
        <v>53</v>
      </c>
      <c r="AG94" s="155"/>
      <c r="AH94" s="155"/>
      <c r="AI94" s="70"/>
      <c r="AJ94" s="70"/>
      <c r="AK94" s="70"/>
      <c r="AL94" s="71"/>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row>
    <row r="95" spans="2:82" x14ac:dyDescent="0.2">
      <c r="B95" s="84" t="s">
        <v>81</v>
      </c>
      <c r="C95" s="73"/>
      <c r="D95" s="73"/>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73"/>
      <c r="AJ95" s="73"/>
      <c r="AK95" s="73"/>
      <c r="AL95" s="14"/>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row>
    <row r="96" spans="2:82" x14ac:dyDescent="0.2">
      <c r="B96" s="37"/>
      <c r="C96" s="37"/>
      <c r="D96" s="37"/>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37"/>
      <c r="AJ96" s="37"/>
      <c r="AK96" s="37"/>
      <c r="AL96" s="37"/>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row>
    <row r="97" spans="2:82" x14ac:dyDescent="0.2">
      <c r="B97" s="15" t="s">
        <v>232</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row>
    <row r="98" spans="2:82" x14ac:dyDescent="0.2">
      <c r="B98" s="152" t="s">
        <v>76</v>
      </c>
      <c r="C98" s="153"/>
      <c r="D98" s="153"/>
      <c r="E98" s="141">
        <f>問題５解答!E322</f>
        <v>73500</v>
      </c>
      <c r="F98" s="141"/>
      <c r="G98" s="141"/>
      <c r="H98" s="141"/>
      <c r="I98" s="87" t="s">
        <v>77</v>
      </c>
      <c r="J98" s="87"/>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49"/>
      <c r="AJ98" s="49"/>
      <c r="AK98" s="49"/>
      <c r="AL98" s="81"/>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row>
    <row r="99" spans="2:82" x14ac:dyDescent="0.2">
      <c r="B99" s="82" t="s">
        <v>78</v>
      </c>
      <c r="C99" s="70"/>
      <c r="D99" s="70"/>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70"/>
      <c r="AJ99" s="70"/>
      <c r="AK99" s="70"/>
      <c r="AL99" s="71"/>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row>
    <row r="100" spans="2:82" x14ac:dyDescent="0.2">
      <c r="B100" s="85" t="s">
        <v>79</v>
      </c>
      <c r="C100" s="86"/>
      <c r="D100" s="86"/>
      <c r="E100" s="88"/>
      <c r="F100" s="88"/>
      <c r="G100" s="88"/>
      <c r="H100" s="88"/>
      <c r="I100" s="88"/>
      <c r="J100" s="88"/>
      <c r="K100" s="91">
        <f>問題５解答!L324</f>
        <v>36.4</v>
      </c>
      <c r="L100" s="89" t="s">
        <v>80</v>
      </c>
      <c r="M100" s="90"/>
      <c r="N100" s="90"/>
      <c r="O100" s="90"/>
      <c r="P100" s="90"/>
      <c r="Q100" s="90"/>
      <c r="R100" s="90"/>
      <c r="S100" s="90"/>
      <c r="T100" s="90"/>
      <c r="U100" s="90"/>
      <c r="V100" s="90"/>
      <c r="W100" s="90"/>
      <c r="X100" s="143">
        <f>問題５解答!AB324</f>
        <v>1.0249999999999999</v>
      </c>
      <c r="Y100" s="143"/>
      <c r="Z100" s="143"/>
      <c r="AA100" s="154" t="s">
        <v>52</v>
      </c>
      <c r="AB100" s="155"/>
      <c r="AC100" s="156">
        <f>問題５解答!AG324</f>
        <v>1.0029999999999999</v>
      </c>
      <c r="AD100" s="156"/>
      <c r="AE100" s="156"/>
      <c r="AF100" s="154" t="s">
        <v>53</v>
      </c>
      <c r="AG100" s="155"/>
      <c r="AH100" s="155"/>
      <c r="AI100" s="70"/>
      <c r="AJ100" s="70"/>
      <c r="AK100" s="70"/>
      <c r="AL100" s="71"/>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row>
    <row r="101" spans="2:82" x14ac:dyDescent="0.2">
      <c r="B101" s="84" t="s">
        <v>81</v>
      </c>
      <c r="C101" s="73"/>
      <c r="D101" s="73"/>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73"/>
      <c r="AJ101" s="73"/>
      <c r="AK101" s="73"/>
      <c r="AL101" s="14"/>
    </row>
    <row r="102" spans="2:82" x14ac:dyDescent="0.2">
      <c r="B102" s="37"/>
      <c r="C102" s="37"/>
      <c r="D102" s="37"/>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37"/>
      <c r="AJ102" s="37"/>
      <c r="AK102" s="37"/>
      <c r="AL102" s="37"/>
    </row>
    <row r="103" spans="2:82" x14ac:dyDescent="0.2">
      <c r="B103" s="15" t="s">
        <v>233</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2:82" x14ac:dyDescent="0.2">
      <c r="B104" s="152" t="s">
        <v>76</v>
      </c>
      <c r="C104" s="153"/>
      <c r="D104" s="153"/>
      <c r="E104" s="141">
        <f>問題５解答!E342</f>
        <v>70000</v>
      </c>
      <c r="F104" s="141"/>
      <c r="G104" s="141"/>
      <c r="H104" s="141"/>
      <c r="I104" s="87" t="s">
        <v>77</v>
      </c>
      <c r="J104" s="87"/>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49"/>
      <c r="AJ104" s="49"/>
      <c r="AK104" s="49"/>
      <c r="AL104" s="81"/>
    </row>
    <row r="105" spans="2:82" x14ac:dyDescent="0.2">
      <c r="B105" s="82" t="s">
        <v>78</v>
      </c>
      <c r="C105" s="70"/>
      <c r="D105" s="70"/>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70"/>
      <c r="AJ105" s="70"/>
      <c r="AK105" s="70"/>
      <c r="AL105" s="71"/>
    </row>
    <row r="106" spans="2:82" x14ac:dyDescent="0.2">
      <c r="B106" s="85" t="s">
        <v>79</v>
      </c>
      <c r="C106" s="86"/>
      <c r="D106" s="86"/>
      <c r="E106" s="88"/>
      <c r="F106" s="88"/>
      <c r="G106" s="88"/>
      <c r="H106" s="88"/>
      <c r="I106" s="88"/>
      <c r="J106" s="88"/>
      <c r="K106" s="91">
        <f>問題５解答!L344</f>
        <v>38.200000000000003</v>
      </c>
      <c r="L106" s="89" t="s">
        <v>80</v>
      </c>
      <c r="M106" s="90"/>
      <c r="N106" s="90"/>
      <c r="O106" s="90"/>
      <c r="P106" s="90"/>
      <c r="Q106" s="90"/>
      <c r="R106" s="90"/>
      <c r="S106" s="90"/>
      <c r="T106" s="90"/>
      <c r="U106" s="90"/>
      <c r="V106" s="90"/>
      <c r="W106" s="90"/>
      <c r="X106" s="143">
        <f>問題５解答!AB344</f>
        <v>1.0249999999999999</v>
      </c>
      <c r="Y106" s="143"/>
      <c r="Z106" s="143"/>
      <c r="AA106" s="154" t="s">
        <v>52</v>
      </c>
      <c r="AB106" s="155"/>
      <c r="AC106" s="156">
        <f>問題５解答!AG344</f>
        <v>1.0029999999999999</v>
      </c>
      <c r="AD106" s="156"/>
      <c r="AE106" s="156"/>
      <c r="AF106" s="154" t="s">
        <v>53</v>
      </c>
      <c r="AG106" s="155"/>
      <c r="AH106" s="155"/>
      <c r="AI106" s="70"/>
      <c r="AJ106" s="70"/>
      <c r="AK106" s="70"/>
      <c r="AL106" s="71"/>
    </row>
    <row r="107" spans="2:82" x14ac:dyDescent="0.2">
      <c r="B107" s="84" t="s">
        <v>81</v>
      </c>
      <c r="C107" s="73"/>
      <c r="D107" s="73"/>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73"/>
      <c r="AJ107" s="73"/>
      <c r="AK107" s="73"/>
      <c r="AL107" s="14"/>
    </row>
    <row r="108" spans="2:82" x14ac:dyDescent="0.2">
      <c r="B108" s="37"/>
      <c r="C108" s="37"/>
      <c r="D108" s="37"/>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37"/>
      <c r="AJ108" s="37"/>
      <c r="AK108" s="37"/>
      <c r="AL108" s="37"/>
    </row>
    <row r="109" spans="2:82" x14ac:dyDescent="0.2">
      <c r="B109" s="15" t="s">
        <v>234</v>
      </c>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2:82" x14ac:dyDescent="0.2">
      <c r="B110" s="152" t="s">
        <v>76</v>
      </c>
      <c r="C110" s="153"/>
      <c r="D110" s="153"/>
      <c r="E110" s="141">
        <f>問題５解答!E362</f>
        <v>68200</v>
      </c>
      <c r="F110" s="141"/>
      <c r="G110" s="141"/>
      <c r="H110" s="141"/>
      <c r="I110" s="87" t="s">
        <v>77</v>
      </c>
      <c r="J110" s="87"/>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49"/>
      <c r="AJ110" s="49"/>
      <c r="AK110" s="49"/>
      <c r="AL110" s="81"/>
    </row>
    <row r="111" spans="2:82" x14ac:dyDescent="0.2">
      <c r="B111" s="82" t="s">
        <v>78</v>
      </c>
      <c r="C111" s="70"/>
      <c r="D111" s="70"/>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70"/>
      <c r="AJ111" s="70"/>
      <c r="AK111" s="70"/>
      <c r="AL111" s="71"/>
    </row>
    <row r="112" spans="2:82" x14ac:dyDescent="0.2">
      <c r="B112" s="85" t="s">
        <v>79</v>
      </c>
      <c r="C112" s="86"/>
      <c r="D112" s="86"/>
      <c r="E112" s="88"/>
      <c r="F112" s="88"/>
      <c r="G112" s="88"/>
      <c r="H112" s="88"/>
      <c r="I112" s="88"/>
      <c r="J112" s="88"/>
      <c r="K112" s="91">
        <f>問題５解答!L364</f>
        <v>35.5</v>
      </c>
      <c r="L112" s="89" t="s">
        <v>80</v>
      </c>
      <c r="M112" s="90"/>
      <c r="N112" s="90"/>
      <c r="O112" s="90"/>
      <c r="P112" s="90"/>
      <c r="Q112" s="90"/>
      <c r="R112" s="90"/>
      <c r="S112" s="90"/>
      <c r="T112" s="90"/>
      <c r="U112" s="90"/>
      <c r="V112" s="90"/>
      <c r="W112" s="90"/>
      <c r="X112" s="143">
        <f>問題５解答!AB364</f>
        <v>1.0249999999999999</v>
      </c>
      <c r="Y112" s="143"/>
      <c r="Z112" s="143"/>
      <c r="AA112" s="154" t="s">
        <v>52</v>
      </c>
      <c r="AB112" s="155"/>
      <c r="AC112" s="156">
        <f>問題５解答!AG364</f>
        <v>1.0029999999999999</v>
      </c>
      <c r="AD112" s="156"/>
      <c r="AE112" s="156"/>
      <c r="AF112" s="154" t="s">
        <v>53</v>
      </c>
      <c r="AG112" s="155"/>
      <c r="AH112" s="155"/>
      <c r="AI112" s="70"/>
      <c r="AJ112" s="70"/>
      <c r="AK112" s="70"/>
      <c r="AL112" s="71"/>
    </row>
    <row r="113" spans="2:38" x14ac:dyDescent="0.2">
      <c r="B113" s="84" t="s">
        <v>81</v>
      </c>
      <c r="C113" s="73"/>
      <c r="D113" s="73"/>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73"/>
      <c r="AJ113" s="73"/>
      <c r="AK113" s="73"/>
      <c r="AL113" s="14"/>
    </row>
    <row r="114" spans="2:38" x14ac:dyDescent="0.2">
      <c r="B114" s="37"/>
      <c r="C114" s="37"/>
      <c r="D114" s="37"/>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37"/>
      <c r="AJ114" s="37"/>
      <c r="AK114" s="37"/>
      <c r="AL114" s="37"/>
    </row>
    <row r="115" spans="2:38" x14ac:dyDescent="0.2">
      <c r="B115" s="15" t="s">
        <v>235</v>
      </c>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row>
    <row r="116" spans="2:38" x14ac:dyDescent="0.2">
      <c r="B116" s="152" t="s">
        <v>76</v>
      </c>
      <c r="C116" s="153"/>
      <c r="D116" s="153"/>
      <c r="E116" s="141">
        <f>問題５解答!E382</f>
        <v>75000</v>
      </c>
      <c r="F116" s="141"/>
      <c r="G116" s="141"/>
      <c r="H116" s="141"/>
      <c r="I116" s="87" t="s">
        <v>77</v>
      </c>
      <c r="J116" s="87"/>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49"/>
      <c r="AJ116" s="49"/>
      <c r="AK116" s="49"/>
      <c r="AL116" s="81"/>
    </row>
    <row r="117" spans="2:38" x14ac:dyDescent="0.2">
      <c r="B117" s="82" t="s">
        <v>78</v>
      </c>
      <c r="C117" s="70"/>
      <c r="D117" s="70"/>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70"/>
      <c r="AJ117" s="70"/>
      <c r="AK117" s="70"/>
      <c r="AL117" s="71"/>
    </row>
    <row r="118" spans="2:38" x14ac:dyDescent="0.2">
      <c r="B118" s="85" t="s">
        <v>79</v>
      </c>
      <c r="C118" s="86"/>
      <c r="D118" s="86"/>
      <c r="E118" s="88"/>
      <c r="F118" s="88"/>
      <c r="G118" s="88"/>
      <c r="H118" s="88"/>
      <c r="I118" s="88"/>
      <c r="J118" s="88"/>
      <c r="K118" s="91">
        <f>問題５解答!L384</f>
        <v>30.6</v>
      </c>
      <c r="L118" s="89" t="s">
        <v>80</v>
      </c>
      <c r="M118" s="90"/>
      <c r="N118" s="90"/>
      <c r="O118" s="90"/>
      <c r="P118" s="90"/>
      <c r="Q118" s="90"/>
      <c r="R118" s="90"/>
      <c r="S118" s="90"/>
      <c r="T118" s="90"/>
      <c r="U118" s="90"/>
      <c r="V118" s="90"/>
      <c r="W118" s="90"/>
      <c r="X118" s="143">
        <f>問題５解答!AB384</f>
        <v>1.0249999999999999</v>
      </c>
      <c r="Y118" s="143"/>
      <c r="Z118" s="143"/>
      <c r="AA118" s="154" t="s">
        <v>52</v>
      </c>
      <c r="AB118" s="155"/>
      <c r="AC118" s="156">
        <f>問題５解答!AG384</f>
        <v>1.004</v>
      </c>
      <c r="AD118" s="156"/>
      <c r="AE118" s="156"/>
      <c r="AF118" s="154" t="s">
        <v>53</v>
      </c>
      <c r="AG118" s="155"/>
      <c r="AH118" s="155"/>
      <c r="AI118" s="70"/>
      <c r="AJ118" s="70"/>
      <c r="AK118" s="70"/>
      <c r="AL118" s="71"/>
    </row>
    <row r="119" spans="2:38" x14ac:dyDescent="0.2">
      <c r="B119" s="84" t="s">
        <v>81</v>
      </c>
      <c r="C119" s="73"/>
      <c r="D119" s="73"/>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73"/>
      <c r="AJ119" s="73"/>
      <c r="AK119" s="73"/>
      <c r="AL119" s="14"/>
    </row>
    <row r="120" spans="2:38" x14ac:dyDescent="0.2">
      <c r="B120" s="37"/>
      <c r="C120" s="37"/>
      <c r="D120" s="37"/>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37"/>
      <c r="AJ120" s="37"/>
      <c r="AK120" s="37"/>
      <c r="AL120" s="37"/>
    </row>
  </sheetData>
  <mergeCells count="120">
    <mergeCell ref="B8:D8"/>
    <mergeCell ref="E8:H8"/>
    <mergeCell ref="X10:Z10"/>
    <mergeCell ref="AC4:AE4"/>
    <mergeCell ref="AF4:AH4"/>
    <mergeCell ref="B2:D2"/>
    <mergeCell ref="E2:H2"/>
    <mergeCell ref="X4:Z4"/>
    <mergeCell ref="AA4:AB4"/>
    <mergeCell ref="B20:D20"/>
    <mergeCell ref="E20:H20"/>
    <mergeCell ref="X22:Z22"/>
    <mergeCell ref="AA22:AB22"/>
    <mergeCell ref="AC22:AE22"/>
    <mergeCell ref="AF22:AH22"/>
    <mergeCell ref="AA10:AB10"/>
    <mergeCell ref="AC10:AE10"/>
    <mergeCell ref="AF10:AH10"/>
    <mergeCell ref="B14:D14"/>
    <mergeCell ref="E14:H14"/>
    <mergeCell ref="X16:Z16"/>
    <mergeCell ref="AA16:AB16"/>
    <mergeCell ref="AC16:AE16"/>
    <mergeCell ref="AF16:AH16"/>
    <mergeCell ref="B32:D32"/>
    <mergeCell ref="E32:H32"/>
    <mergeCell ref="X34:Z34"/>
    <mergeCell ref="AA34:AB34"/>
    <mergeCell ref="AC34:AE34"/>
    <mergeCell ref="AF34:AH34"/>
    <mergeCell ref="B26:D26"/>
    <mergeCell ref="E26:H26"/>
    <mergeCell ref="X28:Z28"/>
    <mergeCell ref="AA28:AB28"/>
    <mergeCell ref="AC28:AE28"/>
    <mergeCell ref="AF28:AH28"/>
    <mergeCell ref="B44:D44"/>
    <mergeCell ref="E44:H44"/>
    <mergeCell ref="X46:Z46"/>
    <mergeCell ref="AA46:AB46"/>
    <mergeCell ref="AC46:AE46"/>
    <mergeCell ref="AF46:AH46"/>
    <mergeCell ref="B38:D38"/>
    <mergeCell ref="E38:H38"/>
    <mergeCell ref="X40:Z40"/>
    <mergeCell ref="AA40:AB40"/>
    <mergeCell ref="AC40:AE40"/>
    <mergeCell ref="AF40:AH40"/>
    <mergeCell ref="B56:D56"/>
    <mergeCell ref="E56:H56"/>
    <mergeCell ref="X58:Z58"/>
    <mergeCell ref="AA58:AB58"/>
    <mergeCell ref="AC58:AE58"/>
    <mergeCell ref="AF58:AH58"/>
    <mergeCell ref="B50:D50"/>
    <mergeCell ref="E50:H50"/>
    <mergeCell ref="X52:Z52"/>
    <mergeCell ref="AA52:AB52"/>
    <mergeCell ref="AC52:AE52"/>
    <mergeCell ref="AF52:AH52"/>
    <mergeCell ref="B68:D68"/>
    <mergeCell ref="E68:H68"/>
    <mergeCell ref="X70:Z70"/>
    <mergeCell ref="AA70:AB70"/>
    <mergeCell ref="AC70:AE70"/>
    <mergeCell ref="AF70:AH70"/>
    <mergeCell ref="B62:D62"/>
    <mergeCell ref="E62:H62"/>
    <mergeCell ref="X64:Z64"/>
    <mergeCell ref="AA64:AB64"/>
    <mergeCell ref="AC64:AE64"/>
    <mergeCell ref="AF64:AH64"/>
    <mergeCell ref="B80:D80"/>
    <mergeCell ref="E80:H80"/>
    <mergeCell ref="X82:Z82"/>
    <mergeCell ref="AA82:AB82"/>
    <mergeCell ref="AC82:AE82"/>
    <mergeCell ref="AF82:AH82"/>
    <mergeCell ref="B74:D74"/>
    <mergeCell ref="E74:H74"/>
    <mergeCell ref="X76:Z76"/>
    <mergeCell ref="AA76:AB76"/>
    <mergeCell ref="AC76:AE76"/>
    <mergeCell ref="AF76:AH76"/>
    <mergeCell ref="B92:D92"/>
    <mergeCell ref="E92:H92"/>
    <mergeCell ref="X94:Z94"/>
    <mergeCell ref="AA94:AB94"/>
    <mergeCell ref="AC94:AE94"/>
    <mergeCell ref="AF94:AH94"/>
    <mergeCell ref="B86:D86"/>
    <mergeCell ref="E86:H86"/>
    <mergeCell ref="X88:Z88"/>
    <mergeCell ref="AA88:AB88"/>
    <mergeCell ref="AC88:AE88"/>
    <mergeCell ref="AF88:AH88"/>
    <mergeCell ref="B104:D104"/>
    <mergeCell ref="E104:H104"/>
    <mergeCell ref="X106:Z106"/>
    <mergeCell ref="AA106:AB106"/>
    <mergeCell ref="AC106:AE106"/>
    <mergeCell ref="AF106:AH106"/>
    <mergeCell ref="B98:D98"/>
    <mergeCell ref="E98:H98"/>
    <mergeCell ref="X100:Z100"/>
    <mergeCell ref="AA100:AB100"/>
    <mergeCell ref="AC100:AE100"/>
    <mergeCell ref="AF100:AH100"/>
    <mergeCell ref="B116:D116"/>
    <mergeCell ref="E116:H116"/>
    <mergeCell ref="X118:Z118"/>
    <mergeCell ref="AA118:AB118"/>
    <mergeCell ref="AC118:AE118"/>
    <mergeCell ref="AF118:AH118"/>
    <mergeCell ref="B110:D110"/>
    <mergeCell ref="E110:H110"/>
    <mergeCell ref="X112:Z112"/>
    <mergeCell ref="AA112:AB112"/>
    <mergeCell ref="AC112:AE112"/>
    <mergeCell ref="AF112:AH11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Z80"/>
  <sheetViews>
    <sheetView zoomScale="85" zoomScaleNormal="85" workbookViewId="0">
      <selection activeCell="AG81" sqref="AG81"/>
    </sheetView>
  </sheetViews>
  <sheetFormatPr defaultColWidth="9" defaultRowHeight="13.2" x14ac:dyDescent="0.2"/>
  <cols>
    <col min="1" max="1" width="1.6640625" style="8" customWidth="1"/>
    <col min="2" max="125" width="2.109375" style="8" customWidth="1"/>
    <col min="126" max="16384" width="9" style="8"/>
  </cols>
  <sheetData>
    <row r="2" spans="2:52" x14ac:dyDescent="0.2">
      <c r="B2" s="74" t="s">
        <v>26</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2:52" x14ac:dyDescent="0.2">
      <c r="B3" s="159" t="s">
        <v>86</v>
      </c>
      <c r="C3" s="160"/>
      <c r="D3" s="160"/>
      <c r="E3" s="160"/>
      <c r="F3" s="160"/>
      <c r="G3" s="160"/>
      <c r="H3" s="141">
        <f>問題6解答!H3</f>
        <v>55</v>
      </c>
      <c r="I3" s="141"/>
      <c r="J3" s="87" t="s">
        <v>87</v>
      </c>
      <c r="K3" s="93"/>
      <c r="L3" s="93"/>
      <c r="M3" s="93"/>
      <c r="N3" s="93"/>
      <c r="O3" s="93"/>
      <c r="P3" s="93"/>
      <c r="Q3" s="93"/>
      <c r="R3" s="93"/>
      <c r="S3" s="93"/>
      <c r="T3" s="93"/>
      <c r="U3" s="93"/>
      <c r="V3" s="93"/>
      <c r="W3" s="93"/>
      <c r="X3" s="93"/>
      <c r="Y3" s="141">
        <f>問題6解答!AA3</f>
        <v>80</v>
      </c>
      <c r="Z3" s="141"/>
      <c r="AA3" s="6"/>
      <c r="AB3" s="87" t="s">
        <v>88</v>
      </c>
      <c r="AC3" s="54"/>
      <c r="AD3" s="54"/>
      <c r="AE3" s="54"/>
      <c r="AF3" s="54"/>
      <c r="AG3" s="54"/>
      <c r="AH3" s="54"/>
      <c r="AI3" s="54"/>
      <c r="AJ3" s="54"/>
      <c r="AK3" s="54"/>
      <c r="AL3" s="54"/>
      <c r="AM3" s="54"/>
      <c r="AN3" s="54"/>
      <c r="AO3" s="54"/>
      <c r="AP3" s="16"/>
      <c r="AQ3" s="74"/>
      <c r="AR3" s="74"/>
      <c r="AS3" s="74"/>
      <c r="AT3" s="74"/>
      <c r="AU3" s="74"/>
      <c r="AV3" s="74"/>
      <c r="AW3" s="74"/>
      <c r="AX3" s="74"/>
      <c r="AY3" s="74"/>
      <c r="AZ3" s="74"/>
    </row>
    <row r="4" spans="2:52" x14ac:dyDescent="0.2">
      <c r="B4" s="161" t="s">
        <v>196</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48">
        <f>問題6解答!AK4</f>
        <v>125</v>
      </c>
      <c r="AH4" s="148"/>
      <c r="AI4" s="148"/>
      <c r="AJ4" s="32" t="s">
        <v>89</v>
      </c>
      <c r="AK4" s="1"/>
      <c r="AL4" s="1"/>
      <c r="AM4" s="157" t="s">
        <v>90</v>
      </c>
      <c r="AN4" s="158"/>
      <c r="AO4" s="158"/>
      <c r="AP4" s="34"/>
      <c r="AQ4" s="74"/>
      <c r="AR4" s="74"/>
      <c r="AS4" s="74"/>
      <c r="AT4" s="74"/>
      <c r="AU4" s="74"/>
      <c r="AV4" s="74"/>
      <c r="AW4" s="74"/>
      <c r="AX4" s="74"/>
      <c r="AY4" s="74"/>
      <c r="AZ4" s="74"/>
    </row>
    <row r="5" spans="2:52" x14ac:dyDescent="0.2">
      <c r="AQ5" s="74"/>
      <c r="AR5" s="74"/>
      <c r="AS5" s="74"/>
      <c r="AT5" s="74"/>
      <c r="AU5" s="74"/>
      <c r="AV5" s="74"/>
      <c r="AW5" s="74"/>
      <c r="AX5" s="74"/>
      <c r="AY5" s="74"/>
      <c r="AZ5" s="74"/>
    </row>
    <row r="6" spans="2:52" x14ac:dyDescent="0.2">
      <c r="B6" s="74" t="s">
        <v>27</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2:52" x14ac:dyDescent="0.2">
      <c r="B7" s="159" t="s">
        <v>86</v>
      </c>
      <c r="C7" s="160"/>
      <c r="D7" s="160"/>
      <c r="E7" s="160"/>
      <c r="F7" s="160"/>
      <c r="G7" s="160"/>
      <c r="H7" s="141">
        <f>問題6解答!H11</f>
        <v>60</v>
      </c>
      <c r="I7" s="141"/>
      <c r="J7" s="87" t="s">
        <v>87</v>
      </c>
      <c r="K7" s="93"/>
      <c r="L7" s="93"/>
      <c r="M7" s="93"/>
      <c r="N7" s="93"/>
      <c r="O7" s="93"/>
      <c r="P7" s="93"/>
      <c r="Q7" s="93"/>
      <c r="R7" s="93"/>
      <c r="S7" s="93"/>
      <c r="T7" s="93"/>
      <c r="U7" s="93"/>
      <c r="V7" s="93"/>
      <c r="W7" s="93"/>
      <c r="X7" s="93"/>
      <c r="Y7" s="141">
        <f>問題6解答!AA11</f>
        <v>75</v>
      </c>
      <c r="Z7" s="141"/>
      <c r="AA7" s="6"/>
      <c r="AB7" s="87" t="s">
        <v>88</v>
      </c>
      <c r="AC7" s="54"/>
      <c r="AD7" s="54"/>
      <c r="AE7" s="54"/>
      <c r="AF7" s="54"/>
      <c r="AG7" s="54"/>
      <c r="AH7" s="54"/>
      <c r="AI7" s="54"/>
      <c r="AJ7" s="54"/>
      <c r="AK7" s="54"/>
      <c r="AL7" s="54"/>
      <c r="AM7" s="54"/>
      <c r="AN7" s="54"/>
      <c r="AO7" s="54"/>
      <c r="AP7" s="16"/>
    </row>
    <row r="8" spans="2:52" x14ac:dyDescent="0.2">
      <c r="B8" s="161" t="s">
        <v>278</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48">
        <f>問題6解答!AK12</f>
        <v>112</v>
      </c>
      <c r="AH8" s="148"/>
      <c r="AI8" s="148"/>
      <c r="AJ8" s="32" t="s">
        <v>89</v>
      </c>
      <c r="AK8" s="1"/>
      <c r="AL8" s="1"/>
      <c r="AM8" s="157" t="s">
        <v>90</v>
      </c>
      <c r="AN8" s="158"/>
      <c r="AO8" s="158"/>
      <c r="AP8" s="34"/>
    </row>
    <row r="10" spans="2:52" x14ac:dyDescent="0.2">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row>
    <row r="11" spans="2:52" x14ac:dyDescent="0.2">
      <c r="B11" s="159" t="s">
        <v>86</v>
      </c>
      <c r="C11" s="160"/>
      <c r="D11" s="160"/>
      <c r="E11" s="160"/>
      <c r="F11" s="160"/>
      <c r="G11" s="160"/>
      <c r="H11" s="141">
        <f>問題6解答!H19</f>
        <v>86</v>
      </c>
      <c r="I11" s="141"/>
      <c r="J11" s="87" t="s">
        <v>87</v>
      </c>
      <c r="K11" s="93"/>
      <c r="L11" s="93"/>
      <c r="M11" s="93"/>
      <c r="N11" s="93"/>
      <c r="O11" s="93"/>
      <c r="P11" s="93"/>
      <c r="Q11" s="93"/>
      <c r="R11" s="93"/>
      <c r="S11" s="93"/>
      <c r="T11" s="93"/>
      <c r="U11" s="93"/>
      <c r="V11" s="93"/>
      <c r="W11" s="93"/>
      <c r="X11" s="93"/>
      <c r="Y11" s="141">
        <f>問題6解答!AA11</f>
        <v>75</v>
      </c>
      <c r="Z11" s="141"/>
      <c r="AA11" s="6"/>
      <c r="AB11" s="87" t="s">
        <v>88</v>
      </c>
      <c r="AC11" s="54"/>
      <c r="AD11" s="54"/>
      <c r="AE11" s="54"/>
      <c r="AF11" s="54"/>
      <c r="AG11" s="54"/>
      <c r="AH11" s="54"/>
      <c r="AI11" s="54"/>
      <c r="AJ11" s="54"/>
      <c r="AK11" s="54"/>
      <c r="AL11" s="54"/>
      <c r="AM11" s="54"/>
      <c r="AN11" s="54"/>
      <c r="AO11" s="54"/>
      <c r="AP11" s="16"/>
    </row>
    <row r="12" spans="2:52" x14ac:dyDescent="0.2">
      <c r="B12" s="161" t="s">
        <v>279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48">
        <f>問題6解答!AK12</f>
        <v>112</v>
      </c>
      <c r="AH12" s="148"/>
      <c r="AI12" s="148"/>
      <c r="AJ12" s="32" t="s">
        <v>89</v>
      </c>
      <c r="AK12" s="1"/>
      <c r="AL12" s="1"/>
      <c r="AM12" s="157" t="s">
        <v>90</v>
      </c>
      <c r="AN12" s="158"/>
      <c r="AO12" s="158"/>
      <c r="AP12" s="34"/>
    </row>
    <row r="14" spans="2:52" x14ac:dyDescent="0.2">
      <c r="B14" s="74" t="s">
        <v>220</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row>
    <row r="15" spans="2:52" x14ac:dyDescent="0.2">
      <c r="B15" s="159" t="s">
        <v>86</v>
      </c>
      <c r="C15" s="160"/>
      <c r="D15" s="160"/>
      <c r="E15" s="160"/>
      <c r="F15" s="160"/>
      <c r="G15" s="160"/>
      <c r="H15" s="141">
        <f>問題6解答!H27</f>
        <v>70</v>
      </c>
      <c r="I15" s="141"/>
      <c r="J15" s="87" t="s">
        <v>87</v>
      </c>
      <c r="K15" s="93"/>
      <c r="L15" s="93"/>
      <c r="M15" s="93"/>
      <c r="N15" s="93"/>
      <c r="O15" s="93"/>
      <c r="P15" s="93"/>
      <c r="Q15" s="93"/>
      <c r="R15" s="93"/>
      <c r="S15" s="93"/>
      <c r="T15" s="93"/>
      <c r="U15" s="93"/>
      <c r="V15" s="93"/>
      <c r="W15" s="93"/>
      <c r="X15" s="93"/>
      <c r="Y15" s="141">
        <f>問題6解答!AA27</f>
        <v>60</v>
      </c>
      <c r="Z15" s="141"/>
      <c r="AA15" s="6"/>
      <c r="AB15" s="87" t="s">
        <v>88</v>
      </c>
      <c r="AC15" s="54"/>
      <c r="AD15" s="54"/>
      <c r="AE15" s="54"/>
      <c r="AF15" s="54"/>
      <c r="AG15" s="54"/>
      <c r="AH15" s="54"/>
      <c r="AI15" s="54"/>
      <c r="AJ15" s="54"/>
      <c r="AK15" s="54"/>
      <c r="AL15" s="54"/>
      <c r="AM15" s="54"/>
      <c r="AN15" s="54"/>
      <c r="AO15" s="54"/>
      <c r="AP15" s="16"/>
    </row>
    <row r="16" spans="2:52" x14ac:dyDescent="0.2">
      <c r="B16" s="161" t="s">
        <v>280</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48">
        <f>問題6解答!AK28</f>
        <v>132</v>
      </c>
      <c r="AH16" s="148"/>
      <c r="AI16" s="148"/>
      <c r="AJ16" s="32" t="s">
        <v>89</v>
      </c>
      <c r="AK16" s="1"/>
      <c r="AL16" s="1"/>
      <c r="AM16" s="157" t="s">
        <v>90</v>
      </c>
      <c r="AN16" s="158"/>
      <c r="AO16" s="158"/>
      <c r="AP16" s="34"/>
    </row>
    <row r="18" spans="2:42" x14ac:dyDescent="0.2">
      <c r="B18" s="74" t="s">
        <v>221</v>
      </c>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2:42" x14ac:dyDescent="0.2">
      <c r="B19" s="159" t="s">
        <v>86</v>
      </c>
      <c r="C19" s="160"/>
      <c r="D19" s="160"/>
      <c r="E19" s="160"/>
      <c r="F19" s="160"/>
      <c r="G19" s="160"/>
      <c r="H19" s="141">
        <f>問題6解答!H35</f>
        <v>40</v>
      </c>
      <c r="I19" s="141"/>
      <c r="J19" s="87" t="s">
        <v>87</v>
      </c>
      <c r="K19" s="93"/>
      <c r="L19" s="93"/>
      <c r="M19" s="93"/>
      <c r="N19" s="93"/>
      <c r="O19" s="93"/>
      <c r="P19" s="93"/>
      <c r="Q19" s="93"/>
      <c r="R19" s="93"/>
      <c r="S19" s="93"/>
      <c r="T19" s="93"/>
      <c r="U19" s="93"/>
      <c r="V19" s="93"/>
      <c r="W19" s="93"/>
      <c r="X19" s="93"/>
      <c r="Y19" s="141">
        <f>問題6解答!AA35</f>
        <v>50</v>
      </c>
      <c r="Z19" s="141"/>
      <c r="AA19" s="6"/>
      <c r="AB19" s="87" t="s">
        <v>88</v>
      </c>
      <c r="AC19" s="54"/>
      <c r="AD19" s="54"/>
      <c r="AE19" s="54"/>
      <c r="AF19" s="54"/>
      <c r="AG19" s="54"/>
      <c r="AH19" s="54"/>
      <c r="AI19" s="54"/>
      <c r="AJ19" s="54"/>
      <c r="AK19" s="54"/>
      <c r="AL19" s="54"/>
      <c r="AM19" s="54"/>
      <c r="AN19" s="54"/>
      <c r="AO19" s="54"/>
      <c r="AP19" s="16"/>
    </row>
    <row r="20" spans="2:42" x14ac:dyDescent="0.2">
      <c r="B20" s="161" t="s">
        <v>281</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48">
        <f>問題6解答!AK36</f>
        <v>125</v>
      </c>
      <c r="AH20" s="148"/>
      <c r="AI20" s="148"/>
      <c r="AJ20" s="32" t="s">
        <v>89</v>
      </c>
      <c r="AK20" s="1"/>
      <c r="AL20" s="1"/>
      <c r="AM20" s="157" t="s">
        <v>90</v>
      </c>
      <c r="AN20" s="158"/>
      <c r="AO20" s="158"/>
      <c r="AP20" s="34"/>
    </row>
    <row r="22" spans="2:42" x14ac:dyDescent="0.2">
      <c r="B22" s="74" t="s">
        <v>222</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row>
    <row r="23" spans="2:42" x14ac:dyDescent="0.2">
      <c r="B23" s="159" t="s">
        <v>86</v>
      </c>
      <c r="C23" s="160"/>
      <c r="D23" s="160"/>
      <c r="E23" s="160"/>
      <c r="F23" s="160"/>
      <c r="G23" s="160"/>
      <c r="H23" s="141">
        <f>問題6解答!H43</f>
        <v>60</v>
      </c>
      <c r="I23" s="141"/>
      <c r="J23" s="87" t="s">
        <v>87</v>
      </c>
      <c r="K23" s="93"/>
      <c r="L23" s="93"/>
      <c r="M23" s="93"/>
      <c r="N23" s="93"/>
      <c r="O23" s="93"/>
      <c r="P23" s="93"/>
      <c r="Q23" s="93"/>
      <c r="R23" s="93"/>
      <c r="S23" s="93"/>
      <c r="T23" s="93"/>
      <c r="U23" s="93"/>
      <c r="V23" s="93"/>
      <c r="W23" s="93"/>
      <c r="X23" s="93"/>
      <c r="Y23" s="141">
        <f>問題6解答!AA43</f>
        <v>75</v>
      </c>
      <c r="Z23" s="141"/>
      <c r="AA23" s="6"/>
      <c r="AB23" s="87" t="s">
        <v>88</v>
      </c>
      <c r="AC23" s="54"/>
      <c r="AD23" s="54"/>
      <c r="AE23" s="54"/>
      <c r="AF23" s="54"/>
      <c r="AG23" s="54"/>
      <c r="AH23" s="54"/>
      <c r="AI23" s="54"/>
      <c r="AJ23" s="54"/>
      <c r="AK23" s="54"/>
      <c r="AL23" s="54"/>
      <c r="AM23" s="54"/>
      <c r="AN23" s="54"/>
      <c r="AO23" s="54"/>
      <c r="AP23" s="16"/>
    </row>
    <row r="24" spans="2:42" x14ac:dyDescent="0.2">
      <c r="B24" s="161" t="s">
        <v>282</v>
      </c>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48">
        <f>問題6解答!AK44</f>
        <v>120</v>
      </c>
      <c r="AH24" s="148"/>
      <c r="AI24" s="148"/>
      <c r="AJ24" s="32" t="s">
        <v>89</v>
      </c>
      <c r="AK24" s="1"/>
      <c r="AL24" s="1"/>
      <c r="AM24" s="157" t="s">
        <v>90</v>
      </c>
      <c r="AN24" s="158"/>
      <c r="AO24" s="158"/>
      <c r="AP24" s="34"/>
    </row>
    <row r="26" spans="2:42" x14ac:dyDescent="0.2">
      <c r="B26" s="74" t="s">
        <v>223</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row>
    <row r="27" spans="2:42" x14ac:dyDescent="0.2">
      <c r="B27" s="159" t="s">
        <v>86</v>
      </c>
      <c r="C27" s="160"/>
      <c r="D27" s="160"/>
      <c r="E27" s="160"/>
      <c r="F27" s="160"/>
      <c r="G27" s="160"/>
      <c r="H27" s="141">
        <f>問題6解答!H51</f>
        <v>75</v>
      </c>
      <c r="I27" s="141"/>
      <c r="J27" s="87" t="s">
        <v>87</v>
      </c>
      <c r="K27" s="93"/>
      <c r="L27" s="93"/>
      <c r="M27" s="93"/>
      <c r="N27" s="93"/>
      <c r="O27" s="93"/>
      <c r="P27" s="93"/>
      <c r="Q27" s="93"/>
      <c r="R27" s="93"/>
      <c r="S27" s="93"/>
      <c r="T27" s="93"/>
      <c r="U27" s="93"/>
      <c r="V27" s="93"/>
      <c r="W27" s="93"/>
      <c r="X27" s="93"/>
      <c r="Y27" s="141">
        <f>問題6解答!AA51</f>
        <v>65</v>
      </c>
      <c r="Z27" s="141"/>
      <c r="AA27" s="6"/>
      <c r="AB27" s="87" t="s">
        <v>88</v>
      </c>
      <c r="AC27" s="54"/>
      <c r="AD27" s="54"/>
      <c r="AE27" s="54"/>
      <c r="AF27" s="54"/>
      <c r="AG27" s="54"/>
      <c r="AH27" s="54"/>
      <c r="AI27" s="54"/>
      <c r="AJ27" s="54"/>
      <c r="AK27" s="54"/>
      <c r="AL27" s="54"/>
      <c r="AM27" s="54"/>
      <c r="AN27" s="54"/>
      <c r="AO27" s="54"/>
      <c r="AP27" s="16"/>
    </row>
    <row r="28" spans="2:42" x14ac:dyDescent="0.2">
      <c r="B28" s="161" t="s">
        <v>283</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48">
        <f>問題6解答!AK52</f>
        <v>128</v>
      </c>
      <c r="AH28" s="148"/>
      <c r="AI28" s="148"/>
      <c r="AJ28" s="32" t="s">
        <v>89</v>
      </c>
      <c r="AK28" s="1"/>
      <c r="AL28" s="1"/>
      <c r="AM28" s="157" t="s">
        <v>90</v>
      </c>
      <c r="AN28" s="158"/>
      <c r="AO28" s="158"/>
      <c r="AP28" s="34"/>
    </row>
    <row r="30" spans="2:42" x14ac:dyDescent="0.2">
      <c r="B30" s="74" t="s">
        <v>224</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row>
    <row r="31" spans="2:42" x14ac:dyDescent="0.2">
      <c r="B31" s="159" t="s">
        <v>86</v>
      </c>
      <c r="C31" s="160"/>
      <c r="D31" s="160"/>
      <c r="E31" s="160"/>
      <c r="F31" s="160"/>
      <c r="G31" s="160"/>
      <c r="H31" s="141">
        <f>問題6解答!H59</f>
        <v>80</v>
      </c>
      <c r="I31" s="141"/>
      <c r="J31" s="87" t="s">
        <v>87</v>
      </c>
      <c r="K31" s="93"/>
      <c r="L31" s="93"/>
      <c r="M31" s="93"/>
      <c r="N31" s="93"/>
      <c r="O31" s="93"/>
      <c r="P31" s="93"/>
      <c r="Q31" s="93"/>
      <c r="R31" s="93"/>
      <c r="S31" s="93"/>
      <c r="T31" s="93"/>
      <c r="U31" s="93"/>
      <c r="V31" s="93"/>
      <c r="W31" s="93"/>
      <c r="X31" s="93"/>
      <c r="Y31" s="141">
        <f>問題6解答!AA59</f>
        <v>60</v>
      </c>
      <c r="Z31" s="141"/>
      <c r="AA31" s="6"/>
      <c r="AB31" s="87" t="s">
        <v>88</v>
      </c>
      <c r="AC31" s="54"/>
      <c r="AD31" s="54"/>
      <c r="AE31" s="54"/>
      <c r="AF31" s="54"/>
      <c r="AG31" s="54"/>
      <c r="AH31" s="54"/>
      <c r="AI31" s="54"/>
      <c r="AJ31" s="54"/>
      <c r="AK31" s="54"/>
      <c r="AL31" s="54"/>
      <c r="AM31" s="54"/>
      <c r="AN31" s="54"/>
      <c r="AO31" s="54"/>
      <c r="AP31" s="16"/>
    </row>
    <row r="32" spans="2:42" x14ac:dyDescent="0.2">
      <c r="B32" s="161" t="s">
        <v>284</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48">
        <f>問題6解答!AK60</f>
        <v>131</v>
      </c>
      <c r="AH32" s="148"/>
      <c r="AI32" s="148"/>
      <c r="AJ32" s="32" t="s">
        <v>89</v>
      </c>
      <c r="AK32" s="1"/>
      <c r="AL32" s="1"/>
      <c r="AM32" s="157" t="s">
        <v>90</v>
      </c>
      <c r="AN32" s="158"/>
      <c r="AO32" s="158"/>
      <c r="AP32" s="34"/>
    </row>
    <row r="34" spans="2:42" x14ac:dyDescent="0.2">
      <c r="B34" s="74" t="s">
        <v>215</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row>
    <row r="35" spans="2:42" x14ac:dyDescent="0.2">
      <c r="B35" s="159" t="s">
        <v>86</v>
      </c>
      <c r="C35" s="160"/>
      <c r="D35" s="160"/>
      <c r="E35" s="160"/>
      <c r="F35" s="160"/>
      <c r="G35" s="160"/>
      <c r="H35" s="141">
        <f>問題6解答!H67</f>
        <v>55</v>
      </c>
      <c r="I35" s="141"/>
      <c r="J35" s="87" t="s">
        <v>87</v>
      </c>
      <c r="K35" s="93"/>
      <c r="L35" s="93"/>
      <c r="M35" s="93"/>
      <c r="N35" s="93"/>
      <c r="O35" s="93"/>
      <c r="P35" s="93"/>
      <c r="Q35" s="93"/>
      <c r="R35" s="93"/>
      <c r="S35" s="93"/>
      <c r="T35" s="93"/>
      <c r="U35" s="93"/>
      <c r="V35" s="93"/>
      <c r="W35" s="93"/>
      <c r="X35" s="93"/>
      <c r="Y35" s="141">
        <f>問題6解答!AA67</f>
        <v>50</v>
      </c>
      <c r="Z35" s="141"/>
      <c r="AA35" s="6"/>
      <c r="AB35" s="87" t="s">
        <v>88</v>
      </c>
      <c r="AC35" s="54"/>
      <c r="AD35" s="54"/>
      <c r="AE35" s="54"/>
      <c r="AF35" s="54"/>
      <c r="AG35" s="54"/>
      <c r="AH35" s="54"/>
      <c r="AI35" s="54"/>
      <c r="AJ35" s="54"/>
      <c r="AK35" s="54"/>
      <c r="AL35" s="54"/>
      <c r="AM35" s="54"/>
      <c r="AN35" s="54"/>
      <c r="AO35" s="54"/>
      <c r="AP35" s="16"/>
    </row>
    <row r="36" spans="2:42" x14ac:dyDescent="0.2">
      <c r="B36" s="161" t="s">
        <v>285</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48">
        <f>問題6解答!AK68</f>
        <v>120</v>
      </c>
      <c r="AH36" s="148"/>
      <c r="AI36" s="148"/>
      <c r="AJ36" s="32" t="s">
        <v>89</v>
      </c>
      <c r="AK36" s="1"/>
      <c r="AL36" s="1"/>
      <c r="AM36" s="157" t="s">
        <v>90</v>
      </c>
      <c r="AN36" s="158"/>
      <c r="AO36" s="158"/>
      <c r="AP36" s="34"/>
    </row>
    <row r="38" spans="2:42" x14ac:dyDescent="0.2">
      <c r="B38" s="74" t="s">
        <v>216</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row>
    <row r="39" spans="2:42" x14ac:dyDescent="0.2">
      <c r="B39" s="159" t="s">
        <v>86</v>
      </c>
      <c r="C39" s="160"/>
      <c r="D39" s="160"/>
      <c r="E39" s="160"/>
      <c r="F39" s="160"/>
      <c r="G39" s="160"/>
      <c r="H39" s="141">
        <f>問題6解答!H75</f>
        <v>85</v>
      </c>
      <c r="I39" s="141"/>
      <c r="J39" s="87" t="s">
        <v>87</v>
      </c>
      <c r="K39" s="93"/>
      <c r="L39" s="93"/>
      <c r="M39" s="93"/>
      <c r="N39" s="93"/>
      <c r="O39" s="93"/>
      <c r="P39" s="93"/>
      <c r="Q39" s="93"/>
      <c r="R39" s="93"/>
      <c r="S39" s="93"/>
      <c r="T39" s="93"/>
      <c r="U39" s="93"/>
      <c r="V39" s="93"/>
      <c r="W39" s="93"/>
      <c r="X39" s="93"/>
      <c r="Y39" s="141">
        <f>問題6解答!AA75</f>
        <v>40</v>
      </c>
      <c r="Z39" s="141"/>
      <c r="AA39" s="6"/>
      <c r="AB39" s="87" t="s">
        <v>88</v>
      </c>
      <c r="AC39" s="54"/>
      <c r="AD39" s="54"/>
      <c r="AE39" s="54"/>
      <c r="AF39" s="54"/>
      <c r="AG39" s="54"/>
      <c r="AH39" s="54"/>
      <c r="AI39" s="54"/>
      <c r="AJ39" s="54"/>
      <c r="AK39" s="54"/>
      <c r="AL39" s="54"/>
      <c r="AM39" s="54"/>
      <c r="AN39" s="54"/>
      <c r="AO39" s="54"/>
      <c r="AP39" s="16"/>
    </row>
    <row r="40" spans="2:42" x14ac:dyDescent="0.2">
      <c r="B40" s="161" t="s">
        <v>286</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48">
        <f>問題6解答!AK76</f>
        <v>126</v>
      </c>
      <c r="AH40" s="148"/>
      <c r="AI40" s="148"/>
      <c r="AJ40" s="32" t="s">
        <v>89</v>
      </c>
      <c r="AK40" s="1"/>
      <c r="AL40" s="1"/>
      <c r="AM40" s="157" t="s">
        <v>90</v>
      </c>
      <c r="AN40" s="158"/>
      <c r="AO40" s="158"/>
      <c r="AP40" s="34"/>
    </row>
    <row r="42" spans="2:42" x14ac:dyDescent="0.2">
      <c r="B42" s="74" t="s">
        <v>217</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row>
    <row r="43" spans="2:42" x14ac:dyDescent="0.2">
      <c r="B43" s="159" t="s">
        <v>86</v>
      </c>
      <c r="C43" s="160"/>
      <c r="D43" s="160"/>
      <c r="E43" s="160"/>
      <c r="F43" s="160"/>
      <c r="G43" s="160"/>
      <c r="H43" s="141">
        <f>問題6解答!H83</f>
        <v>48</v>
      </c>
      <c r="I43" s="141"/>
      <c r="J43" s="87" t="s">
        <v>87</v>
      </c>
      <c r="K43" s="93"/>
      <c r="L43" s="93"/>
      <c r="M43" s="93"/>
      <c r="N43" s="93"/>
      <c r="O43" s="93"/>
      <c r="P43" s="93"/>
      <c r="Q43" s="93"/>
      <c r="R43" s="93"/>
      <c r="S43" s="93"/>
      <c r="T43" s="93"/>
      <c r="U43" s="93"/>
      <c r="V43" s="93"/>
      <c r="W43" s="93"/>
      <c r="X43" s="93"/>
      <c r="Y43" s="141">
        <f>問題6解答!AA83</f>
        <v>55</v>
      </c>
      <c r="Z43" s="141"/>
      <c r="AA43" s="6"/>
      <c r="AB43" s="87" t="s">
        <v>88</v>
      </c>
      <c r="AC43" s="54"/>
      <c r="AD43" s="54"/>
      <c r="AE43" s="54"/>
      <c r="AF43" s="54"/>
      <c r="AG43" s="54"/>
      <c r="AH43" s="54"/>
      <c r="AI43" s="54"/>
      <c r="AJ43" s="54"/>
      <c r="AK43" s="54"/>
      <c r="AL43" s="54"/>
      <c r="AM43" s="54"/>
      <c r="AN43" s="54"/>
      <c r="AO43" s="54"/>
      <c r="AP43" s="16"/>
    </row>
    <row r="44" spans="2:42" x14ac:dyDescent="0.2">
      <c r="B44" s="161" t="s">
        <v>287</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48">
        <f>問題6解答!AK84</f>
        <v>108</v>
      </c>
      <c r="AH44" s="148"/>
      <c r="AI44" s="148"/>
      <c r="AJ44" s="32" t="s">
        <v>89</v>
      </c>
      <c r="AK44" s="1"/>
      <c r="AL44" s="1"/>
      <c r="AM44" s="157" t="s">
        <v>90</v>
      </c>
      <c r="AN44" s="158"/>
      <c r="AO44" s="158"/>
      <c r="AP44" s="34"/>
    </row>
    <row r="46" spans="2:42" x14ac:dyDescent="0.2">
      <c r="B46" s="74" t="s">
        <v>218</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row>
    <row r="47" spans="2:42" x14ac:dyDescent="0.2">
      <c r="B47" s="159" t="s">
        <v>86</v>
      </c>
      <c r="C47" s="160"/>
      <c r="D47" s="160"/>
      <c r="E47" s="160"/>
      <c r="F47" s="160"/>
      <c r="G47" s="160"/>
      <c r="H47" s="141">
        <f>問題6解答!H91</f>
        <v>50</v>
      </c>
      <c r="I47" s="141"/>
      <c r="J47" s="87" t="s">
        <v>87</v>
      </c>
      <c r="K47" s="93"/>
      <c r="L47" s="93"/>
      <c r="M47" s="93"/>
      <c r="N47" s="93"/>
      <c r="O47" s="93"/>
      <c r="P47" s="93"/>
      <c r="Q47" s="93"/>
      <c r="R47" s="93"/>
      <c r="S47" s="93"/>
      <c r="T47" s="93"/>
      <c r="U47" s="93"/>
      <c r="V47" s="93"/>
      <c r="W47" s="93"/>
      <c r="X47" s="93"/>
      <c r="Y47" s="141">
        <f>問題6解答!AA91</f>
        <v>80</v>
      </c>
      <c r="Z47" s="141"/>
      <c r="AA47" s="6"/>
      <c r="AB47" s="87" t="s">
        <v>88</v>
      </c>
      <c r="AC47" s="54"/>
      <c r="AD47" s="54"/>
      <c r="AE47" s="54"/>
      <c r="AF47" s="54"/>
      <c r="AG47" s="54"/>
      <c r="AH47" s="54"/>
      <c r="AI47" s="54"/>
      <c r="AJ47" s="54"/>
      <c r="AK47" s="54"/>
      <c r="AL47" s="54"/>
      <c r="AM47" s="54"/>
      <c r="AN47" s="54"/>
      <c r="AO47" s="54"/>
      <c r="AP47" s="16"/>
    </row>
    <row r="48" spans="2:42" x14ac:dyDescent="0.2">
      <c r="B48" s="161" t="s">
        <v>288</v>
      </c>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48">
        <f>問題6解答!AK92</f>
        <v>121</v>
      </c>
      <c r="AH48" s="148"/>
      <c r="AI48" s="148"/>
      <c r="AJ48" s="32" t="s">
        <v>89</v>
      </c>
      <c r="AK48" s="1"/>
      <c r="AL48" s="1"/>
      <c r="AM48" s="157" t="s">
        <v>90</v>
      </c>
      <c r="AN48" s="158"/>
      <c r="AO48" s="158"/>
      <c r="AP48" s="34"/>
    </row>
    <row r="50" spans="2:42" x14ac:dyDescent="0.2">
      <c r="B50" s="74" t="s">
        <v>228</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row>
    <row r="51" spans="2:42" x14ac:dyDescent="0.2">
      <c r="B51" s="159" t="s">
        <v>86</v>
      </c>
      <c r="C51" s="160"/>
      <c r="D51" s="160"/>
      <c r="E51" s="160"/>
      <c r="F51" s="160"/>
      <c r="G51" s="160"/>
      <c r="H51" s="141">
        <f>問題6解答!H99</f>
        <v>73</v>
      </c>
      <c r="I51" s="141"/>
      <c r="J51" s="87" t="s">
        <v>87</v>
      </c>
      <c r="K51" s="93"/>
      <c r="L51" s="93"/>
      <c r="M51" s="93"/>
      <c r="N51" s="93"/>
      <c r="O51" s="93"/>
      <c r="P51" s="93"/>
      <c r="Q51" s="93"/>
      <c r="R51" s="93"/>
      <c r="S51" s="93"/>
      <c r="T51" s="93"/>
      <c r="U51" s="93"/>
      <c r="V51" s="93"/>
      <c r="W51" s="93"/>
      <c r="X51" s="93"/>
      <c r="Y51" s="141">
        <f>問題6解答!AA99</f>
        <v>24</v>
      </c>
      <c r="Z51" s="141"/>
      <c r="AA51" s="6"/>
      <c r="AB51" s="87" t="s">
        <v>88</v>
      </c>
      <c r="AC51" s="54"/>
      <c r="AD51" s="54"/>
      <c r="AE51" s="54"/>
      <c r="AF51" s="54"/>
      <c r="AG51" s="54"/>
      <c r="AH51" s="54"/>
      <c r="AI51" s="54"/>
      <c r="AJ51" s="54"/>
      <c r="AK51" s="54"/>
      <c r="AL51" s="54"/>
      <c r="AM51" s="54"/>
      <c r="AN51" s="54"/>
      <c r="AO51" s="54"/>
      <c r="AP51" s="16"/>
    </row>
    <row r="52" spans="2:42" x14ac:dyDescent="0.2">
      <c r="B52" s="161" t="s">
        <v>289</v>
      </c>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48">
        <f>問題6解答!AK100</f>
        <v>104</v>
      </c>
      <c r="AH52" s="148"/>
      <c r="AI52" s="148"/>
      <c r="AJ52" s="32" t="s">
        <v>89</v>
      </c>
      <c r="AK52" s="1"/>
      <c r="AL52" s="1"/>
      <c r="AM52" s="157" t="s">
        <v>90</v>
      </c>
      <c r="AN52" s="158"/>
      <c r="AO52" s="158"/>
      <c r="AP52" s="34"/>
    </row>
    <row r="54" spans="2:42" x14ac:dyDescent="0.2">
      <c r="B54" s="74" t="s">
        <v>236</v>
      </c>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row>
    <row r="55" spans="2:42" x14ac:dyDescent="0.2">
      <c r="B55" s="159" t="s">
        <v>86</v>
      </c>
      <c r="C55" s="160"/>
      <c r="D55" s="160"/>
      <c r="E55" s="160"/>
      <c r="F55" s="160"/>
      <c r="G55" s="160"/>
      <c r="H55" s="141">
        <f>問題6解答!H107</f>
        <v>86</v>
      </c>
      <c r="I55" s="141"/>
      <c r="J55" s="87" t="s">
        <v>87</v>
      </c>
      <c r="K55" s="93"/>
      <c r="L55" s="93"/>
      <c r="M55" s="93"/>
      <c r="N55" s="93"/>
      <c r="O55" s="93"/>
      <c r="P55" s="93"/>
      <c r="Q55" s="93"/>
      <c r="R55" s="93"/>
      <c r="S55" s="93"/>
      <c r="T55" s="93"/>
      <c r="U55" s="93"/>
      <c r="V55" s="93"/>
      <c r="W55" s="93"/>
      <c r="X55" s="93"/>
      <c r="Y55" s="141">
        <f>問題6解答!AA107</f>
        <v>31</v>
      </c>
      <c r="Z55" s="141"/>
      <c r="AA55" s="6"/>
      <c r="AB55" s="87" t="s">
        <v>88</v>
      </c>
      <c r="AC55" s="54"/>
      <c r="AD55" s="54"/>
      <c r="AE55" s="54"/>
      <c r="AF55" s="54"/>
      <c r="AG55" s="54"/>
      <c r="AH55" s="54"/>
      <c r="AI55" s="54"/>
      <c r="AJ55" s="54"/>
      <c r="AK55" s="54"/>
      <c r="AL55" s="54"/>
      <c r="AM55" s="54"/>
      <c r="AN55" s="54"/>
      <c r="AO55" s="54"/>
      <c r="AP55" s="16"/>
    </row>
    <row r="56" spans="2:42" x14ac:dyDescent="0.2">
      <c r="B56" s="161" t="s">
        <v>290</v>
      </c>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48">
        <f>問題6解答!AK108</f>
        <v>92</v>
      </c>
      <c r="AH56" s="148"/>
      <c r="AI56" s="148"/>
      <c r="AJ56" s="32" t="s">
        <v>89</v>
      </c>
      <c r="AK56" s="1"/>
      <c r="AL56" s="1"/>
      <c r="AM56" s="157" t="s">
        <v>90</v>
      </c>
      <c r="AN56" s="158"/>
      <c r="AO56" s="158"/>
      <c r="AP56" s="34"/>
    </row>
    <row r="57" spans="2:42" ht="41.25" customHeight="1" x14ac:dyDescent="0.2"/>
    <row r="58" spans="2:42" x14ac:dyDescent="0.2">
      <c r="B58" s="74" t="s">
        <v>230</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row>
    <row r="59" spans="2:42" x14ac:dyDescent="0.2">
      <c r="B59" s="159" t="s">
        <v>86</v>
      </c>
      <c r="C59" s="160"/>
      <c r="D59" s="160"/>
      <c r="E59" s="160"/>
      <c r="F59" s="160"/>
      <c r="G59" s="160"/>
      <c r="H59" s="141">
        <f>問題6解答!H115</f>
        <v>45</v>
      </c>
      <c r="I59" s="141"/>
      <c r="J59" s="87" t="s">
        <v>87</v>
      </c>
      <c r="K59" s="93"/>
      <c r="L59" s="93"/>
      <c r="M59" s="93"/>
      <c r="N59" s="93"/>
      <c r="O59" s="93"/>
      <c r="P59" s="93"/>
      <c r="Q59" s="93"/>
      <c r="R59" s="93"/>
      <c r="S59" s="93"/>
      <c r="T59" s="93"/>
      <c r="U59" s="93"/>
      <c r="V59" s="93"/>
      <c r="W59" s="93"/>
      <c r="X59" s="93"/>
      <c r="Y59" s="141">
        <f>問題6解答!AA115</f>
        <v>35</v>
      </c>
      <c r="Z59" s="141"/>
      <c r="AA59" s="6"/>
      <c r="AB59" s="87" t="s">
        <v>88</v>
      </c>
      <c r="AC59" s="54"/>
      <c r="AD59" s="54"/>
      <c r="AE59" s="54"/>
      <c r="AF59" s="54"/>
      <c r="AG59" s="54"/>
      <c r="AH59" s="54"/>
      <c r="AI59" s="54"/>
      <c r="AJ59" s="54"/>
      <c r="AK59" s="54"/>
      <c r="AL59" s="54"/>
      <c r="AM59" s="54"/>
      <c r="AN59" s="54"/>
      <c r="AO59" s="54"/>
      <c r="AP59" s="16"/>
    </row>
    <row r="60" spans="2:42" x14ac:dyDescent="0.2">
      <c r="B60" s="161" t="s">
        <v>291</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48">
        <f>問題6解答!AK116</f>
        <v>112</v>
      </c>
      <c r="AH60" s="148"/>
      <c r="AI60" s="148"/>
      <c r="AJ60" s="32" t="s">
        <v>89</v>
      </c>
      <c r="AK60" s="1"/>
      <c r="AL60" s="1"/>
      <c r="AM60" s="157" t="s">
        <v>90</v>
      </c>
      <c r="AN60" s="158"/>
      <c r="AO60" s="158"/>
      <c r="AP60" s="34"/>
    </row>
    <row r="62" spans="2:42" x14ac:dyDescent="0.2">
      <c r="B62" s="74" t="s">
        <v>231</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2:42" x14ac:dyDescent="0.2">
      <c r="B63" s="159" t="s">
        <v>86</v>
      </c>
      <c r="C63" s="160"/>
      <c r="D63" s="160"/>
      <c r="E63" s="160"/>
      <c r="F63" s="160"/>
      <c r="G63" s="160"/>
      <c r="H63" s="141">
        <f>問題6解答!H123</f>
        <v>85</v>
      </c>
      <c r="I63" s="141"/>
      <c r="J63" s="87" t="s">
        <v>87</v>
      </c>
      <c r="K63" s="93"/>
      <c r="L63" s="93"/>
      <c r="M63" s="93"/>
      <c r="N63" s="93"/>
      <c r="O63" s="93"/>
      <c r="P63" s="93"/>
      <c r="Q63" s="93"/>
      <c r="R63" s="93"/>
      <c r="S63" s="93"/>
      <c r="T63" s="93"/>
      <c r="U63" s="93"/>
      <c r="V63" s="93"/>
      <c r="W63" s="93"/>
      <c r="X63" s="93"/>
      <c r="Y63" s="141">
        <f>問題6解答!AA123</f>
        <v>55</v>
      </c>
      <c r="Z63" s="141"/>
      <c r="AA63" s="6"/>
      <c r="AB63" s="87" t="s">
        <v>88</v>
      </c>
      <c r="AC63" s="54"/>
      <c r="AD63" s="54"/>
      <c r="AE63" s="54"/>
      <c r="AF63" s="54"/>
      <c r="AG63" s="54"/>
      <c r="AH63" s="54"/>
      <c r="AI63" s="54"/>
      <c r="AJ63" s="54"/>
      <c r="AK63" s="54"/>
      <c r="AL63" s="54"/>
      <c r="AM63" s="54"/>
      <c r="AN63" s="54"/>
      <c r="AO63" s="54"/>
      <c r="AP63" s="16"/>
    </row>
    <row r="64" spans="2:42" x14ac:dyDescent="0.2">
      <c r="B64" s="161" t="s">
        <v>292</v>
      </c>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48">
        <f>問題6解答!AK124</f>
        <v>120</v>
      </c>
      <c r="AH64" s="148"/>
      <c r="AI64" s="148"/>
      <c r="AJ64" s="32" t="s">
        <v>89</v>
      </c>
      <c r="AK64" s="1"/>
      <c r="AL64" s="1"/>
      <c r="AM64" s="157" t="s">
        <v>90</v>
      </c>
      <c r="AN64" s="158"/>
      <c r="AO64" s="158"/>
      <c r="AP64" s="34"/>
    </row>
    <row r="66" spans="2:42" x14ac:dyDescent="0.2">
      <c r="B66" s="74" t="s">
        <v>232</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row>
    <row r="67" spans="2:42" x14ac:dyDescent="0.2">
      <c r="B67" s="159" t="s">
        <v>86</v>
      </c>
      <c r="C67" s="160"/>
      <c r="D67" s="160"/>
      <c r="E67" s="160"/>
      <c r="F67" s="160"/>
      <c r="G67" s="160"/>
      <c r="H67" s="141">
        <f>問題6解答!H131</f>
        <v>90</v>
      </c>
      <c r="I67" s="141"/>
      <c r="J67" s="87" t="s">
        <v>87</v>
      </c>
      <c r="K67" s="93"/>
      <c r="L67" s="93"/>
      <c r="M67" s="93"/>
      <c r="N67" s="93"/>
      <c r="O67" s="93"/>
      <c r="P67" s="93"/>
      <c r="Q67" s="93"/>
      <c r="R67" s="93"/>
      <c r="S67" s="93"/>
      <c r="T67" s="93"/>
      <c r="U67" s="93"/>
      <c r="V67" s="93"/>
      <c r="W67" s="93"/>
      <c r="X67" s="93"/>
      <c r="Y67" s="141">
        <f>問題6解答!AA131</f>
        <v>60</v>
      </c>
      <c r="Z67" s="141"/>
      <c r="AA67" s="6"/>
      <c r="AB67" s="87" t="s">
        <v>88</v>
      </c>
      <c r="AC67" s="54"/>
      <c r="AD67" s="54"/>
      <c r="AE67" s="54"/>
      <c r="AF67" s="54"/>
      <c r="AG67" s="54"/>
      <c r="AH67" s="54"/>
      <c r="AI67" s="54"/>
      <c r="AJ67" s="54"/>
      <c r="AK67" s="54"/>
      <c r="AL67" s="54"/>
      <c r="AM67" s="54"/>
      <c r="AN67" s="54"/>
      <c r="AO67" s="54"/>
      <c r="AP67" s="16"/>
    </row>
    <row r="68" spans="2:42" x14ac:dyDescent="0.2">
      <c r="B68" s="161" t="s">
        <v>293</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48">
        <f>問題6解答!AK132</f>
        <v>126</v>
      </c>
      <c r="AH68" s="148"/>
      <c r="AI68" s="148"/>
      <c r="AJ68" s="32" t="s">
        <v>89</v>
      </c>
      <c r="AK68" s="1"/>
      <c r="AL68" s="1"/>
      <c r="AM68" s="157" t="s">
        <v>90</v>
      </c>
      <c r="AN68" s="158"/>
      <c r="AO68" s="158"/>
      <c r="AP68" s="34"/>
    </row>
    <row r="70" spans="2:42" x14ac:dyDescent="0.2">
      <c r="B70" s="74" t="s">
        <v>233</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row>
    <row r="71" spans="2:42" x14ac:dyDescent="0.2">
      <c r="B71" s="159" t="s">
        <v>86</v>
      </c>
      <c r="C71" s="160"/>
      <c r="D71" s="160"/>
      <c r="E71" s="160"/>
      <c r="F71" s="160"/>
      <c r="G71" s="160"/>
      <c r="H71" s="141">
        <f>問題6解答!H139</f>
        <v>65</v>
      </c>
      <c r="I71" s="141"/>
      <c r="J71" s="87" t="s">
        <v>87</v>
      </c>
      <c r="K71" s="93"/>
      <c r="L71" s="93"/>
      <c r="M71" s="93"/>
      <c r="N71" s="93"/>
      <c r="O71" s="93"/>
      <c r="P71" s="93"/>
      <c r="Q71" s="93"/>
      <c r="R71" s="93"/>
      <c r="S71" s="93"/>
      <c r="T71" s="93"/>
      <c r="U71" s="93"/>
      <c r="V71" s="93"/>
      <c r="W71" s="93"/>
      <c r="X71" s="93"/>
      <c r="Y71" s="141">
        <f>問題6解答!AA139</f>
        <v>35</v>
      </c>
      <c r="Z71" s="141"/>
      <c r="AA71" s="6"/>
      <c r="AB71" s="87" t="s">
        <v>88</v>
      </c>
      <c r="AC71" s="54"/>
      <c r="AD71" s="54"/>
      <c r="AE71" s="54"/>
      <c r="AF71" s="54"/>
      <c r="AG71" s="54"/>
      <c r="AH71" s="54"/>
      <c r="AI71" s="54"/>
      <c r="AJ71" s="54"/>
      <c r="AK71" s="54"/>
      <c r="AL71" s="54"/>
      <c r="AM71" s="54"/>
      <c r="AN71" s="54"/>
      <c r="AO71" s="54"/>
      <c r="AP71" s="16"/>
    </row>
    <row r="72" spans="2:42" x14ac:dyDescent="0.2">
      <c r="B72" s="161" t="s">
        <v>294</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48">
        <f>問題6解答!AK140</f>
        <v>113</v>
      </c>
      <c r="AH72" s="148"/>
      <c r="AI72" s="148"/>
      <c r="AJ72" s="32" t="s">
        <v>89</v>
      </c>
      <c r="AK72" s="1"/>
      <c r="AL72" s="1"/>
      <c r="AM72" s="157" t="s">
        <v>90</v>
      </c>
      <c r="AN72" s="158"/>
      <c r="AO72" s="158"/>
      <c r="AP72" s="34"/>
    </row>
    <row r="74" spans="2:42" x14ac:dyDescent="0.2">
      <c r="B74" s="74" t="s">
        <v>234</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row>
    <row r="75" spans="2:42" x14ac:dyDescent="0.2">
      <c r="B75" s="159" t="s">
        <v>86</v>
      </c>
      <c r="C75" s="160"/>
      <c r="D75" s="160"/>
      <c r="E75" s="160"/>
      <c r="F75" s="160"/>
      <c r="G75" s="160"/>
      <c r="H75" s="141">
        <f>問題6解答!H147</f>
        <v>80</v>
      </c>
      <c r="I75" s="141"/>
      <c r="J75" s="87" t="s">
        <v>87</v>
      </c>
      <c r="K75" s="93"/>
      <c r="L75" s="93"/>
      <c r="M75" s="93"/>
      <c r="N75" s="93"/>
      <c r="O75" s="93"/>
      <c r="P75" s="93"/>
      <c r="Q75" s="93"/>
      <c r="R75" s="93"/>
      <c r="S75" s="93"/>
      <c r="T75" s="93"/>
      <c r="U75" s="93"/>
      <c r="V75" s="93"/>
      <c r="W75" s="93"/>
      <c r="X75" s="93"/>
      <c r="Y75" s="141">
        <f>問題6解答!AA147</f>
        <v>25</v>
      </c>
      <c r="Z75" s="141"/>
      <c r="AA75" s="6"/>
      <c r="AB75" s="87" t="s">
        <v>88</v>
      </c>
      <c r="AC75" s="54"/>
      <c r="AD75" s="54"/>
      <c r="AE75" s="54"/>
      <c r="AF75" s="54"/>
      <c r="AG75" s="54"/>
      <c r="AH75" s="54"/>
      <c r="AI75" s="54"/>
      <c r="AJ75" s="54"/>
      <c r="AK75" s="54"/>
      <c r="AL75" s="54"/>
      <c r="AM75" s="54"/>
      <c r="AN75" s="54"/>
      <c r="AO75" s="54"/>
      <c r="AP75" s="16"/>
    </row>
    <row r="76" spans="2:42" x14ac:dyDescent="0.2">
      <c r="B76" s="161" t="s">
        <v>295</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48">
        <f>問題6解答!AK148</f>
        <v>102</v>
      </c>
      <c r="AH76" s="148"/>
      <c r="AI76" s="148"/>
      <c r="AJ76" s="32" t="s">
        <v>89</v>
      </c>
      <c r="AK76" s="1"/>
      <c r="AL76" s="1"/>
      <c r="AM76" s="157" t="s">
        <v>90</v>
      </c>
      <c r="AN76" s="158"/>
      <c r="AO76" s="158"/>
      <c r="AP76" s="34"/>
    </row>
    <row r="78" spans="2:42" x14ac:dyDescent="0.2">
      <c r="B78" s="74" t="s">
        <v>235</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row>
    <row r="79" spans="2:42" x14ac:dyDescent="0.2">
      <c r="B79" s="159" t="s">
        <v>86</v>
      </c>
      <c r="C79" s="160"/>
      <c r="D79" s="160"/>
      <c r="E79" s="160"/>
      <c r="F79" s="160"/>
      <c r="G79" s="160"/>
      <c r="H79" s="141">
        <f>問題6解答!H155</f>
        <v>85</v>
      </c>
      <c r="I79" s="141"/>
      <c r="J79" s="87" t="s">
        <v>87</v>
      </c>
      <c r="K79" s="93"/>
      <c r="L79" s="93"/>
      <c r="M79" s="93"/>
      <c r="N79" s="93"/>
      <c r="O79" s="93"/>
      <c r="P79" s="93"/>
      <c r="Q79" s="93"/>
      <c r="R79" s="93"/>
      <c r="S79" s="93"/>
      <c r="T79" s="93"/>
      <c r="U79" s="93"/>
      <c r="V79" s="93"/>
      <c r="W79" s="93"/>
      <c r="X79" s="93"/>
      <c r="Y79" s="141">
        <f>問題6解答!AA155</f>
        <v>27</v>
      </c>
      <c r="Z79" s="141"/>
      <c r="AA79" s="6"/>
      <c r="AB79" s="87" t="s">
        <v>88</v>
      </c>
      <c r="AC79" s="54"/>
      <c r="AD79" s="54"/>
      <c r="AE79" s="54"/>
      <c r="AF79" s="54"/>
      <c r="AG79" s="54"/>
      <c r="AH79" s="54"/>
      <c r="AI79" s="54"/>
      <c r="AJ79" s="54"/>
      <c r="AK79" s="54"/>
      <c r="AL79" s="54"/>
      <c r="AM79" s="54"/>
      <c r="AN79" s="54"/>
      <c r="AO79" s="54"/>
      <c r="AP79" s="16"/>
    </row>
    <row r="80" spans="2:42" x14ac:dyDescent="0.2">
      <c r="B80" s="161" t="s">
        <v>296</v>
      </c>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48">
        <f>問題6解答!AK156</f>
        <v>112</v>
      </c>
      <c r="AH80" s="148"/>
      <c r="AI80" s="148"/>
      <c r="AJ80" s="32" t="s">
        <v>89</v>
      </c>
      <c r="AK80" s="1"/>
      <c r="AL80" s="1"/>
      <c r="AM80" s="157" t="s">
        <v>90</v>
      </c>
      <c r="AN80" s="158"/>
      <c r="AO80" s="158"/>
      <c r="AP80" s="34"/>
    </row>
  </sheetData>
  <dataConsolidate/>
  <mergeCells count="120">
    <mergeCell ref="B80:AF80"/>
    <mergeCell ref="AG80:AI80"/>
    <mergeCell ref="AM80:AO80"/>
    <mergeCell ref="B72:AF72"/>
    <mergeCell ref="AG72:AI72"/>
    <mergeCell ref="AM72:AO72"/>
    <mergeCell ref="Y75:Z75"/>
    <mergeCell ref="B76:AF76"/>
    <mergeCell ref="AG76:AI76"/>
    <mergeCell ref="AM76:AO76"/>
    <mergeCell ref="AG64:AI64"/>
    <mergeCell ref="AM64:AO64"/>
    <mergeCell ref="Y67:Z67"/>
    <mergeCell ref="B68:AF68"/>
    <mergeCell ref="AG68:AI68"/>
    <mergeCell ref="AM68:AO68"/>
    <mergeCell ref="B56:AF56"/>
    <mergeCell ref="AG56:AI56"/>
    <mergeCell ref="AM56:AO56"/>
    <mergeCell ref="Y59:Z59"/>
    <mergeCell ref="B60:AF60"/>
    <mergeCell ref="AG60:AI60"/>
    <mergeCell ref="AM60:AO60"/>
    <mergeCell ref="B63:G63"/>
    <mergeCell ref="Y63:Z63"/>
    <mergeCell ref="H63:I63"/>
    <mergeCell ref="B59:G59"/>
    <mergeCell ref="H59:I59"/>
    <mergeCell ref="B48:AF48"/>
    <mergeCell ref="AG48:AI48"/>
    <mergeCell ref="AM48:AO48"/>
    <mergeCell ref="Y51:Z51"/>
    <mergeCell ref="B52:AF52"/>
    <mergeCell ref="AG52:AI52"/>
    <mergeCell ref="AM52:AO52"/>
    <mergeCell ref="B40:AF40"/>
    <mergeCell ref="AG40:AI40"/>
    <mergeCell ref="AM40:AO40"/>
    <mergeCell ref="Y43:Z43"/>
    <mergeCell ref="B44:AF44"/>
    <mergeCell ref="AG44:AI44"/>
    <mergeCell ref="AM44:AO44"/>
    <mergeCell ref="H51:I51"/>
    <mergeCell ref="B47:G47"/>
    <mergeCell ref="Y47:Z47"/>
    <mergeCell ref="H47:I47"/>
    <mergeCell ref="B43:G43"/>
    <mergeCell ref="H43:I43"/>
    <mergeCell ref="AG32:AI32"/>
    <mergeCell ref="AM32:AO32"/>
    <mergeCell ref="Y35:Z35"/>
    <mergeCell ref="B36:AF36"/>
    <mergeCell ref="AG36:AI36"/>
    <mergeCell ref="AM36:AO36"/>
    <mergeCell ref="B24:AF24"/>
    <mergeCell ref="AG24:AI24"/>
    <mergeCell ref="AM24:AO24"/>
    <mergeCell ref="Y27:Z27"/>
    <mergeCell ref="B28:AF28"/>
    <mergeCell ref="AG28:AI28"/>
    <mergeCell ref="AM28:AO28"/>
    <mergeCell ref="B20:AF20"/>
    <mergeCell ref="AG20:AI20"/>
    <mergeCell ref="AM20:AO20"/>
    <mergeCell ref="AG8:AI8"/>
    <mergeCell ref="AM8:AO8"/>
    <mergeCell ref="Y11:Z11"/>
    <mergeCell ref="B12:AF12"/>
    <mergeCell ref="AG12:AI12"/>
    <mergeCell ref="AM12:AO12"/>
    <mergeCell ref="B55:G55"/>
    <mergeCell ref="Y55:Z55"/>
    <mergeCell ref="H55:I55"/>
    <mergeCell ref="B51:G51"/>
    <mergeCell ref="B79:G79"/>
    <mergeCell ref="Y79:Z79"/>
    <mergeCell ref="H79:I79"/>
    <mergeCell ref="B75:G75"/>
    <mergeCell ref="H75:I75"/>
    <mergeCell ref="B71:G71"/>
    <mergeCell ref="Y71:Z71"/>
    <mergeCell ref="H71:I71"/>
    <mergeCell ref="B67:G67"/>
    <mergeCell ref="H67:I67"/>
    <mergeCell ref="B64:AF64"/>
    <mergeCell ref="B39:G39"/>
    <mergeCell ref="Y39:Z39"/>
    <mergeCell ref="H39:I39"/>
    <mergeCell ref="B35:G35"/>
    <mergeCell ref="H35:I35"/>
    <mergeCell ref="B31:G31"/>
    <mergeCell ref="Y31:Z31"/>
    <mergeCell ref="H31:I31"/>
    <mergeCell ref="B27:G27"/>
    <mergeCell ref="H27:I27"/>
    <mergeCell ref="B32:AF32"/>
    <mergeCell ref="AM4:AO4"/>
    <mergeCell ref="B3:G3"/>
    <mergeCell ref="H3:I3"/>
    <mergeCell ref="Y3:Z3"/>
    <mergeCell ref="AG4:AI4"/>
    <mergeCell ref="B23:G23"/>
    <mergeCell ref="Y23:Z23"/>
    <mergeCell ref="H23:I23"/>
    <mergeCell ref="B19:G19"/>
    <mergeCell ref="H19:I19"/>
    <mergeCell ref="B15:G15"/>
    <mergeCell ref="Y15:Z15"/>
    <mergeCell ref="H15:I15"/>
    <mergeCell ref="B11:G11"/>
    <mergeCell ref="H11:I11"/>
    <mergeCell ref="B4:AF4"/>
    <mergeCell ref="B7:G7"/>
    <mergeCell ref="H7:I7"/>
    <mergeCell ref="Y7:Z7"/>
    <mergeCell ref="B8:AF8"/>
    <mergeCell ref="B16:AF16"/>
    <mergeCell ref="AG16:AI16"/>
    <mergeCell ref="AM16:AO16"/>
    <mergeCell ref="Y19:Z1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P100"/>
  <sheetViews>
    <sheetView zoomScale="85" zoomScaleNormal="85" workbookViewId="0">
      <selection activeCell="T97" sqref="T97"/>
    </sheetView>
  </sheetViews>
  <sheetFormatPr defaultColWidth="9" defaultRowHeight="13.2" x14ac:dyDescent="0.2"/>
  <cols>
    <col min="1" max="1" width="1.6640625" style="8" customWidth="1"/>
    <col min="2" max="125" width="2.109375" style="8" customWidth="1"/>
    <col min="126" max="16384" width="9" style="8"/>
  </cols>
  <sheetData>
    <row r="1" spans="2:42" x14ac:dyDescent="0.2">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2:42" x14ac:dyDescent="0.2">
      <c r="B2" s="32" t="s">
        <v>26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row>
    <row r="3" spans="2:42" x14ac:dyDescent="0.2">
      <c r="B3" s="162" t="s">
        <v>96</v>
      </c>
      <c r="C3" s="163"/>
      <c r="D3" s="163"/>
      <c r="E3" s="163"/>
      <c r="F3" s="142">
        <f>問題７解答!F3</f>
        <v>5.26</v>
      </c>
      <c r="G3" s="142"/>
      <c r="H3" s="142"/>
      <c r="I3" s="164" t="s">
        <v>197</v>
      </c>
      <c r="J3" s="163"/>
      <c r="K3" s="163"/>
      <c r="L3" s="163"/>
      <c r="M3" s="163"/>
      <c r="N3" s="142">
        <f>問題７解答!N3</f>
        <v>6.45</v>
      </c>
      <c r="O3" s="142"/>
      <c r="P3" s="142"/>
      <c r="Q3" s="164" t="s">
        <v>198</v>
      </c>
      <c r="R3" s="163"/>
      <c r="S3" s="163"/>
      <c r="T3" s="163"/>
      <c r="U3" s="163"/>
      <c r="V3" s="163"/>
      <c r="W3" s="163"/>
      <c r="X3" s="163"/>
      <c r="Y3" s="163"/>
      <c r="Z3" s="163"/>
      <c r="AA3" s="163"/>
      <c r="AB3" s="163"/>
      <c r="AC3" s="163"/>
      <c r="AD3" s="163"/>
      <c r="AE3" s="163"/>
      <c r="AF3" s="163"/>
      <c r="AG3" s="163"/>
      <c r="AH3" s="163"/>
      <c r="AI3" s="141">
        <f>問題７解答!AI3</f>
        <v>45</v>
      </c>
      <c r="AJ3" s="141"/>
      <c r="AK3" s="141"/>
      <c r="AL3" s="164" t="s">
        <v>98</v>
      </c>
      <c r="AM3" s="163"/>
      <c r="AN3" s="163"/>
      <c r="AO3" s="163"/>
      <c r="AP3" s="165"/>
    </row>
    <row r="4" spans="2:42" x14ac:dyDescent="0.2">
      <c r="B4" s="55" t="s">
        <v>99</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92"/>
      <c r="AG4" s="24"/>
      <c r="AH4" s="24"/>
      <c r="AI4" s="24"/>
      <c r="AJ4" s="24"/>
      <c r="AK4" s="24"/>
      <c r="AL4" s="24"/>
      <c r="AM4" s="24"/>
      <c r="AN4" s="24"/>
      <c r="AO4" s="24"/>
      <c r="AP4" s="30"/>
    </row>
    <row r="5" spans="2:42" x14ac:dyDescent="0.2">
      <c r="B5" s="147">
        <f>問題７解答!B5</f>
        <v>75</v>
      </c>
      <c r="C5" s="148"/>
      <c r="D5" s="148"/>
      <c r="E5" s="96" t="s">
        <v>100</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4"/>
    </row>
    <row r="6" spans="2:42"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2:42" x14ac:dyDescent="0.2">
      <c r="B7" s="32" t="s">
        <v>27</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row>
    <row r="8" spans="2:42" x14ac:dyDescent="0.2">
      <c r="B8" s="162" t="s">
        <v>96</v>
      </c>
      <c r="C8" s="163"/>
      <c r="D8" s="163"/>
      <c r="E8" s="163"/>
      <c r="F8" s="142">
        <f>問題７解答!F14</f>
        <v>6.3</v>
      </c>
      <c r="G8" s="142"/>
      <c r="H8" s="142"/>
      <c r="I8" s="164" t="s">
        <v>197</v>
      </c>
      <c r="J8" s="163"/>
      <c r="K8" s="163"/>
      <c r="L8" s="163"/>
      <c r="M8" s="163"/>
      <c r="N8" s="142">
        <f>問題７解答!N14</f>
        <v>6.9</v>
      </c>
      <c r="O8" s="142"/>
      <c r="P8" s="142"/>
      <c r="Q8" s="164" t="s">
        <v>198</v>
      </c>
      <c r="R8" s="163"/>
      <c r="S8" s="163"/>
      <c r="T8" s="163"/>
      <c r="U8" s="163"/>
      <c r="V8" s="163"/>
      <c r="W8" s="163"/>
      <c r="X8" s="163"/>
      <c r="Y8" s="163"/>
      <c r="Z8" s="163"/>
      <c r="AA8" s="163"/>
      <c r="AB8" s="163"/>
      <c r="AC8" s="163"/>
      <c r="AD8" s="163"/>
      <c r="AE8" s="163"/>
      <c r="AF8" s="163"/>
      <c r="AG8" s="163"/>
      <c r="AH8" s="163"/>
      <c r="AI8" s="141">
        <f>問題７解答!AI14</f>
        <v>40</v>
      </c>
      <c r="AJ8" s="141"/>
      <c r="AK8" s="141"/>
      <c r="AL8" s="164" t="s">
        <v>98</v>
      </c>
      <c r="AM8" s="163"/>
      <c r="AN8" s="163"/>
      <c r="AO8" s="163"/>
      <c r="AP8" s="165"/>
    </row>
    <row r="9" spans="2:42" x14ac:dyDescent="0.2">
      <c r="B9" s="55" t="s">
        <v>297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92"/>
      <c r="AG9" s="24"/>
      <c r="AH9" s="24"/>
      <c r="AI9" s="24"/>
      <c r="AJ9" s="24"/>
      <c r="AK9" s="24"/>
      <c r="AL9" s="24"/>
      <c r="AM9" s="24"/>
      <c r="AN9" s="24"/>
      <c r="AO9" s="24"/>
      <c r="AP9" s="30"/>
    </row>
    <row r="10" spans="2:42" x14ac:dyDescent="0.2">
      <c r="B10" s="147">
        <f>問題７解答!B16</f>
        <v>56</v>
      </c>
      <c r="C10" s="148"/>
      <c r="D10" s="148"/>
      <c r="E10" s="96" t="s">
        <v>100</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4"/>
    </row>
    <row r="11" spans="2:42" x14ac:dyDescent="0.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2:42" x14ac:dyDescent="0.2">
      <c r="B12" s="32" t="s">
        <v>219</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2:42" x14ac:dyDescent="0.2">
      <c r="B13" s="162" t="s">
        <v>96</v>
      </c>
      <c r="C13" s="163"/>
      <c r="D13" s="163"/>
      <c r="E13" s="163"/>
      <c r="F13" s="142">
        <f>問題７解答!F25</f>
        <v>6.15</v>
      </c>
      <c r="G13" s="142"/>
      <c r="H13" s="142"/>
      <c r="I13" s="164" t="s">
        <v>197</v>
      </c>
      <c r="J13" s="163"/>
      <c r="K13" s="163"/>
      <c r="L13" s="163"/>
      <c r="M13" s="163"/>
      <c r="N13" s="142">
        <f>問題７解答!N25</f>
        <v>6.9</v>
      </c>
      <c r="O13" s="142"/>
      <c r="P13" s="142"/>
      <c r="Q13" s="164" t="s">
        <v>198</v>
      </c>
      <c r="R13" s="163"/>
      <c r="S13" s="163"/>
      <c r="T13" s="163"/>
      <c r="U13" s="163"/>
      <c r="V13" s="163"/>
      <c r="W13" s="163"/>
      <c r="X13" s="163"/>
      <c r="Y13" s="163"/>
      <c r="Z13" s="163"/>
      <c r="AA13" s="163"/>
      <c r="AB13" s="163"/>
      <c r="AC13" s="163"/>
      <c r="AD13" s="163"/>
      <c r="AE13" s="163"/>
      <c r="AF13" s="163"/>
      <c r="AG13" s="163"/>
      <c r="AH13" s="163"/>
      <c r="AI13" s="141">
        <f>問題７解答!AI25</f>
        <v>50</v>
      </c>
      <c r="AJ13" s="141"/>
      <c r="AK13" s="141"/>
      <c r="AL13" s="164" t="s">
        <v>98</v>
      </c>
      <c r="AM13" s="163"/>
      <c r="AN13" s="163"/>
      <c r="AO13" s="163"/>
      <c r="AP13" s="165"/>
    </row>
    <row r="14" spans="2:42" x14ac:dyDescent="0.2">
      <c r="B14" s="55" t="s">
        <v>298</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92"/>
      <c r="AG14" s="24"/>
      <c r="AH14" s="24"/>
      <c r="AI14" s="24"/>
      <c r="AJ14" s="24"/>
      <c r="AK14" s="24"/>
      <c r="AL14" s="24"/>
      <c r="AM14" s="24"/>
      <c r="AN14" s="24"/>
      <c r="AO14" s="24"/>
      <c r="AP14" s="30"/>
    </row>
    <row r="15" spans="2:42" x14ac:dyDescent="0.2">
      <c r="B15" s="147">
        <f>問題７解答!B27</f>
        <v>85</v>
      </c>
      <c r="C15" s="148"/>
      <c r="D15" s="148"/>
      <c r="E15" s="96" t="s">
        <v>100</v>
      </c>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4"/>
    </row>
    <row r="16" spans="2:42" x14ac:dyDescent="0.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2:42" x14ac:dyDescent="0.2">
      <c r="B17" s="32" t="s">
        <v>220</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2:42" x14ac:dyDescent="0.2">
      <c r="B18" s="162" t="s">
        <v>96</v>
      </c>
      <c r="C18" s="163"/>
      <c r="D18" s="163"/>
      <c r="E18" s="163"/>
      <c r="F18" s="142">
        <f>問題７解答!F36</f>
        <v>6.5</v>
      </c>
      <c r="G18" s="142"/>
      <c r="H18" s="142"/>
      <c r="I18" s="164" t="s">
        <v>197</v>
      </c>
      <c r="J18" s="163"/>
      <c r="K18" s="163"/>
      <c r="L18" s="163"/>
      <c r="M18" s="163"/>
      <c r="N18" s="142">
        <f>問題７解答!N36</f>
        <v>7.3</v>
      </c>
      <c r="O18" s="142"/>
      <c r="P18" s="142"/>
      <c r="Q18" s="164" t="s">
        <v>198</v>
      </c>
      <c r="R18" s="163"/>
      <c r="S18" s="163"/>
      <c r="T18" s="163"/>
      <c r="U18" s="163"/>
      <c r="V18" s="163"/>
      <c r="W18" s="163"/>
      <c r="X18" s="163"/>
      <c r="Y18" s="163"/>
      <c r="Z18" s="163"/>
      <c r="AA18" s="163"/>
      <c r="AB18" s="163"/>
      <c r="AC18" s="163"/>
      <c r="AD18" s="163"/>
      <c r="AE18" s="163"/>
      <c r="AF18" s="163"/>
      <c r="AG18" s="163"/>
      <c r="AH18" s="163"/>
      <c r="AI18" s="141">
        <f>問題７解答!AI36</f>
        <v>65</v>
      </c>
      <c r="AJ18" s="141"/>
      <c r="AK18" s="141"/>
      <c r="AL18" s="164" t="s">
        <v>98</v>
      </c>
      <c r="AM18" s="163"/>
      <c r="AN18" s="163"/>
      <c r="AO18" s="163"/>
      <c r="AP18" s="165"/>
    </row>
    <row r="19" spans="2:42" x14ac:dyDescent="0.2">
      <c r="B19" s="55" t="s">
        <v>299</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92"/>
      <c r="AG19" s="24"/>
      <c r="AH19" s="24"/>
      <c r="AI19" s="24"/>
      <c r="AJ19" s="24"/>
      <c r="AK19" s="24"/>
      <c r="AL19" s="24"/>
      <c r="AM19" s="24"/>
      <c r="AN19" s="24"/>
      <c r="AO19" s="24"/>
      <c r="AP19" s="30"/>
    </row>
    <row r="20" spans="2:42" x14ac:dyDescent="0.2">
      <c r="B20" s="147">
        <f>問題７解答!B38</f>
        <v>85</v>
      </c>
      <c r="C20" s="148"/>
      <c r="D20" s="148"/>
      <c r="E20" s="96" t="s">
        <v>100</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4"/>
    </row>
    <row r="21" spans="2:42" x14ac:dyDescent="0.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2:42" x14ac:dyDescent="0.2">
      <c r="B22" s="32" t="s">
        <v>221</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2:42" x14ac:dyDescent="0.2">
      <c r="B23" s="162" t="s">
        <v>96</v>
      </c>
      <c r="C23" s="163"/>
      <c r="D23" s="163"/>
      <c r="E23" s="163"/>
      <c r="F23" s="142">
        <f>問題７解答!F47</f>
        <v>5.75</v>
      </c>
      <c r="G23" s="142"/>
      <c r="H23" s="142"/>
      <c r="I23" s="164" t="s">
        <v>197</v>
      </c>
      <c r="J23" s="163"/>
      <c r="K23" s="163"/>
      <c r="L23" s="163"/>
      <c r="M23" s="163"/>
      <c r="N23" s="142">
        <f>問題７解答!N47</f>
        <v>6.65</v>
      </c>
      <c r="O23" s="142"/>
      <c r="P23" s="142"/>
      <c r="Q23" s="164" t="s">
        <v>198</v>
      </c>
      <c r="R23" s="163"/>
      <c r="S23" s="163"/>
      <c r="T23" s="163"/>
      <c r="U23" s="163"/>
      <c r="V23" s="163"/>
      <c r="W23" s="163"/>
      <c r="X23" s="163"/>
      <c r="Y23" s="163"/>
      <c r="Z23" s="163"/>
      <c r="AA23" s="163"/>
      <c r="AB23" s="163"/>
      <c r="AC23" s="163"/>
      <c r="AD23" s="163"/>
      <c r="AE23" s="163"/>
      <c r="AF23" s="163"/>
      <c r="AG23" s="163"/>
      <c r="AH23" s="163"/>
      <c r="AI23" s="141">
        <f>問題７解答!AI47</f>
        <v>65</v>
      </c>
      <c r="AJ23" s="141"/>
      <c r="AK23" s="141"/>
      <c r="AL23" s="164" t="s">
        <v>98</v>
      </c>
      <c r="AM23" s="163"/>
      <c r="AN23" s="163"/>
      <c r="AO23" s="163"/>
      <c r="AP23" s="165"/>
    </row>
    <row r="24" spans="2:42" x14ac:dyDescent="0.2">
      <c r="B24" s="55" t="s">
        <v>300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2"/>
      <c r="AG24" s="24"/>
      <c r="AH24" s="24"/>
      <c r="AI24" s="24"/>
      <c r="AJ24" s="24"/>
      <c r="AK24" s="24"/>
      <c r="AL24" s="24"/>
      <c r="AM24" s="24"/>
      <c r="AN24" s="24"/>
      <c r="AO24" s="24"/>
      <c r="AP24" s="30"/>
    </row>
    <row r="25" spans="2:42" x14ac:dyDescent="0.2">
      <c r="B25" s="147">
        <f>問題７解答!B49</f>
        <v>85</v>
      </c>
      <c r="C25" s="148"/>
      <c r="D25" s="148"/>
      <c r="E25" s="96" t="s">
        <v>100</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4"/>
    </row>
    <row r="26" spans="2:42" x14ac:dyDescent="0.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2:42" x14ac:dyDescent="0.2">
      <c r="B27" s="32" t="s">
        <v>222</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row>
    <row r="28" spans="2:42" x14ac:dyDescent="0.2">
      <c r="B28" s="162" t="s">
        <v>96</v>
      </c>
      <c r="C28" s="163"/>
      <c r="D28" s="163"/>
      <c r="E28" s="163"/>
      <c r="F28" s="142">
        <f>問題７解答!F58</f>
        <v>6.65</v>
      </c>
      <c r="G28" s="142"/>
      <c r="H28" s="142"/>
      <c r="I28" s="164" t="s">
        <v>197</v>
      </c>
      <c r="J28" s="163"/>
      <c r="K28" s="163"/>
      <c r="L28" s="163"/>
      <c r="M28" s="163"/>
      <c r="N28" s="142">
        <f>問題７解答!N58</f>
        <v>7.15</v>
      </c>
      <c r="O28" s="142"/>
      <c r="P28" s="142"/>
      <c r="Q28" s="164" t="s">
        <v>198</v>
      </c>
      <c r="R28" s="163"/>
      <c r="S28" s="163"/>
      <c r="T28" s="163"/>
      <c r="U28" s="163"/>
      <c r="V28" s="163"/>
      <c r="W28" s="163"/>
      <c r="X28" s="163"/>
      <c r="Y28" s="163"/>
      <c r="Z28" s="163"/>
      <c r="AA28" s="163"/>
      <c r="AB28" s="163"/>
      <c r="AC28" s="163"/>
      <c r="AD28" s="163"/>
      <c r="AE28" s="163"/>
      <c r="AF28" s="163"/>
      <c r="AG28" s="163"/>
      <c r="AH28" s="163"/>
      <c r="AI28" s="141">
        <f>問題７解答!AI58</f>
        <v>70</v>
      </c>
      <c r="AJ28" s="141"/>
      <c r="AK28" s="141"/>
      <c r="AL28" s="164" t="s">
        <v>98</v>
      </c>
      <c r="AM28" s="163"/>
      <c r="AN28" s="163"/>
      <c r="AO28" s="163"/>
      <c r="AP28" s="165"/>
    </row>
    <row r="29" spans="2:42" x14ac:dyDescent="0.2">
      <c r="B29" s="55" t="s">
        <v>301</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92"/>
      <c r="AG29" s="24"/>
      <c r="AH29" s="24"/>
      <c r="AI29" s="24"/>
      <c r="AJ29" s="24"/>
      <c r="AK29" s="24"/>
      <c r="AL29" s="24"/>
      <c r="AM29" s="24"/>
      <c r="AN29" s="24"/>
      <c r="AO29" s="24"/>
      <c r="AP29" s="30"/>
    </row>
    <row r="30" spans="2:42" x14ac:dyDescent="0.2">
      <c r="B30" s="147">
        <f>問題７解答!B60</f>
        <v>78</v>
      </c>
      <c r="C30" s="148"/>
      <c r="D30" s="148"/>
      <c r="E30" s="96" t="s">
        <v>100</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4"/>
    </row>
    <row r="31" spans="2:42" x14ac:dyDescent="0.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row>
    <row r="32" spans="2:42" x14ac:dyDescent="0.2">
      <c r="B32" s="32" t="s">
        <v>223</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row>
    <row r="33" spans="2:42" x14ac:dyDescent="0.2">
      <c r="B33" s="162" t="s">
        <v>96</v>
      </c>
      <c r="C33" s="163"/>
      <c r="D33" s="163"/>
      <c r="E33" s="163"/>
      <c r="F33" s="142">
        <f>問題７解答!F69</f>
        <v>6.65</v>
      </c>
      <c r="G33" s="142"/>
      <c r="H33" s="142"/>
      <c r="I33" s="164" t="s">
        <v>197</v>
      </c>
      <c r="J33" s="163"/>
      <c r="K33" s="163"/>
      <c r="L33" s="163"/>
      <c r="M33" s="163"/>
      <c r="N33" s="142">
        <f>問題７解答!N69</f>
        <v>7.15</v>
      </c>
      <c r="O33" s="142"/>
      <c r="P33" s="142"/>
      <c r="Q33" s="164" t="s">
        <v>198</v>
      </c>
      <c r="R33" s="163"/>
      <c r="S33" s="163"/>
      <c r="T33" s="163"/>
      <c r="U33" s="163"/>
      <c r="V33" s="163"/>
      <c r="W33" s="163"/>
      <c r="X33" s="163"/>
      <c r="Y33" s="163"/>
      <c r="Z33" s="163"/>
      <c r="AA33" s="163"/>
      <c r="AB33" s="163"/>
      <c r="AC33" s="163"/>
      <c r="AD33" s="163"/>
      <c r="AE33" s="163"/>
      <c r="AF33" s="163"/>
      <c r="AG33" s="163"/>
      <c r="AH33" s="163"/>
      <c r="AI33" s="141">
        <f>問題７解答!AI69</f>
        <v>70</v>
      </c>
      <c r="AJ33" s="141"/>
      <c r="AK33" s="141"/>
      <c r="AL33" s="164" t="s">
        <v>98</v>
      </c>
      <c r="AM33" s="163"/>
      <c r="AN33" s="163"/>
      <c r="AO33" s="163"/>
      <c r="AP33" s="165"/>
    </row>
    <row r="34" spans="2:42" x14ac:dyDescent="0.2">
      <c r="B34" s="55" t="s">
        <v>302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92"/>
      <c r="AG34" s="24"/>
      <c r="AH34" s="24"/>
      <c r="AI34" s="24"/>
      <c r="AJ34" s="24"/>
      <c r="AK34" s="24"/>
      <c r="AL34" s="24"/>
      <c r="AM34" s="24"/>
      <c r="AN34" s="24"/>
      <c r="AO34" s="24"/>
      <c r="AP34" s="30"/>
    </row>
    <row r="35" spans="2:42" x14ac:dyDescent="0.2">
      <c r="B35" s="147">
        <f>問題７解答!B71</f>
        <v>78</v>
      </c>
      <c r="C35" s="148"/>
      <c r="D35" s="148"/>
      <c r="E35" s="96" t="s">
        <v>100</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4"/>
    </row>
    <row r="36" spans="2:42" x14ac:dyDescent="0.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2:42" x14ac:dyDescent="0.2">
      <c r="B37" s="32" t="s">
        <v>224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2:42" x14ac:dyDescent="0.2">
      <c r="B38" s="162" t="s">
        <v>96</v>
      </c>
      <c r="C38" s="163"/>
      <c r="D38" s="163"/>
      <c r="E38" s="163"/>
      <c r="F38" s="142">
        <f>問題７解答!F80</f>
        <v>7.15</v>
      </c>
      <c r="G38" s="142"/>
      <c r="H38" s="142"/>
      <c r="I38" s="164" t="s">
        <v>197</v>
      </c>
      <c r="J38" s="163"/>
      <c r="K38" s="163"/>
      <c r="L38" s="163"/>
      <c r="M38" s="163"/>
      <c r="N38" s="142">
        <f>問題７解答!N80</f>
        <v>7.95</v>
      </c>
      <c r="O38" s="142"/>
      <c r="P38" s="142"/>
      <c r="Q38" s="164" t="s">
        <v>198</v>
      </c>
      <c r="R38" s="163"/>
      <c r="S38" s="163"/>
      <c r="T38" s="163"/>
      <c r="U38" s="163"/>
      <c r="V38" s="163"/>
      <c r="W38" s="163"/>
      <c r="X38" s="163"/>
      <c r="Y38" s="163"/>
      <c r="Z38" s="163"/>
      <c r="AA38" s="163"/>
      <c r="AB38" s="163"/>
      <c r="AC38" s="163"/>
      <c r="AD38" s="163"/>
      <c r="AE38" s="163"/>
      <c r="AF38" s="163"/>
      <c r="AG38" s="163"/>
      <c r="AH38" s="163"/>
      <c r="AI38" s="141">
        <f>問題７解答!AI80</f>
        <v>70</v>
      </c>
      <c r="AJ38" s="141"/>
      <c r="AK38" s="141"/>
      <c r="AL38" s="164" t="s">
        <v>98</v>
      </c>
      <c r="AM38" s="163"/>
      <c r="AN38" s="163"/>
      <c r="AO38" s="163"/>
      <c r="AP38" s="165"/>
    </row>
    <row r="39" spans="2:42" x14ac:dyDescent="0.2">
      <c r="B39" s="55" t="s">
        <v>303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92"/>
      <c r="AG39" s="24"/>
      <c r="AH39" s="24"/>
      <c r="AI39" s="24"/>
      <c r="AJ39" s="24"/>
      <c r="AK39" s="24"/>
      <c r="AL39" s="24"/>
      <c r="AM39" s="24"/>
      <c r="AN39" s="24"/>
      <c r="AO39" s="24"/>
      <c r="AP39" s="30"/>
    </row>
    <row r="40" spans="2:42" x14ac:dyDescent="0.2">
      <c r="B40" s="147">
        <f>問題７解答!B82</f>
        <v>82</v>
      </c>
      <c r="C40" s="148"/>
      <c r="D40" s="148"/>
      <c r="E40" s="96" t="s">
        <v>100</v>
      </c>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4"/>
    </row>
    <row r="41" spans="2:42" x14ac:dyDescent="0.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2:42" x14ac:dyDescent="0.2">
      <c r="B42" s="32" t="s">
        <v>215</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row>
    <row r="43" spans="2:42" x14ac:dyDescent="0.2">
      <c r="B43" s="162" t="s">
        <v>96</v>
      </c>
      <c r="C43" s="163"/>
      <c r="D43" s="163"/>
      <c r="E43" s="163"/>
      <c r="F43" s="142">
        <f>問題７解答!F91</f>
        <v>7.55</v>
      </c>
      <c r="G43" s="142"/>
      <c r="H43" s="142"/>
      <c r="I43" s="164" t="s">
        <v>197</v>
      </c>
      <c r="J43" s="163"/>
      <c r="K43" s="163"/>
      <c r="L43" s="163"/>
      <c r="M43" s="163"/>
      <c r="N43" s="142">
        <f>問題７解答!N91</f>
        <v>8.35</v>
      </c>
      <c r="O43" s="142"/>
      <c r="P43" s="142"/>
      <c r="Q43" s="164" t="s">
        <v>198</v>
      </c>
      <c r="R43" s="163"/>
      <c r="S43" s="163"/>
      <c r="T43" s="163"/>
      <c r="U43" s="163"/>
      <c r="V43" s="163"/>
      <c r="W43" s="163"/>
      <c r="X43" s="163"/>
      <c r="Y43" s="163"/>
      <c r="Z43" s="163"/>
      <c r="AA43" s="163"/>
      <c r="AB43" s="163"/>
      <c r="AC43" s="163"/>
      <c r="AD43" s="163"/>
      <c r="AE43" s="163"/>
      <c r="AF43" s="163"/>
      <c r="AG43" s="163"/>
      <c r="AH43" s="163"/>
      <c r="AI43" s="141">
        <f>問題７解答!AI91</f>
        <v>58</v>
      </c>
      <c r="AJ43" s="141"/>
      <c r="AK43" s="141"/>
      <c r="AL43" s="164" t="s">
        <v>98</v>
      </c>
      <c r="AM43" s="163"/>
      <c r="AN43" s="163"/>
      <c r="AO43" s="163"/>
      <c r="AP43" s="165"/>
    </row>
    <row r="44" spans="2:42" x14ac:dyDescent="0.2">
      <c r="B44" s="55" t="s">
        <v>304</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92"/>
      <c r="AG44" s="24"/>
      <c r="AH44" s="24"/>
      <c r="AI44" s="24"/>
      <c r="AJ44" s="24"/>
      <c r="AK44" s="24"/>
      <c r="AL44" s="24"/>
      <c r="AM44" s="24"/>
      <c r="AN44" s="24"/>
      <c r="AO44" s="24"/>
      <c r="AP44" s="30"/>
    </row>
    <row r="45" spans="2:42" x14ac:dyDescent="0.2">
      <c r="B45" s="147">
        <f>問題７解答!B93</f>
        <v>62</v>
      </c>
      <c r="C45" s="148"/>
      <c r="D45" s="148"/>
      <c r="E45" s="96" t="s">
        <v>100</v>
      </c>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4"/>
    </row>
    <row r="46" spans="2:42" x14ac:dyDescent="0.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2:42" x14ac:dyDescent="0.2">
      <c r="B47" s="32" t="s">
        <v>216</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row>
    <row r="48" spans="2:42" x14ac:dyDescent="0.2">
      <c r="B48" s="162" t="s">
        <v>96</v>
      </c>
      <c r="C48" s="163"/>
      <c r="D48" s="163"/>
      <c r="E48" s="163"/>
      <c r="F48" s="142">
        <f>問題７解答!F102</f>
        <v>7.15</v>
      </c>
      <c r="G48" s="142"/>
      <c r="H48" s="142"/>
      <c r="I48" s="164" t="s">
        <v>197</v>
      </c>
      <c r="J48" s="163"/>
      <c r="K48" s="163"/>
      <c r="L48" s="163"/>
      <c r="M48" s="163"/>
      <c r="N48" s="142">
        <f>問題７解答!N102</f>
        <v>8.25</v>
      </c>
      <c r="O48" s="142"/>
      <c r="P48" s="142"/>
      <c r="Q48" s="164" t="s">
        <v>198</v>
      </c>
      <c r="R48" s="163"/>
      <c r="S48" s="163"/>
      <c r="T48" s="163"/>
      <c r="U48" s="163"/>
      <c r="V48" s="163"/>
      <c r="W48" s="163"/>
      <c r="X48" s="163"/>
      <c r="Y48" s="163"/>
      <c r="Z48" s="163"/>
      <c r="AA48" s="163"/>
      <c r="AB48" s="163"/>
      <c r="AC48" s="163"/>
      <c r="AD48" s="163"/>
      <c r="AE48" s="163"/>
      <c r="AF48" s="163"/>
      <c r="AG48" s="163"/>
      <c r="AH48" s="163"/>
      <c r="AI48" s="141">
        <f>問題７解答!AI102</f>
        <v>58</v>
      </c>
      <c r="AJ48" s="141"/>
      <c r="AK48" s="141"/>
      <c r="AL48" s="164" t="s">
        <v>98</v>
      </c>
      <c r="AM48" s="163"/>
      <c r="AN48" s="163"/>
      <c r="AO48" s="163"/>
      <c r="AP48" s="165"/>
    </row>
    <row r="49" spans="2:42" x14ac:dyDescent="0.2">
      <c r="B49" s="55" t="s">
        <v>305</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92"/>
      <c r="AG49" s="24"/>
      <c r="AH49" s="24"/>
      <c r="AI49" s="24"/>
      <c r="AJ49" s="24"/>
      <c r="AK49" s="24"/>
      <c r="AL49" s="24"/>
      <c r="AM49" s="24"/>
      <c r="AN49" s="24"/>
      <c r="AO49" s="24"/>
      <c r="AP49" s="30"/>
    </row>
    <row r="50" spans="2:42" x14ac:dyDescent="0.2">
      <c r="B50" s="147">
        <f>問題７解答!B104</f>
        <v>55</v>
      </c>
      <c r="C50" s="148"/>
      <c r="D50" s="148"/>
      <c r="E50" s="96" t="s">
        <v>100</v>
      </c>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4"/>
    </row>
    <row r="51" spans="2:42" ht="120.75" customHeight="1"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2:42" x14ac:dyDescent="0.2">
      <c r="B52" s="32" t="s">
        <v>217</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row>
    <row r="53" spans="2:42" x14ac:dyDescent="0.2">
      <c r="B53" s="162" t="s">
        <v>96</v>
      </c>
      <c r="C53" s="163"/>
      <c r="D53" s="163"/>
      <c r="E53" s="163"/>
      <c r="F53" s="142">
        <f>問題７解答!F113</f>
        <v>6.4</v>
      </c>
      <c r="G53" s="142"/>
      <c r="H53" s="142"/>
      <c r="I53" s="164" t="s">
        <v>197</v>
      </c>
      <c r="J53" s="163"/>
      <c r="K53" s="163"/>
      <c r="L53" s="163"/>
      <c r="M53" s="163"/>
      <c r="N53" s="142">
        <f>問題７解答!N113</f>
        <v>7.2</v>
      </c>
      <c r="O53" s="142"/>
      <c r="P53" s="142"/>
      <c r="Q53" s="164" t="s">
        <v>198</v>
      </c>
      <c r="R53" s="163"/>
      <c r="S53" s="163"/>
      <c r="T53" s="163"/>
      <c r="U53" s="163"/>
      <c r="V53" s="163"/>
      <c r="W53" s="163"/>
      <c r="X53" s="163"/>
      <c r="Y53" s="163"/>
      <c r="Z53" s="163"/>
      <c r="AA53" s="163"/>
      <c r="AB53" s="163"/>
      <c r="AC53" s="163"/>
      <c r="AD53" s="163"/>
      <c r="AE53" s="163"/>
      <c r="AF53" s="163"/>
      <c r="AG53" s="163"/>
      <c r="AH53" s="163"/>
      <c r="AI53" s="141">
        <f>問題７解答!AI113</f>
        <v>55</v>
      </c>
      <c r="AJ53" s="141"/>
      <c r="AK53" s="141"/>
      <c r="AL53" s="164" t="s">
        <v>98</v>
      </c>
      <c r="AM53" s="163"/>
      <c r="AN53" s="163"/>
      <c r="AO53" s="163"/>
      <c r="AP53" s="165"/>
    </row>
    <row r="54" spans="2:42" x14ac:dyDescent="0.2">
      <c r="B54" s="55" t="s">
        <v>306</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92"/>
      <c r="AG54" s="24"/>
      <c r="AH54" s="24"/>
      <c r="AI54" s="24"/>
      <c r="AJ54" s="24"/>
      <c r="AK54" s="24"/>
      <c r="AL54" s="24"/>
      <c r="AM54" s="24"/>
      <c r="AN54" s="24"/>
      <c r="AO54" s="24"/>
      <c r="AP54" s="30"/>
    </row>
    <row r="55" spans="2:42" x14ac:dyDescent="0.2">
      <c r="B55" s="147">
        <f>問題７解答!B115</f>
        <v>79</v>
      </c>
      <c r="C55" s="148"/>
      <c r="D55" s="148"/>
      <c r="E55" s="96" t="s">
        <v>100</v>
      </c>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4"/>
    </row>
    <row r="56" spans="2:42" x14ac:dyDescent="0.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2:42" x14ac:dyDescent="0.2">
      <c r="B57" s="32" t="s">
        <v>218</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row>
    <row r="58" spans="2:42" x14ac:dyDescent="0.2">
      <c r="B58" s="162" t="s">
        <v>96</v>
      </c>
      <c r="C58" s="163"/>
      <c r="D58" s="163"/>
      <c r="E58" s="163"/>
      <c r="F58" s="142">
        <f>問題７解答!F124</f>
        <v>6.75</v>
      </c>
      <c r="G58" s="142"/>
      <c r="H58" s="142"/>
      <c r="I58" s="164" t="s">
        <v>197</v>
      </c>
      <c r="J58" s="163"/>
      <c r="K58" s="163"/>
      <c r="L58" s="163"/>
      <c r="M58" s="163"/>
      <c r="N58" s="142">
        <f>問題７解答!N124</f>
        <v>8.15</v>
      </c>
      <c r="O58" s="142"/>
      <c r="P58" s="142"/>
      <c r="Q58" s="164" t="s">
        <v>198</v>
      </c>
      <c r="R58" s="163"/>
      <c r="S58" s="163"/>
      <c r="T58" s="163"/>
      <c r="U58" s="163"/>
      <c r="V58" s="163"/>
      <c r="W58" s="163"/>
      <c r="X58" s="163"/>
      <c r="Y58" s="163"/>
      <c r="Z58" s="163"/>
      <c r="AA58" s="163"/>
      <c r="AB58" s="163"/>
      <c r="AC58" s="163"/>
      <c r="AD58" s="163"/>
      <c r="AE58" s="163"/>
      <c r="AF58" s="163"/>
      <c r="AG58" s="163"/>
      <c r="AH58" s="163"/>
      <c r="AI58" s="141">
        <f>問題７解答!AI124</f>
        <v>75</v>
      </c>
      <c r="AJ58" s="141"/>
      <c r="AK58" s="141"/>
      <c r="AL58" s="164" t="s">
        <v>98</v>
      </c>
      <c r="AM58" s="163"/>
      <c r="AN58" s="163"/>
      <c r="AO58" s="163"/>
      <c r="AP58" s="165"/>
    </row>
    <row r="59" spans="2:42" x14ac:dyDescent="0.2">
      <c r="B59" s="55" t="s">
        <v>307</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92"/>
      <c r="AG59" s="24"/>
      <c r="AH59" s="24"/>
      <c r="AI59" s="24"/>
      <c r="AJ59" s="24"/>
      <c r="AK59" s="24"/>
      <c r="AL59" s="24"/>
      <c r="AM59" s="24"/>
      <c r="AN59" s="24"/>
      <c r="AO59" s="24"/>
      <c r="AP59" s="30"/>
    </row>
    <row r="60" spans="2:42" x14ac:dyDescent="0.2">
      <c r="B60" s="147">
        <f>問題７解答!B126</f>
        <v>90</v>
      </c>
      <c r="C60" s="148"/>
      <c r="D60" s="148"/>
      <c r="E60" s="96" t="s">
        <v>100</v>
      </c>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4"/>
    </row>
    <row r="61" spans="2:42"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2:42" x14ac:dyDescent="0.2">
      <c r="B62" s="32" t="s">
        <v>228</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row>
    <row r="63" spans="2:42" x14ac:dyDescent="0.2">
      <c r="B63" s="162" t="s">
        <v>96</v>
      </c>
      <c r="C63" s="163"/>
      <c r="D63" s="163"/>
      <c r="E63" s="163"/>
      <c r="F63" s="142">
        <f>問題７解答!F135</f>
        <v>7.13</v>
      </c>
      <c r="G63" s="142"/>
      <c r="H63" s="142"/>
      <c r="I63" s="164" t="s">
        <v>197</v>
      </c>
      <c r="J63" s="163"/>
      <c r="K63" s="163"/>
      <c r="L63" s="163"/>
      <c r="M63" s="163"/>
      <c r="N63" s="142">
        <f>問題７解答!N135</f>
        <v>8.08</v>
      </c>
      <c r="O63" s="142"/>
      <c r="P63" s="142"/>
      <c r="Q63" s="164" t="s">
        <v>198</v>
      </c>
      <c r="R63" s="163"/>
      <c r="S63" s="163"/>
      <c r="T63" s="163"/>
      <c r="U63" s="163"/>
      <c r="V63" s="163"/>
      <c r="W63" s="163"/>
      <c r="X63" s="163"/>
      <c r="Y63" s="163"/>
      <c r="Z63" s="163"/>
      <c r="AA63" s="163"/>
      <c r="AB63" s="163"/>
      <c r="AC63" s="163"/>
      <c r="AD63" s="163"/>
      <c r="AE63" s="163"/>
      <c r="AF63" s="163"/>
      <c r="AG63" s="163"/>
      <c r="AH63" s="163"/>
      <c r="AI63" s="141">
        <f>問題７解答!AI135</f>
        <v>60</v>
      </c>
      <c r="AJ63" s="141"/>
      <c r="AK63" s="141"/>
      <c r="AL63" s="164" t="s">
        <v>98</v>
      </c>
      <c r="AM63" s="163"/>
      <c r="AN63" s="163"/>
      <c r="AO63" s="163"/>
      <c r="AP63" s="165"/>
    </row>
    <row r="64" spans="2:42" x14ac:dyDescent="0.2">
      <c r="B64" s="55" t="s">
        <v>308</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92"/>
      <c r="AG64" s="24"/>
      <c r="AH64" s="24"/>
      <c r="AI64" s="24"/>
      <c r="AJ64" s="24"/>
      <c r="AK64" s="24"/>
      <c r="AL64" s="24"/>
      <c r="AM64" s="24"/>
      <c r="AN64" s="24"/>
      <c r="AO64" s="24"/>
      <c r="AP64" s="30"/>
    </row>
    <row r="65" spans="2:42" x14ac:dyDescent="0.2">
      <c r="B65" s="147">
        <f>問題７解答!B137</f>
        <v>71</v>
      </c>
      <c r="C65" s="148"/>
      <c r="D65" s="148"/>
      <c r="E65" s="96" t="s">
        <v>100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4"/>
    </row>
    <row r="66" spans="2:42"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2:42" x14ac:dyDescent="0.2">
      <c r="B67" s="32" t="s">
        <v>236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row>
    <row r="68" spans="2:42" x14ac:dyDescent="0.2">
      <c r="B68" s="162" t="s">
        <v>96</v>
      </c>
      <c r="C68" s="163"/>
      <c r="D68" s="163"/>
      <c r="E68" s="163"/>
      <c r="F68" s="142">
        <f>問題７解答!F146</f>
        <v>8.0500000000000007</v>
      </c>
      <c r="G68" s="142"/>
      <c r="H68" s="142"/>
      <c r="I68" s="164" t="s">
        <v>197</v>
      </c>
      <c r="J68" s="163"/>
      <c r="K68" s="163"/>
      <c r="L68" s="163"/>
      <c r="M68" s="163"/>
      <c r="N68" s="142">
        <f>問題７解答!N146</f>
        <v>8.9499999999999993</v>
      </c>
      <c r="O68" s="142"/>
      <c r="P68" s="142"/>
      <c r="Q68" s="164" t="s">
        <v>198</v>
      </c>
      <c r="R68" s="163"/>
      <c r="S68" s="163"/>
      <c r="T68" s="163"/>
      <c r="U68" s="163"/>
      <c r="V68" s="163"/>
      <c r="W68" s="163"/>
      <c r="X68" s="163"/>
      <c r="Y68" s="163"/>
      <c r="Z68" s="163"/>
      <c r="AA68" s="163"/>
      <c r="AB68" s="163"/>
      <c r="AC68" s="163"/>
      <c r="AD68" s="163"/>
      <c r="AE68" s="163"/>
      <c r="AF68" s="163"/>
      <c r="AG68" s="163"/>
      <c r="AH68" s="163"/>
      <c r="AI68" s="141">
        <f>問題７解答!AI146</f>
        <v>40</v>
      </c>
      <c r="AJ68" s="141"/>
      <c r="AK68" s="141"/>
      <c r="AL68" s="164" t="s">
        <v>98</v>
      </c>
      <c r="AM68" s="163"/>
      <c r="AN68" s="163"/>
      <c r="AO68" s="163"/>
      <c r="AP68" s="165"/>
    </row>
    <row r="69" spans="2:42" x14ac:dyDescent="0.2">
      <c r="B69" s="55" t="s">
        <v>309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92"/>
      <c r="AG69" s="24"/>
      <c r="AH69" s="24"/>
      <c r="AI69" s="24"/>
      <c r="AJ69" s="24"/>
      <c r="AK69" s="24"/>
      <c r="AL69" s="24"/>
      <c r="AM69" s="24"/>
      <c r="AN69" s="24"/>
      <c r="AO69" s="24"/>
      <c r="AP69" s="30"/>
    </row>
    <row r="70" spans="2:42" x14ac:dyDescent="0.2">
      <c r="B70" s="147">
        <f>問題７解答!B148</f>
        <v>71.400000000000006</v>
      </c>
      <c r="C70" s="148"/>
      <c r="D70" s="148"/>
      <c r="E70" s="96" t="s">
        <v>100</v>
      </c>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4"/>
    </row>
    <row r="71" spans="2:42" x14ac:dyDescent="0.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2:42" x14ac:dyDescent="0.2">
      <c r="B72" s="32" t="s">
        <v>230</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row>
    <row r="73" spans="2:42" x14ac:dyDescent="0.2">
      <c r="B73" s="162" t="s">
        <v>96</v>
      </c>
      <c r="C73" s="163"/>
      <c r="D73" s="163"/>
      <c r="E73" s="163"/>
      <c r="F73" s="142">
        <f>問題７解答!F157</f>
        <v>7.45</v>
      </c>
      <c r="G73" s="142"/>
      <c r="H73" s="142"/>
      <c r="I73" s="164" t="s">
        <v>197</v>
      </c>
      <c r="J73" s="163"/>
      <c r="K73" s="163"/>
      <c r="L73" s="163"/>
      <c r="M73" s="163"/>
      <c r="N73" s="142">
        <f>問題７解答!N157</f>
        <v>8.85</v>
      </c>
      <c r="O73" s="142"/>
      <c r="P73" s="142"/>
      <c r="Q73" s="164" t="s">
        <v>198</v>
      </c>
      <c r="R73" s="163"/>
      <c r="S73" s="163"/>
      <c r="T73" s="163"/>
      <c r="U73" s="163"/>
      <c r="V73" s="163"/>
      <c r="W73" s="163"/>
      <c r="X73" s="163"/>
      <c r="Y73" s="163"/>
      <c r="Z73" s="163"/>
      <c r="AA73" s="163"/>
      <c r="AB73" s="163"/>
      <c r="AC73" s="163"/>
      <c r="AD73" s="163"/>
      <c r="AE73" s="163"/>
      <c r="AF73" s="163"/>
      <c r="AG73" s="163"/>
      <c r="AH73" s="163"/>
      <c r="AI73" s="141">
        <f>問題７解答!AI157</f>
        <v>58</v>
      </c>
      <c r="AJ73" s="141"/>
      <c r="AK73" s="141"/>
      <c r="AL73" s="164" t="s">
        <v>98</v>
      </c>
      <c r="AM73" s="163"/>
      <c r="AN73" s="163"/>
      <c r="AO73" s="163"/>
      <c r="AP73" s="165"/>
    </row>
    <row r="74" spans="2:42" x14ac:dyDescent="0.2">
      <c r="B74" s="55" t="s">
        <v>310</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92"/>
      <c r="AG74" s="24"/>
      <c r="AH74" s="24"/>
      <c r="AI74" s="24"/>
      <c r="AJ74" s="24"/>
      <c r="AK74" s="24"/>
      <c r="AL74" s="24"/>
      <c r="AM74" s="24"/>
      <c r="AN74" s="24"/>
      <c r="AO74" s="24"/>
      <c r="AP74" s="30"/>
    </row>
    <row r="75" spans="2:42" x14ac:dyDescent="0.2">
      <c r="B75" s="147">
        <f>問題７解答!B159</f>
        <v>62</v>
      </c>
      <c r="C75" s="148"/>
      <c r="D75" s="148"/>
      <c r="E75" s="96" t="s">
        <v>100</v>
      </c>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4"/>
    </row>
    <row r="76" spans="2:42" x14ac:dyDescent="0.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row>
    <row r="77" spans="2:42" x14ac:dyDescent="0.2">
      <c r="B77" s="32" t="s">
        <v>231</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2:42" x14ac:dyDescent="0.2">
      <c r="B78" s="162" t="s">
        <v>96</v>
      </c>
      <c r="C78" s="163"/>
      <c r="D78" s="163"/>
      <c r="E78" s="163"/>
      <c r="F78" s="142">
        <f>問題７解答!F168</f>
        <v>8.25</v>
      </c>
      <c r="G78" s="142"/>
      <c r="H78" s="142"/>
      <c r="I78" s="164" t="s">
        <v>197</v>
      </c>
      <c r="J78" s="163"/>
      <c r="K78" s="163"/>
      <c r="L78" s="163"/>
      <c r="M78" s="163"/>
      <c r="N78" s="142">
        <f>問題７解答!N168</f>
        <v>9.5500000000000007</v>
      </c>
      <c r="O78" s="142"/>
      <c r="P78" s="142"/>
      <c r="Q78" s="164" t="s">
        <v>198</v>
      </c>
      <c r="R78" s="163"/>
      <c r="S78" s="163"/>
      <c r="T78" s="163"/>
      <c r="U78" s="163"/>
      <c r="V78" s="163"/>
      <c r="W78" s="163"/>
      <c r="X78" s="163"/>
      <c r="Y78" s="163"/>
      <c r="Z78" s="163"/>
      <c r="AA78" s="163"/>
      <c r="AB78" s="163"/>
      <c r="AC78" s="163"/>
      <c r="AD78" s="163"/>
      <c r="AE78" s="163"/>
      <c r="AF78" s="163"/>
      <c r="AG78" s="163"/>
      <c r="AH78" s="163"/>
      <c r="AI78" s="141">
        <f>問題７解答!AI168</f>
        <v>58</v>
      </c>
      <c r="AJ78" s="141"/>
      <c r="AK78" s="141"/>
      <c r="AL78" s="164" t="s">
        <v>98</v>
      </c>
      <c r="AM78" s="163"/>
      <c r="AN78" s="163"/>
      <c r="AO78" s="163"/>
      <c r="AP78" s="165"/>
    </row>
    <row r="79" spans="2:42" x14ac:dyDescent="0.2">
      <c r="B79" s="55" t="s">
        <v>311</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92"/>
      <c r="AG79" s="24"/>
      <c r="AH79" s="24"/>
      <c r="AI79" s="24"/>
      <c r="AJ79" s="24"/>
      <c r="AK79" s="24"/>
      <c r="AL79" s="24"/>
      <c r="AM79" s="24"/>
      <c r="AN79" s="24"/>
      <c r="AO79" s="24"/>
      <c r="AP79" s="30"/>
    </row>
    <row r="80" spans="2:42" x14ac:dyDescent="0.2">
      <c r="B80" s="147">
        <f>問題７解答!B170</f>
        <v>73</v>
      </c>
      <c r="C80" s="148"/>
      <c r="D80" s="148"/>
      <c r="E80" s="96" t="s">
        <v>100</v>
      </c>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4"/>
    </row>
    <row r="81" spans="2:42" x14ac:dyDescent="0.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2:42" x14ac:dyDescent="0.2">
      <c r="B82" s="32" t="s">
        <v>232</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2:42" x14ac:dyDescent="0.2">
      <c r="B83" s="162" t="s">
        <v>96</v>
      </c>
      <c r="C83" s="163"/>
      <c r="D83" s="163"/>
      <c r="E83" s="163"/>
      <c r="F83" s="142">
        <f>問題７解答!F179</f>
        <v>6.35</v>
      </c>
      <c r="G83" s="142"/>
      <c r="H83" s="142"/>
      <c r="I83" s="164" t="s">
        <v>197</v>
      </c>
      <c r="J83" s="163"/>
      <c r="K83" s="163"/>
      <c r="L83" s="163"/>
      <c r="M83" s="163"/>
      <c r="N83" s="142">
        <f>問題７解答!N179</f>
        <v>7.15</v>
      </c>
      <c r="O83" s="142"/>
      <c r="P83" s="142"/>
      <c r="Q83" s="164" t="s">
        <v>198</v>
      </c>
      <c r="R83" s="163"/>
      <c r="S83" s="163"/>
      <c r="T83" s="163"/>
      <c r="U83" s="163"/>
      <c r="V83" s="163"/>
      <c r="W83" s="163"/>
      <c r="X83" s="163"/>
      <c r="Y83" s="163"/>
      <c r="Z83" s="163"/>
      <c r="AA83" s="163"/>
      <c r="AB83" s="163"/>
      <c r="AC83" s="163"/>
      <c r="AD83" s="163"/>
      <c r="AE83" s="163"/>
      <c r="AF83" s="163"/>
      <c r="AG83" s="163"/>
      <c r="AH83" s="163"/>
      <c r="AI83" s="141">
        <f>問題７解答!AI179</f>
        <v>58</v>
      </c>
      <c r="AJ83" s="141"/>
      <c r="AK83" s="141"/>
      <c r="AL83" s="164" t="s">
        <v>98</v>
      </c>
      <c r="AM83" s="163"/>
      <c r="AN83" s="163"/>
      <c r="AO83" s="163"/>
      <c r="AP83" s="165"/>
    </row>
    <row r="84" spans="2:42" x14ac:dyDescent="0.2">
      <c r="B84" s="55" t="s">
        <v>312</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92"/>
      <c r="AG84" s="24"/>
      <c r="AH84" s="24"/>
      <c r="AI84" s="24"/>
      <c r="AJ84" s="24"/>
      <c r="AK84" s="24"/>
      <c r="AL84" s="24"/>
      <c r="AM84" s="24"/>
      <c r="AN84" s="24"/>
      <c r="AO84" s="24"/>
      <c r="AP84" s="30"/>
    </row>
    <row r="85" spans="2:42" x14ac:dyDescent="0.2">
      <c r="B85" s="147">
        <f>問題７解答!B181</f>
        <v>67.5</v>
      </c>
      <c r="C85" s="148"/>
      <c r="D85" s="148"/>
      <c r="E85" s="96" t="s">
        <v>100</v>
      </c>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4"/>
    </row>
    <row r="86" spans="2:42" x14ac:dyDescent="0.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row>
    <row r="87" spans="2:42" x14ac:dyDescent="0.2">
      <c r="B87" s="32" t="s">
        <v>233</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row>
    <row r="88" spans="2:42" x14ac:dyDescent="0.2">
      <c r="B88" s="162" t="s">
        <v>96</v>
      </c>
      <c r="C88" s="163"/>
      <c r="D88" s="163"/>
      <c r="E88" s="163"/>
      <c r="F88" s="142">
        <f>問題７解答!F190</f>
        <v>7.38</v>
      </c>
      <c r="G88" s="142"/>
      <c r="H88" s="142"/>
      <c r="I88" s="164" t="s">
        <v>197</v>
      </c>
      <c r="J88" s="163"/>
      <c r="K88" s="163"/>
      <c r="L88" s="163"/>
      <c r="M88" s="163"/>
      <c r="N88" s="142">
        <f>問題７解答!N190</f>
        <v>8.68</v>
      </c>
      <c r="O88" s="142"/>
      <c r="P88" s="142"/>
      <c r="Q88" s="164" t="s">
        <v>198</v>
      </c>
      <c r="R88" s="163"/>
      <c r="S88" s="163"/>
      <c r="T88" s="163"/>
      <c r="U88" s="163"/>
      <c r="V88" s="163"/>
      <c r="W88" s="163"/>
      <c r="X88" s="163"/>
      <c r="Y88" s="163"/>
      <c r="Z88" s="163"/>
      <c r="AA88" s="163"/>
      <c r="AB88" s="163"/>
      <c r="AC88" s="163"/>
      <c r="AD88" s="163"/>
      <c r="AE88" s="163"/>
      <c r="AF88" s="163"/>
      <c r="AG88" s="163"/>
      <c r="AH88" s="163"/>
      <c r="AI88" s="141">
        <f>問題７解答!AI190</f>
        <v>60</v>
      </c>
      <c r="AJ88" s="141"/>
      <c r="AK88" s="141"/>
      <c r="AL88" s="164" t="s">
        <v>98</v>
      </c>
      <c r="AM88" s="163"/>
      <c r="AN88" s="163"/>
      <c r="AO88" s="163"/>
      <c r="AP88" s="165"/>
    </row>
    <row r="89" spans="2:42" x14ac:dyDescent="0.2">
      <c r="B89" s="55" t="s">
        <v>313</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92"/>
      <c r="AG89" s="24"/>
      <c r="AH89" s="24"/>
      <c r="AI89" s="24"/>
      <c r="AJ89" s="24"/>
      <c r="AK89" s="24"/>
      <c r="AL89" s="24"/>
      <c r="AM89" s="24"/>
      <c r="AN89" s="24"/>
      <c r="AO89" s="24"/>
      <c r="AP89" s="30"/>
    </row>
    <row r="90" spans="2:42" x14ac:dyDescent="0.2">
      <c r="B90" s="147">
        <f>問題７解答!B192</f>
        <v>71.5</v>
      </c>
      <c r="C90" s="148"/>
      <c r="D90" s="148"/>
      <c r="E90" s="96" t="s">
        <v>100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4"/>
    </row>
    <row r="91" spans="2:42" x14ac:dyDescent="0.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row>
    <row r="92" spans="2:42" x14ac:dyDescent="0.2">
      <c r="B92" s="32" t="s">
        <v>234</v>
      </c>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row>
    <row r="93" spans="2:42" x14ac:dyDescent="0.2">
      <c r="B93" s="162" t="s">
        <v>96</v>
      </c>
      <c r="C93" s="163"/>
      <c r="D93" s="163"/>
      <c r="E93" s="163"/>
      <c r="F93" s="142">
        <f>問題７解答!F201</f>
        <v>7.38</v>
      </c>
      <c r="G93" s="142"/>
      <c r="H93" s="142"/>
      <c r="I93" s="164" t="s">
        <v>197</v>
      </c>
      <c r="J93" s="163"/>
      <c r="K93" s="163"/>
      <c r="L93" s="163"/>
      <c r="M93" s="163"/>
      <c r="N93" s="142">
        <f>問題７解答!N201</f>
        <v>8.68</v>
      </c>
      <c r="O93" s="142"/>
      <c r="P93" s="142"/>
      <c r="Q93" s="164" t="s">
        <v>198</v>
      </c>
      <c r="R93" s="163"/>
      <c r="S93" s="163"/>
      <c r="T93" s="163"/>
      <c r="U93" s="163"/>
      <c r="V93" s="163"/>
      <c r="W93" s="163"/>
      <c r="X93" s="163"/>
      <c r="Y93" s="163"/>
      <c r="Z93" s="163"/>
      <c r="AA93" s="163"/>
      <c r="AB93" s="163"/>
      <c r="AC93" s="163"/>
      <c r="AD93" s="163"/>
      <c r="AE93" s="163"/>
      <c r="AF93" s="163"/>
      <c r="AG93" s="163"/>
      <c r="AH93" s="163"/>
      <c r="AI93" s="141">
        <f>問題７解答!AI201</f>
        <v>60</v>
      </c>
      <c r="AJ93" s="141"/>
      <c r="AK93" s="141"/>
      <c r="AL93" s="164" t="s">
        <v>98</v>
      </c>
      <c r="AM93" s="163"/>
      <c r="AN93" s="163"/>
      <c r="AO93" s="163"/>
      <c r="AP93" s="165"/>
    </row>
    <row r="94" spans="2:42" x14ac:dyDescent="0.2">
      <c r="B94" s="55" t="s">
        <v>314</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92"/>
      <c r="AG94" s="24"/>
      <c r="AH94" s="24"/>
      <c r="AI94" s="24"/>
      <c r="AJ94" s="24"/>
      <c r="AK94" s="24"/>
      <c r="AL94" s="24"/>
      <c r="AM94" s="24"/>
      <c r="AN94" s="24"/>
      <c r="AO94" s="24"/>
      <c r="AP94" s="30"/>
    </row>
    <row r="95" spans="2:42" x14ac:dyDescent="0.2">
      <c r="B95" s="147">
        <f>問題７解答!B203</f>
        <v>71.5</v>
      </c>
      <c r="C95" s="148"/>
      <c r="D95" s="148"/>
      <c r="E95" s="96" t="s">
        <v>100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4"/>
    </row>
    <row r="96" spans="2:42" x14ac:dyDescent="0.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row>
    <row r="97" spans="2:42" x14ac:dyDescent="0.2">
      <c r="B97" s="32" t="s">
        <v>235</v>
      </c>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row>
    <row r="98" spans="2:42" x14ac:dyDescent="0.2">
      <c r="B98" s="162" t="s">
        <v>96</v>
      </c>
      <c r="C98" s="163"/>
      <c r="D98" s="163"/>
      <c r="E98" s="163"/>
      <c r="F98" s="142">
        <f>問題７解答!F212</f>
        <v>5.85</v>
      </c>
      <c r="G98" s="142"/>
      <c r="H98" s="142"/>
      <c r="I98" s="164" t="s">
        <v>197</v>
      </c>
      <c r="J98" s="163"/>
      <c r="K98" s="163"/>
      <c r="L98" s="163"/>
      <c r="M98" s="163"/>
      <c r="N98" s="142">
        <f>問題７解答!N212</f>
        <v>6.75</v>
      </c>
      <c r="O98" s="142"/>
      <c r="P98" s="142"/>
      <c r="Q98" s="164" t="s">
        <v>198</v>
      </c>
      <c r="R98" s="163"/>
      <c r="S98" s="163"/>
      <c r="T98" s="163"/>
      <c r="U98" s="163"/>
      <c r="V98" s="163"/>
      <c r="W98" s="163"/>
      <c r="X98" s="163"/>
      <c r="Y98" s="163"/>
      <c r="Z98" s="163"/>
      <c r="AA98" s="163"/>
      <c r="AB98" s="163"/>
      <c r="AC98" s="163"/>
      <c r="AD98" s="163"/>
      <c r="AE98" s="163"/>
      <c r="AF98" s="163"/>
      <c r="AG98" s="163"/>
      <c r="AH98" s="163"/>
      <c r="AI98" s="141">
        <f>問題７解答!AI212</f>
        <v>60</v>
      </c>
      <c r="AJ98" s="141"/>
      <c r="AK98" s="141"/>
      <c r="AL98" s="164" t="s">
        <v>98</v>
      </c>
      <c r="AM98" s="163"/>
      <c r="AN98" s="163"/>
      <c r="AO98" s="163"/>
      <c r="AP98" s="165"/>
    </row>
    <row r="99" spans="2:42" x14ac:dyDescent="0.2">
      <c r="B99" s="55" t="s">
        <v>315</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92"/>
      <c r="AG99" s="24"/>
      <c r="AH99" s="24"/>
      <c r="AI99" s="24"/>
      <c r="AJ99" s="24"/>
      <c r="AK99" s="24"/>
      <c r="AL99" s="24"/>
      <c r="AM99" s="24"/>
      <c r="AN99" s="24"/>
      <c r="AO99" s="24"/>
      <c r="AP99" s="30"/>
    </row>
    <row r="100" spans="2:42" x14ac:dyDescent="0.2">
      <c r="B100" s="147">
        <f>問題７解答!B214</f>
        <v>65.8</v>
      </c>
      <c r="C100" s="148"/>
      <c r="D100" s="148"/>
      <c r="E100" s="96" t="s">
        <v>100</v>
      </c>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4"/>
    </row>
  </sheetData>
  <mergeCells count="160">
    <mergeCell ref="AL98:AP98"/>
    <mergeCell ref="B100:D100"/>
    <mergeCell ref="B90:D90"/>
    <mergeCell ref="B93:E93"/>
    <mergeCell ref="F93:H93"/>
    <mergeCell ref="I93:M93"/>
    <mergeCell ref="N93:P93"/>
    <mergeCell ref="Q93:AH93"/>
    <mergeCell ref="B78:E78"/>
    <mergeCell ref="F78:H78"/>
    <mergeCell ref="I78:M78"/>
    <mergeCell ref="N78:P78"/>
    <mergeCell ref="Q78:AH78"/>
    <mergeCell ref="AI78:AK78"/>
    <mergeCell ref="I98:M98"/>
    <mergeCell ref="N98:P98"/>
    <mergeCell ref="Q98:AH98"/>
    <mergeCell ref="AI98:AK98"/>
    <mergeCell ref="B98:E98"/>
    <mergeCell ref="F98:H98"/>
    <mergeCell ref="B95:D95"/>
    <mergeCell ref="AI93:AK93"/>
    <mergeCell ref="AL93:AP93"/>
    <mergeCell ref="B85:D85"/>
    <mergeCell ref="B70:D70"/>
    <mergeCell ref="B73:E73"/>
    <mergeCell ref="I73:M73"/>
    <mergeCell ref="N73:P73"/>
    <mergeCell ref="Q73:AH73"/>
    <mergeCell ref="AI73:AK73"/>
    <mergeCell ref="AL73:AP73"/>
    <mergeCell ref="B68:E68"/>
    <mergeCell ref="F68:H68"/>
    <mergeCell ref="I68:M68"/>
    <mergeCell ref="N68:P68"/>
    <mergeCell ref="Q68:AH68"/>
    <mergeCell ref="AI68:AK68"/>
    <mergeCell ref="B55:D55"/>
    <mergeCell ref="B63:E63"/>
    <mergeCell ref="F63:H63"/>
    <mergeCell ref="I63:M63"/>
    <mergeCell ref="N63:P63"/>
    <mergeCell ref="Q63:AH63"/>
    <mergeCell ref="AI63:AK63"/>
    <mergeCell ref="AL63:AP63"/>
    <mergeCell ref="AL68:AP68"/>
    <mergeCell ref="B65:D65"/>
    <mergeCell ref="AL58:AP58"/>
    <mergeCell ref="B60:D60"/>
    <mergeCell ref="B58:E58"/>
    <mergeCell ref="F58:H58"/>
    <mergeCell ref="I58:M58"/>
    <mergeCell ref="N58:P58"/>
    <mergeCell ref="Q58:AH58"/>
    <mergeCell ref="AI58:AK58"/>
    <mergeCell ref="Q48:AH48"/>
    <mergeCell ref="AI48:AK48"/>
    <mergeCell ref="AL48:AP48"/>
    <mergeCell ref="B50:D50"/>
    <mergeCell ref="B53:E53"/>
    <mergeCell ref="F53:H53"/>
    <mergeCell ref="I53:M53"/>
    <mergeCell ref="N53:P53"/>
    <mergeCell ref="Q53:AH53"/>
    <mergeCell ref="AI53:AK53"/>
    <mergeCell ref="B48:E48"/>
    <mergeCell ref="F48:H48"/>
    <mergeCell ref="I48:M48"/>
    <mergeCell ref="N48:P48"/>
    <mergeCell ref="AL53:AP53"/>
    <mergeCell ref="AL43:AP43"/>
    <mergeCell ref="B45:D45"/>
    <mergeCell ref="B35:D35"/>
    <mergeCell ref="B38:E38"/>
    <mergeCell ref="F38:H38"/>
    <mergeCell ref="I38:M38"/>
    <mergeCell ref="N38:P38"/>
    <mergeCell ref="Q38:AH38"/>
    <mergeCell ref="B43:E43"/>
    <mergeCell ref="F43:H43"/>
    <mergeCell ref="B40:D40"/>
    <mergeCell ref="AI38:AK38"/>
    <mergeCell ref="AL38:AP38"/>
    <mergeCell ref="F23:H23"/>
    <mergeCell ref="I23:M23"/>
    <mergeCell ref="N23:P23"/>
    <mergeCell ref="Q23:AH23"/>
    <mergeCell ref="AI23:AK23"/>
    <mergeCell ref="B30:D30"/>
    <mergeCell ref="B33:E33"/>
    <mergeCell ref="I43:M43"/>
    <mergeCell ref="N43:P43"/>
    <mergeCell ref="Q43:AH43"/>
    <mergeCell ref="AI43:AK43"/>
    <mergeCell ref="AI18:AK18"/>
    <mergeCell ref="AL18:AP18"/>
    <mergeCell ref="B13:E13"/>
    <mergeCell ref="F13:H13"/>
    <mergeCell ref="I13:M13"/>
    <mergeCell ref="N13:P13"/>
    <mergeCell ref="Q13:AH13"/>
    <mergeCell ref="AI13:AK13"/>
    <mergeCell ref="F33:H33"/>
    <mergeCell ref="I33:M33"/>
    <mergeCell ref="N33:P33"/>
    <mergeCell ref="Q33:AH33"/>
    <mergeCell ref="AI33:AK33"/>
    <mergeCell ref="AL33:AP33"/>
    <mergeCell ref="AL23:AP23"/>
    <mergeCell ref="B25:D25"/>
    <mergeCell ref="B28:E28"/>
    <mergeCell ref="F28:H28"/>
    <mergeCell ref="I28:M28"/>
    <mergeCell ref="N28:P28"/>
    <mergeCell ref="Q28:AH28"/>
    <mergeCell ref="AI28:AK28"/>
    <mergeCell ref="AL28:AP28"/>
    <mergeCell ref="B23:E23"/>
    <mergeCell ref="B88:E88"/>
    <mergeCell ref="B75:D75"/>
    <mergeCell ref="F73:H73"/>
    <mergeCell ref="F88:H88"/>
    <mergeCell ref="I88:M88"/>
    <mergeCell ref="N88:P88"/>
    <mergeCell ref="Q88:AH88"/>
    <mergeCell ref="AI88:AK88"/>
    <mergeCell ref="AL88:AP88"/>
    <mergeCell ref="AL78:AP78"/>
    <mergeCell ref="B80:D80"/>
    <mergeCell ref="B83:E83"/>
    <mergeCell ref="F83:H83"/>
    <mergeCell ref="I83:M83"/>
    <mergeCell ref="N83:P83"/>
    <mergeCell ref="Q83:AH83"/>
    <mergeCell ref="AI83:AK83"/>
    <mergeCell ref="AL83:AP83"/>
    <mergeCell ref="B20:D20"/>
    <mergeCell ref="F18:H18"/>
    <mergeCell ref="B8:E8"/>
    <mergeCell ref="F8:H8"/>
    <mergeCell ref="AL3:AP3"/>
    <mergeCell ref="B5:D5"/>
    <mergeCell ref="B3:E3"/>
    <mergeCell ref="F3:H3"/>
    <mergeCell ref="I3:M3"/>
    <mergeCell ref="N3:P3"/>
    <mergeCell ref="Q3:AH3"/>
    <mergeCell ref="AI3:AK3"/>
    <mergeCell ref="I8:M8"/>
    <mergeCell ref="N8:P8"/>
    <mergeCell ref="Q8:AH8"/>
    <mergeCell ref="AI8:AK8"/>
    <mergeCell ref="AL8:AP8"/>
    <mergeCell ref="B10:D10"/>
    <mergeCell ref="AL13:AP13"/>
    <mergeCell ref="B15:D15"/>
    <mergeCell ref="B18:E18"/>
    <mergeCell ref="I18:M18"/>
    <mergeCell ref="N18:P18"/>
    <mergeCell ref="Q18:AH1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20"/>
  <sheetViews>
    <sheetView zoomScale="85" zoomScaleNormal="85" workbookViewId="0">
      <selection activeCell="AZ30" sqref="AZ30"/>
    </sheetView>
  </sheetViews>
  <sheetFormatPr defaultColWidth="9" defaultRowHeight="13.2" x14ac:dyDescent="0.2"/>
  <cols>
    <col min="1" max="1" width="1.6640625" style="11" customWidth="1"/>
    <col min="2" max="42" width="2.109375" style="11" customWidth="1"/>
    <col min="43" max="125" width="2.109375" style="8" customWidth="1"/>
    <col min="126" max="16384" width="9" style="8"/>
  </cols>
  <sheetData>
    <row r="1" spans="2:42" x14ac:dyDescent="0.2">
      <c r="B1" s="36" t="s">
        <v>26</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105" t="s">
        <v>118</v>
      </c>
      <c r="AG1" s="106" t="s">
        <v>119</v>
      </c>
      <c r="AI1" s="36"/>
      <c r="AJ1" s="36"/>
    </row>
    <row r="2" spans="2:42" x14ac:dyDescent="0.2">
      <c r="B2" s="162" t="s">
        <v>9</v>
      </c>
      <c r="C2" s="163"/>
      <c r="D2" s="141">
        <f>問題８解答!D3</f>
        <v>150</v>
      </c>
      <c r="E2" s="141"/>
      <c r="F2" s="164" t="s">
        <v>108</v>
      </c>
      <c r="G2" s="163"/>
      <c r="H2" s="163"/>
      <c r="I2" s="163"/>
      <c r="J2" s="163"/>
      <c r="K2" s="163"/>
      <c r="L2" s="163"/>
      <c r="M2" s="163"/>
      <c r="N2" s="141" t="str">
        <f>問題８解答!N3</f>
        <v>前方</v>
      </c>
      <c r="O2" s="141"/>
      <c r="P2" s="141">
        <f>問題８解答!P3</f>
        <v>30</v>
      </c>
      <c r="Q2" s="141"/>
      <c r="R2" s="164" t="s">
        <v>109</v>
      </c>
      <c r="S2" s="163"/>
      <c r="T2" s="163"/>
      <c r="U2" s="163"/>
      <c r="V2" s="141">
        <f>問題８解答!V3</f>
        <v>130</v>
      </c>
      <c r="W2" s="141"/>
      <c r="X2" s="164" t="s">
        <v>110</v>
      </c>
      <c r="Y2" s="163"/>
      <c r="Z2" s="163"/>
      <c r="AA2" s="163"/>
      <c r="AB2" s="163"/>
      <c r="AC2" s="163"/>
      <c r="AD2" s="163"/>
      <c r="AE2" s="163"/>
      <c r="AF2" s="163"/>
      <c r="AG2" s="163"/>
      <c r="AH2" s="163"/>
      <c r="AI2" s="163"/>
      <c r="AJ2" s="163"/>
      <c r="AK2" s="163"/>
      <c r="AL2" s="163"/>
      <c r="AM2" s="163"/>
      <c r="AN2" s="163"/>
      <c r="AO2" s="163"/>
      <c r="AP2" s="100"/>
    </row>
    <row r="3" spans="2:42" x14ac:dyDescent="0.2">
      <c r="B3" s="166" t="s">
        <v>111</v>
      </c>
      <c r="C3" s="167"/>
      <c r="D3" s="167"/>
      <c r="E3" s="167"/>
      <c r="F3" s="167"/>
      <c r="G3" s="167"/>
      <c r="H3" s="167"/>
      <c r="I3" s="167"/>
      <c r="J3" s="167"/>
      <c r="K3" s="167"/>
      <c r="L3" s="167"/>
      <c r="M3" s="167"/>
      <c r="N3" s="167"/>
      <c r="O3" s="167"/>
      <c r="P3" s="167"/>
      <c r="Q3" s="167"/>
      <c r="R3" s="167"/>
      <c r="S3" s="24">
        <f>問題８解答!S4</f>
        <v>5</v>
      </c>
      <c r="T3" s="92" t="s">
        <v>112</v>
      </c>
      <c r="U3" s="143" t="str">
        <f>問題８解答!U4</f>
        <v>後方</v>
      </c>
      <c r="V3" s="143"/>
      <c r="W3" s="168" t="s">
        <v>113</v>
      </c>
      <c r="X3" s="167"/>
      <c r="Y3" s="167"/>
      <c r="Z3" s="167"/>
      <c r="AA3" s="167"/>
      <c r="AB3" s="167"/>
      <c r="AC3" s="167"/>
      <c r="AD3" s="167"/>
      <c r="AE3" s="167"/>
      <c r="AF3" s="167"/>
      <c r="AG3" s="172">
        <f>問題８解答!AG4</f>
        <v>21</v>
      </c>
      <c r="AH3" s="172"/>
      <c r="AI3" s="173" t="s">
        <v>114</v>
      </c>
      <c r="AJ3" s="173"/>
      <c r="AK3" s="173"/>
      <c r="AL3" s="173"/>
      <c r="AM3" s="173"/>
      <c r="AN3" s="173"/>
      <c r="AO3" s="173"/>
      <c r="AP3" s="101"/>
    </row>
    <row r="4" spans="2:42" x14ac:dyDescent="0.2">
      <c r="B4" s="166" t="s">
        <v>115</v>
      </c>
      <c r="C4" s="167"/>
      <c r="D4" s="167"/>
      <c r="E4" s="167"/>
      <c r="F4" s="167"/>
      <c r="G4" s="167"/>
      <c r="H4" s="167"/>
      <c r="I4" s="167"/>
      <c r="J4" s="167"/>
      <c r="K4" s="167"/>
      <c r="L4" s="167"/>
      <c r="M4" s="167"/>
      <c r="N4" s="167"/>
      <c r="O4" s="167"/>
      <c r="P4" s="167"/>
      <c r="Q4" s="167"/>
      <c r="R4" s="167"/>
      <c r="S4" s="167"/>
      <c r="T4" s="167"/>
      <c r="U4" s="143">
        <f>問題８解答!U5</f>
        <v>110</v>
      </c>
      <c r="V4" s="143"/>
      <c r="W4" s="168" t="s">
        <v>116</v>
      </c>
      <c r="X4" s="168"/>
      <c r="Y4" s="168"/>
      <c r="Z4" s="168"/>
      <c r="AA4" s="168"/>
      <c r="AB4" s="168"/>
      <c r="AC4" s="168"/>
      <c r="AD4" s="168"/>
      <c r="AE4" s="168"/>
      <c r="AF4" s="168"/>
      <c r="AG4" s="168"/>
      <c r="AH4" s="168"/>
      <c r="AI4" s="168"/>
      <c r="AJ4" s="168"/>
      <c r="AK4" s="168"/>
      <c r="AL4" s="168"/>
      <c r="AM4" s="168"/>
      <c r="AN4" s="168"/>
      <c r="AO4" s="168"/>
      <c r="AP4" s="169"/>
    </row>
    <row r="5" spans="2:42" x14ac:dyDescent="0.2">
      <c r="B5" s="170" t="s">
        <v>117</v>
      </c>
      <c r="C5" s="171"/>
      <c r="D5" s="171"/>
      <c r="E5" s="171"/>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3"/>
      <c r="AL5" s="33"/>
      <c r="AM5" s="33"/>
      <c r="AN5" s="33"/>
      <c r="AO5" s="33"/>
      <c r="AP5" s="102"/>
    </row>
    <row r="6" spans="2:42" x14ac:dyDescent="0.2">
      <c r="B6" s="103"/>
      <c r="C6" s="104"/>
      <c r="D6" s="104"/>
      <c r="E6" s="10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9"/>
      <c r="AL6" s="29"/>
      <c r="AM6" s="29"/>
      <c r="AN6" s="29"/>
      <c r="AO6" s="29"/>
      <c r="AP6" s="29"/>
    </row>
    <row r="7" spans="2:42" x14ac:dyDescent="0.2">
      <c r="B7" s="36" t="s">
        <v>27</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05" t="s">
        <v>118</v>
      </c>
      <c r="AG7" s="106" t="s">
        <v>119</v>
      </c>
      <c r="AI7" s="36"/>
      <c r="AJ7" s="36"/>
    </row>
    <row r="8" spans="2:42" x14ac:dyDescent="0.2">
      <c r="B8" s="162" t="s">
        <v>9</v>
      </c>
      <c r="C8" s="163"/>
      <c r="D8" s="141">
        <f>問題８解答!D21</f>
        <v>140</v>
      </c>
      <c r="E8" s="141"/>
      <c r="F8" s="164" t="s">
        <v>108</v>
      </c>
      <c r="G8" s="163"/>
      <c r="H8" s="163"/>
      <c r="I8" s="163"/>
      <c r="J8" s="163"/>
      <c r="K8" s="163"/>
      <c r="L8" s="163"/>
      <c r="M8" s="163"/>
      <c r="N8" s="141" t="str">
        <f>問題８解答!N21</f>
        <v>前方</v>
      </c>
      <c r="O8" s="141"/>
      <c r="P8" s="141">
        <f>問題８解答!P21</f>
        <v>25</v>
      </c>
      <c r="Q8" s="141"/>
      <c r="R8" s="164" t="s">
        <v>109</v>
      </c>
      <c r="S8" s="163"/>
      <c r="T8" s="163"/>
      <c r="U8" s="163"/>
      <c r="V8" s="141">
        <f>問題８解答!V21</f>
        <v>110</v>
      </c>
      <c r="W8" s="141"/>
      <c r="X8" s="164" t="s">
        <v>110</v>
      </c>
      <c r="Y8" s="163"/>
      <c r="Z8" s="163"/>
      <c r="AA8" s="163"/>
      <c r="AB8" s="163"/>
      <c r="AC8" s="163"/>
      <c r="AD8" s="163"/>
      <c r="AE8" s="163"/>
      <c r="AF8" s="163"/>
      <c r="AG8" s="163"/>
      <c r="AH8" s="163"/>
      <c r="AI8" s="163"/>
      <c r="AJ8" s="163"/>
      <c r="AK8" s="163"/>
      <c r="AL8" s="163"/>
      <c r="AM8" s="163"/>
      <c r="AN8" s="163"/>
      <c r="AO8" s="163"/>
      <c r="AP8" s="100"/>
    </row>
    <row r="9" spans="2:42" x14ac:dyDescent="0.2">
      <c r="B9" s="166" t="s">
        <v>111</v>
      </c>
      <c r="C9" s="167"/>
      <c r="D9" s="167"/>
      <c r="E9" s="167"/>
      <c r="F9" s="167"/>
      <c r="G9" s="167"/>
      <c r="H9" s="167"/>
      <c r="I9" s="167"/>
      <c r="J9" s="167"/>
      <c r="K9" s="167"/>
      <c r="L9" s="167"/>
      <c r="M9" s="167"/>
      <c r="N9" s="167"/>
      <c r="O9" s="167"/>
      <c r="P9" s="167"/>
      <c r="Q9" s="167"/>
      <c r="R9" s="167"/>
      <c r="S9" s="24">
        <f>問題８解答!S22</f>
        <v>5</v>
      </c>
      <c r="T9" s="24" t="s">
        <v>112</v>
      </c>
      <c r="U9" s="143" t="str">
        <f>問題８解答!U22</f>
        <v>前方</v>
      </c>
      <c r="V9" s="143"/>
      <c r="W9" s="168" t="s">
        <v>113</v>
      </c>
      <c r="X9" s="167"/>
      <c r="Y9" s="167"/>
      <c r="Z9" s="167"/>
      <c r="AA9" s="167"/>
      <c r="AB9" s="167"/>
      <c r="AC9" s="167"/>
      <c r="AD9" s="167"/>
      <c r="AE9" s="167"/>
      <c r="AF9" s="167"/>
      <c r="AG9" s="172">
        <f>問題８解答!AG22</f>
        <v>21</v>
      </c>
      <c r="AH9" s="172"/>
      <c r="AI9" s="173" t="s">
        <v>114</v>
      </c>
      <c r="AJ9" s="173"/>
      <c r="AK9" s="173"/>
      <c r="AL9" s="173"/>
      <c r="AM9" s="173"/>
      <c r="AN9" s="173"/>
      <c r="AO9" s="173"/>
      <c r="AP9" s="101"/>
    </row>
    <row r="10" spans="2:42" x14ac:dyDescent="0.2">
      <c r="B10" s="166" t="s">
        <v>317</v>
      </c>
      <c r="C10" s="167"/>
      <c r="D10" s="167"/>
      <c r="E10" s="167"/>
      <c r="F10" s="167"/>
      <c r="G10" s="167"/>
      <c r="H10" s="167"/>
      <c r="I10" s="167"/>
      <c r="J10" s="167"/>
      <c r="K10" s="167"/>
      <c r="L10" s="167"/>
      <c r="M10" s="167"/>
      <c r="N10" s="167"/>
      <c r="O10" s="167"/>
      <c r="P10" s="167"/>
      <c r="Q10" s="167"/>
      <c r="R10" s="167"/>
      <c r="S10" s="167"/>
      <c r="T10" s="167"/>
      <c r="U10" s="143">
        <f>問題８解答!U23</f>
        <v>120</v>
      </c>
      <c r="V10" s="143"/>
      <c r="W10" s="168" t="s">
        <v>116</v>
      </c>
      <c r="X10" s="168"/>
      <c r="Y10" s="168"/>
      <c r="Z10" s="168"/>
      <c r="AA10" s="168"/>
      <c r="AB10" s="168"/>
      <c r="AC10" s="168"/>
      <c r="AD10" s="168"/>
      <c r="AE10" s="168"/>
      <c r="AF10" s="168"/>
      <c r="AG10" s="168"/>
      <c r="AH10" s="168"/>
      <c r="AI10" s="168"/>
      <c r="AJ10" s="168"/>
      <c r="AK10" s="168"/>
      <c r="AL10" s="168"/>
      <c r="AM10" s="168"/>
      <c r="AN10" s="168"/>
      <c r="AO10" s="168"/>
      <c r="AP10" s="169"/>
    </row>
    <row r="11" spans="2:42" x14ac:dyDescent="0.2">
      <c r="B11" s="170" t="s">
        <v>117</v>
      </c>
      <c r="C11" s="171"/>
      <c r="D11" s="171"/>
      <c r="E11" s="171"/>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3"/>
      <c r="AL11" s="33"/>
      <c r="AM11" s="33"/>
      <c r="AN11" s="33"/>
      <c r="AO11" s="33"/>
      <c r="AP11" s="102"/>
    </row>
    <row r="13" spans="2:42" x14ac:dyDescent="0.2">
      <c r="B13" s="36" t="s">
        <v>219</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105" t="s">
        <v>118</v>
      </c>
      <c r="AG13" s="106" t="s">
        <v>119</v>
      </c>
      <c r="AI13" s="36"/>
      <c r="AJ13" s="36"/>
    </row>
    <row r="14" spans="2:42" x14ac:dyDescent="0.2">
      <c r="B14" s="162" t="s">
        <v>9</v>
      </c>
      <c r="C14" s="163"/>
      <c r="D14" s="141">
        <f>問題８解答!D39</f>
        <v>180</v>
      </c>
      <c r="E14" s="141"/>
      <c r="F14" s="164" t="s">
        <v>108</v>
      </c>
      <c r="G14" s="163"/>
      <c r="H14" s="163"/>
      <c r="I14" s="163"/>
      <c r="J14" s="163"/>
      <c r="K14" s="163"/>
      <c r="L14" s="163"/>
      <c r="M14" s="163"/>
      <c r="N14" s="141" t="str">
        <f>問題８解答!N39</f>
        <v>後方</v>
      </c>
      <c r="O14" s="141"/>
      <c r="P14" s="141">
        <f>問題８解答!P39</f>
        <v>28</v>
      </c>
      <c r="Q14" s="141"/>
      <c r="R14" s="164" t="s">
        <v>109</v>
      </c>
      <c r="S14" s="163"/>
      <c r="T14" s="163"/>
      <c r="U14" s="163"/>
      <c r="V14" s="141">
        <f>問題８解答!V39</f>
        <v>100</v>
      </c>
      <c r="W14" s="141"/>
      <c r="X14" s="164" t="s">
        <v>110</v>
      </c>
      <c r="Y14" s="163"/>
      <c r="Z14" s="163"/>
      <c r="AA14" s="163"/>
      <c r="AB14" s="163"/>
      <c r="AC14" s="163"/>
      <c r="AD14" s="163"/>
      <c r="AE14" s="163"/>
      <c r="AF14" s="163"/>
      <c r="AG14" s="163"/>
      <c r="AH14" s="163"/>
      <c r="AI14" s="163"/>
      <c r="AJ14" s="163"/>
      <c r="AK14" s="163"/>
      <c r="AL14" s="163"/>
      <c r="AM14" s="163"/>
      <c r="AN14" s="163"/>
      <c r="AO14" s="163"/>
      <c r="AP14" s="100"/>
    </row>
    <row r="15" spans="2:42" x14ac:dyDescent="0.2">
      <c r="B15" s="166" t="s">
        <v>111</v>
      </c>
      <c r="C15" s="167"/>
      <c r="D15" s="167"/>
      <c r="E15" s="167"/>
      <c r="F15" s="167"/>
      <c r="G15" s="167"/>
      <c r="H15" s="167"/>
      <c r="I15" s="167"/>
      <c r="J15" s="167"/>
      <c r="K15" s="167"/>
      <c r="L15" s="167"/>
      <c r="M15" s="167"/>
      <c r="N15" s="167"/>
      <c r="O15" s="167"/>
      <c r="P15" s="167"/>
      <c r="Q15" s="167"/>
      <c r="R15" s="167"/>
      <c r="S15" s="24">
        <f>問題８解答!S40</f>
        <v>6</v>
      </c>
      <c r="T15" s="24" t="s">
        <v>112</v>
      </c>
      <c r="U15" s="143" t="str">
        <f>問題８解答!U40</f>
        <v>後方</v>
      </c>
      <c r="V15" s="143"/>
      <c r="W15" s="168" t="s">
        <v>113</v>
      </c>
      <c r="X15" s="167"/>
      <c r="Y15" s="167"/>
      <c r="Z15" s="167"/>
      <c r="AA15" s="167"/>
      <c r="AB15" s="167"/>
      <c r="AC15" s="167"/>
      <c r="AD15" s="167"/>
      <c r="AE15" s="167"/>
      <c r="AF15" s="167"/>
      <c r="AG15" s="172">
        <f>問題８解答!AG40</f>
        <v>25</v>
      </c>
      <c r="AH15" s="172"/>
      <c r="AI15" s="173" t="s">
        <v>114</v>
      </c>
      <c r="AJ15" s="173"/>
      <c r="AK15" s="173"/>
      <c r="AL15" s="173"/>
      <c r="AM15" s="173"/>
      <c r="AN15" s="173"/>
      <c r="AO15" s="173"/>
      <c r="AP15" s="101"/>
    </row>
    <row r="16" spans="2:42" x14ac:dyDescent="0.2">
      <c r="B16" s="166" t="s">
        <v>318</v>
      </c>
      <c r="C16" s="167"/>
      <c r="D16" s="167"/>
      <c r="E16" s="167"/>
      <c r="F16" s="167"/>
      <c r="G16" s="167"/>
      <c r="H16" s="167"/>
      <c r="I16" s="167"/>
      <c r="J16" s="167"/>
      <c r="K16" s="167"/>
      <c r="L16" s="167"/>
      <c r="M16" s="167"/>
      <c r="N16" s="167"/>
      <c r="O16" s="167"/>
      <c r="P16" s="167"/>
      <c r="Q16" s="167"/>
      <c r="R16" s="167"/>
      <c r="S16" s="167"/>
      <c r="T16" s="167"/>
      <c r="U16" s="143">
        <f>問題８解答!U41</f>
        <v>121</v>
      </c>
      <c r="V16" s="143"/>
      <c r="W16" s="168" t="s">
        <v>116</v>
      </c>
      <c r="X16" s="168"/>
      <c r="Y16" s="168"/>
      <c r="Z16" s="168"/>
      <c r="AA16" s="168"/>
      <c r="AB16" s="168"/>
      <c r="AC16" s="168"/>
      <c r="AD16" s="168"/>
      <c r="AE16" s="168"/>
      <c r="AF16" s="168"/>
      <c r="AG16" s="168"/>
      <c r="AH16" s="168"/>
      <c r="AI16" s="168"/>
      <c r="AJ16" s="168"/>
      <c r="AK16" s="168"/>
      <c r="AL16" s="168"/>
      <c r="AM16" s="168"/>
      <c r="AN16" s="168"/>
      <c r="AO16" s="168"/>
      <c r="AP16" s="169"/>
    </row>
    <row r="17" spans="2:42" x14ac:dyDescent="0.2">
      <c r="B17" s="170" t="s">
        <v>117</v>
      </c>
      <c r="C17" s="171"/>
      <c r="D17" s="171"/>
      <c r="E17" s="171"/>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3"/>
      <c r="AL17" s="33"/>
      <c r="AM17" s="33"/>
      <c r="AN17" s="33"/>
      <c r="AO17" s="33"/>
      <c r="AP17" s="102"/>
    </row>
    <row r="19" spans="2:42" x14ac:dyDescent="0.2">
      <c r="B19" s="36" t="s">
        <v>220</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105" t="s">
        <v>118</v>
      </c>
      <c r="AG19" s="106" t="s">
        <v>119</v>
      </c>
      <c r="AI19" s="36"/>
      <c r="AJ19" s="36"/>
    </row>
    <row r="20" spans="2:42" x14ac:dyDescent="0.2">
      <c r="B20" s="162" t="s">
        <v>9</v>
      </c>
      <c r="C20" s="163"/>
      <c r="D20" s="141">
        <f>問題８解答!D57</f>
        <v>160</v>
      </c>
      <c r="E20" s="141"/>
      <c r="F20" s="164" t="s">
        <v>108</v>
      </c>
      <c r="G20" s="163"/>
      <c r="H20" s="163"/>
      <c r="I20" s="163"/>
      <c r="J20" s="163"/>
      <c r="K20" s="163"/>
      <c r="L20" s="163"/>
      <c r="M20" s="163"/>
      <c r="N20" s="141" t="str">
        <f>問題８解答!N57</f>
        <v>前方</v>
      </c>
      <c r="O20" s="141"/>
      <c r="P20" s="141">
        <f>問題８解答!P57</f>
        <v>30</v>
      </c>
      <c r="Q20" s="141"/>
      <c r="R20" s="164" t="s">
        <v>109</v>
      </c>
      <c r="S20" s="163"/>
      <c r="T20" s="163"/>
      <c r="U20" s="163"/>
      <c r="V20" s="141">
        <f>問題８解答!V57</f>
        <v>140</v>
      </c>
      <c r="W20" s="141"/>
      <c r="X20" s="164" t="s">
        <v>110</v>
      </c>
      <c r="Y20" s="163"/>
      <c r="Z20" s="163"/>
      <c r="AA20" s="163"/>
      <c r="AB20" s="163"/>
      <c r="AC20" s="163"/>
      <c r="AD20" s="163"/>
      <c r="AE20" s="163"/>
      <c r="AF20" s="163"/>
      <c r="AG20" s="163"/>
      <c r="AH20" s="163"/>
      <c r="AI20" s="163"/>
      <c r="AJ20" s="163"/>
      <c r="AK20" s="163"/>
      <c r="AL20" s="163"/>
      <c r="AM20" s="163"/>
      <c r="AN20" s="163"/>
      <c r="AO20" s="163"/>
      <c r="AP20" s="100"/>
    </row>
    <row r="21" spans="2:42" x14ac:dyDescent="0.2">
      <c r="B21" s="166" t="s">
        <v>111</v>
      </c>
      <c r="C21" s="167"/>
      <c r="D21" s="167"/>
      <c r="E21" s="167"/>
      <c r="F21" s="167"/>
      <c r="G21" s="167"/>
      <c r="H21" s="167"/>
      <c r="I21" s="167"/>
      <c r="J21" s="167"/>
      <c r="K21" s="167"/>
      <c r="L21" s="167"/>
      <c r="M21" s="167"/>
      <c r="N21" s="167"/>
      <c r="O21" s="167"/>
      <c r="P21" s="167"/>
      <c r="Q21" s="167"/>
      <c r="R21" s="167"/>
      <c r="S21" s="24">
        <f>問題８解答!S58</f>
        <v>6</v>
      </c>
      <c r="T21" s="24" t="s">
        <v>112</v>
      </c>
      <c r="U21" s="143" t="str">
        <f>問題８解答!U58</f>
        <v>前方</v>
      </c>
      <c r="V21" s="143"/>
      <c r="W21" s="168" t="s">
        <v>113</v>
      </c>
      <c r="X21" s="167"/>
      <c r="Y21" s="167"/>
      <c r="Z21" s="167"/>
      <c r="AA21" s="167"/>
      <c r="AB21" s="167"/>
      <c r="AC21" s="167"/>
      <c r="AD21" s="167"/>
      <c r="AE21" s="167"/>
      <c r="AF21" s="167"/>
      <c r="AG21" s="172">
        <f>問題８解答!AG58</f>
        <v>32</v>
      </c>
      <c r="AH21" s="172"/>
      <c r="AI21" s="173" t="s">
        <v>114</v>
      </c>
      <c r="AJ21" s="173"/>
      <c r="AK21" s="173"/>
      <c r="AL21" s="173"/>
      <c r="AM21" s="173"/>
      <c r="AN21" s="173"/>
      <c r="AO21" s="173"/>
      <c r="AP21" s="101"/>
    </row>
    <row r="22" spans="2:42" x14ac:dyDescent="0.2">
      <c r="B22" s="166" t="s">
        <v>319</v>
      </c>
      <c r="C22" s="167"/>
      <c r="D22" s="167"/>
      <c r="E22" s="167"/>
      <c r="F22" s="167"/>
      <c r="G22" s="167"/>
      <c r="H22" s="167"/>
      <c r="I22" s="167"/>
      <c r="J22" s="167"/>
      <c r="K22" s="167"/>
      <c r="L22" s="167"/>
      <c r="M22" s="167"/>
      <c r="N22" s="167"/>
      <c r="O22" s="167"/>
      <c r="P22" s="167"/>
      <c r="Q22" s="167"/>
      <c r="R22" s="167"/>
      <c r="S22" s="167"/>
      <c r="T22" s="167"/>
      <c r="U22" s="143">
        <f>問題８解答!U59</f>
        <v>130</v>
      </c>
      <c r="V22" s="143"/>
      <c r="W22" s="168" t="s">
        <v>116</v>
      </c>
      <c r="X22" s="168"/>
      <c r="Y22" s="168"/>
      <c r="Z22" s="168"/>
      <c r="AA22" s="168"/>
      <c r="AB22" s="168"/>
      <c r="AC22" s="168"/>
      <c r="AD22" s="168"/>
      <c r="AE22" s="168"/>
      <c r="AF22" s="168"/>
      <c r="AG22" s="168"/>
      <c r="AH22" s="168"/>
      <c r="AI22" s="168"/>
      <c r="AJ22" s="168"/>
      <c r="AK22" s="168"/>
      <c r="AL22" s="168"/>
      <c r="AM22" s="168"/>
      <c r="AN22" s="168"/>
      <c r="AO22" s="168"/>
      <c r="AP22" s="169"/>
    </row>
    <row r="23" spans="2:42" x14ac:dyDescent="0.2">
      <c r="B23" s="170" t="s">
        <v>117</v>
      </c>
      <c r="C23" s="171"/>
      <c r="D23" s="171"/>
      <c r="E23" s="17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3"/>
      <c r="AL23" s="33"/>
      <c r="AM23" s="33"/>
      <c r="AN23" s="33"/>
      <c r="AO23" s="33"/>
      <c r="AP23" s="102"/>
    </row>
    <row r="25" spans="2:42" x14ac:dyDescent="0.2">
      <c r="B25" s="36" t="s">
        <v>221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105" t="s">
        <v>118</v>
      </c>
      <c r="AG25" s="106" t="s">
        <v>119</v>
      </c>
      <c r="AI25" s="36"/>
      <c r="AJ25" s="36"/>
    </row>
    <row r="26" spans="2:42" x14ac:dyDescent="0.2">
      <c r="B26" s="162" t="s">
        <v>9</v>
      </c>
      <c r="C26" s="163"/>
      <c r="D26" s="141">
        <f>問題８解答!D75</f>
        <v>142</v>
      </c>
      <c r="E26" s="141"/>
      <c r="F26" s="164" t="s">
        <v>108</v>
      </c>
      <c r="G26" s="163"/>
      <c r="H26" s="163"/>
      <c r="I26" s="163"/>
      <c r="J26" s="163"/>
      <c r="K26" s="163"/>
      <c r="L26" s="163"/>
      <c r="M26" s="163"/>
      <c r="N26" s="141" t="str">
        <f>問題８解答!N75</f>
        <v>前方</v>
      </c>
      <c r="O26" s="141"/>
      <c r="P26" s="141">
        <f>問題８解答!P75</f>
        <v>22</v>
      </c>
      <c r="Q26" s="141"/>
      <c r="R26" s="164" t="s">
        <v>109</v>
      </c>
      <c r="S26" s="163"/>
      <c r="T26" s="163"/>
      <c r="U26" s="163"/>
      <c r="V26" s="141">
        <f>問題８解答!V75</f>
        <v>120</v>
      </c>
      <c r="W26" s="141"/>
      <c r="X26" s="164" t="s">
        <v>110</v>
      </c>
      <c r="Y26" s="163"/>
      <c r="Z26" s="163"/>
      <c r="AA26" s="163"/>
      <c r="AB26" s="163"/>
      <c r="AC26" s="163"/>
      <c r="AD26" s="163"/>
      <c r="AE26" s="163"/>
      <c r="AF26" s="163"/>
      <c r="AG26" s="163"/>
      <c r="AH26" s="163"/>
      <c r="AI26" s="163"/>
      <c r="AJ26" s="163"/>
      <c r="AK26" s="163"/>
      <c r="AL26" s="163"/>
      <c r="AM26" s="163"/>
      <c r="AN26" s="163"/>
      <c r="AO26" s="163"/>
      <c r="AP26" s="100"/>
    </row>
    <row r="27" spans="2:42" x14ac:dyDescent="0.2">
      <c r="B27" s="166" t="s">
        <v>111</v>
      </c>
      <c r="C27" s="167"/>
      <c r="D27" s="167"/>
      <c r="E27" s="167"/>
      <c r="F27" s="167"/>
      <c r="G27" s="167"/>
      <c r="H27" s="167"/>
      <c r="I27" s="167"/>
      <c r="J27" s="167"/>
      <c r="K27" s="167"/>
      <c r="L27" s="167"/>
      <c r="M27" s="167"/>
      <c r="N27" s="167"/>
      <c r="O27" s="167"/>
      <c r="P27" s="167"/>
      <c r="Q27" s="167"/>
      <c r="R27" s="167"/>
      <c r="S27" s="24">
        <f>問題８解答!S76</f>
        <v>4</v>
      </c>
      <c r="T27" s="24" t="s">
        <v>112</v>
      </c>
      <c r="U27" s="143" t="str">
        <f>問題８解答!U76</f>
        <v>後方</v>
      </c>
      <c r="V27" s="143"/>
      <c r="W27" s="168" t="s">
        <v>113</v>
      </c>
      <c r="X27" s="167"/>
      <c r="Y27" s="167"/>
      <c r="Z27" s="167"/>
      <c r="AA27" s="167"/>
      <c r="AB27" s="167"/>
      <c r="AC27" s="167"/>
      <c r="AD27" s="167"/>
      <c r="AE27" s="167"/>
      <c r="AF27" s="167"/>
      <c r="AG27" s="172">
        <f>問題８解答!AG76</f>
        <v>28</v>
      </c>
      <c r="AH27" s="172"/>
      <c r="AI27" s="173" t="s">
        <v>114</v>
      </c>
      <c r="AJ27" s="173"/>
      <c r="AK27" s="173"/>
      <c r="AL27" s="173"/>
      <c r="AM27" s="173"/>
      <c r="AN27" s="173"/>
      <c r="AO27" s="173"/>
      <c r="AP27" s="101"/>
    </row>
    <row r="28" spans="2:42" x14ac:dyDescent="0.2">
      <c r="B28" s="166" t="s">
        <v>320</v>
      </c>
      <c r="C28" s="167"/>
      <c r="D28" s="167"/>
      <c r="E28" s="167"/>
      <c r="F28" s="167"/>
      <c r="G28" s="167"/>
      <c r="H28" s="167"/>
      <c r="I28" s="167"/>
      <c r="J28" s="167"/>
      <c r="K28" s="167"/>
      <c r="L28" s="167"/>
      <c r="M28" s="167"/>
      <c r="N28" s="167"/>
      <c r="O28" s="167"/>
      <c r="P28" s="167"/>
      <c r="Q28" s="167"/>
      <c r="R28" s="167"/>
      <c r="S28" s="167"/>
      <c r="T28" s="167"/>
      <c r="U28" s="143">
        <f>問題８解答!U77</f>
        <v>130</v>
      </c>
      <c r="V28" s="143"/>
      <c r="W28" s="168" t="s">
        <v>116</v>
      </c>
      <c r="X28" s="168"/>
      <c r="Y28" s="168"/>
      <c r="Z28" s="168"/>
      <c r="AA28" s="168"/>
      <c r="AB28" s="168"/>
      <c r="AC28" s="168"/>
      <c r="AD28" s="168"/>
      <c r="AE28" s="168"/>
      <c r="AF28" s="168"/>
      <c r="AG28" s="168"/>
      <c r="AH28" s="168"/>
      <c r="AI28" s="168"/>
      <c r="AJ28" s="168"/>
      <c r="AK28" s="168"/>
      <c r="AL28" s="168"/>
      <c r="AM28" s="168"/>
      <c r="AN28" s="168"/>
      <c r="AO28" s="168"/>
      <c r="AP28" s="169"/>
    </row>
    <row r="29" spans="2:42" x14ac:dyDescent="0.2">
      <c r="B29" s="170" t="s">
        <v>117</v>
      </c>
      <c r="C29" s="171"/>
      <c r="D29" s="171"/>
      <c r="E29" s="171"/>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3"/>
      <c r="AL29" s="33"/>
      <c r="AM29" s="33"/>
      <c r="AN29" s="33"/>
      <c r="AO29" s="33"/>
      <c r="AP29" s="102"/>
    </row>
    <row r="31" spans="2:42" x14ac:dyDescent="0.2">
      <c r="B31" s="36" t="s">
        <v>222</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105" t="s">
        <v>118</v>
      </c>
      <c r="AG31" s="106" t="s">
        <v>119</v>
      </c>
      <c r="AI31" s="36"/>
      <c r="AJ31" s="36"/>
    </row>
    <row r="32" spans="2:42" x14ac:dyDescent="0.2">
      <c r="B32" s="162" t="s">
        <v>9</v>
      </c>
      <c r="C32" s="163"/>
      <c r="D32" s="141">
        <f>問題８解答!D93</f>
        <v>160</v>
      </c>
      <c r="E32" s="141"/>
      <c r="F32" s="164" t="s">
        <v>108</v>
      </c>
      <c r="G32" s="163"/>
      <c r="H32" s="163"/>
      <c r="I32" s="163"/>
      <c r="J32" s="163"/>
      <c r="K32" s="163"/>
      <c r="L32" s="163"/>
      <c r="M32" s="163"/>
      <c r="N32" s="141" t="str">
        <f>問題８解答!N93</f>
        <v>前方</v>
      </c>
      <c r="O32" s="141"/>
      <c r="P32" s="141">
        <f>問題８解答!P93</f>
        <v>25</v>
      </c>
      <c r="Q32" s="141"/>
      <c r="R32" s="164" t="s">
        <v>109</v>
      </c>
      <c r="S32" s="163"/>
      <c r="T32" s="163"/>
      <c r="U32" s="163"/>
      <c r="V32" s="141">
        <f>問題８解答!V93</f>
        <v>130</v>
      </c>
      <c r="W32" s="141"/>
      <c r="X32" s="164" t="s">
        <v>110</v>
      </c>
      <c r="Y32" s="163"/>
      <c r="Z32" s="163"/>
      <c r="AA32" s="163"/>
      <c r="AB32" s="163"/>
      <c r="AC32" s="163"/>
      <c r="AD32" s="163"/>
      <c r="AE32" s="163"/>
      <c r="AF32" s="163"/>
      <c r="AG32" s="163"/>
      <c r="AH32" s="163"/>
      <c r="AI32" s="163"/>
      <c r="AJ32" s="163"/>
      <c r="AK32" s="163"/>
      <c r="AL32" s="163"/>
      <c r="AM32" s="163"/>
      <c r="AN32" s="163"/>
      <c r="AO32" s="163"/>
      <c r="AP32" s="100"/>
    </row>
    <row r="33" spans="2:42" x14ac:dyDescent="0.2">
      <c r="B33" s="166" t="s">
        <v>111</v>
      </c>
      <c r="C33" s="167"/>
      <c r="D33" s="167"/>
      <c r="E33" s="167"/>
      <c r="F33" s="167"/>
      <c r="G33" s="167"/>
      <c r="H33" s="167"/>
      <c r="I33" s="167"/>
      <c r="J33" s="167"/>
      <c r="K33" s="167"/>
      <c r="L33" s="167"/>
      <c r="M33" s="167"/>
      <c r="N33" s="167"/>
      <c r="O33" s="167"/>
      <c r="P33" s="167"/>
      <c r="Q33" s="167"/>
      <c r="R33" s="167"/>
      <c r="S33" s="24">
        <f>問題８解答!S94</f>
        <v>3</v>
      </c>
      <c r="T33" s="24" t="s">
        <v>112</v>
      </c>
      <c r="U33" s="143" t="str">
        <f>問題８解答!U94</f>
        <v>後方</v>
      </c>
      <c r="V33" s="143"/>
      <c r="W33" s="168" t="s">
        <v>113</v>
      </c>
      <c r="X33" s="167"/>
      <c r="Y33" s="167"/>
      <c r="Z33" s="167"/>
      <c r="AA33" s="167"/>
      <c r="AB33" s="167"/>
      <c r="AC33" s="167"/>
      <c r="AD33" s="167"/>
      <c r="AE33" s="167"/>
      <c r="AF33" s="167"/>
      <c r="AG33" s="172">
        <f>問題８解答!AG94</f>
        <v>25</v>
      </c>
      <c r="AH33" s="172"/>
      <c r="AI33" s="173" t="s">
        <v>114</v>
      </c>
      <c r="AJ33" s="173"/>
      <c r="AK33" s="173"/>
      <c r="AL33" s="173"/>
      <c r="AM33" s="173"/>
      <c r="AN33" s="173"/>
      <c r="AO33" s="173"/>
      <c r="AP33" s="101"/>
    </row>
    <row r="34" spans="2:42" x14ac:dyDescent="0.2">
      <c r="B34" s="166" t="s">
        <v>321</v>
      </c>
      <c r="C34" s="167"/>
      <c r="D34" s="167"/>
      <c r="E34" s="167"/>
      <c r="F34" s="167"/>
      <c r="G34" s="167"/>
      <c r="H34" s="167"/>
      <c r="I34" s="167"/>
      <c r="J34" s="167"/>
      <c r="K34" s="167"/>
      <c r="L34" s="167"/>
      <c r="M34" s="167"/>
      <c r="N34" s="167"/>
      <c r="O34" s="167"/>
      <c r="P34" s="167"/>
      <c r="Q34" s="167"/>
      <c r="R34" s="167"/>
      <c r="S34" s="167"/>
      <c r="T34" s="167"/>
      <c r="U34" s="143">
        <f>問題８解答!U95</f>
        <v>135</v>
      </c>
      <c r="V34" s="143"/>
      <c r="W34" s="168" t="s">
        <v>116</v>
      </c>
      <c r="X34" s="168"/>
      <c r="Y34" s="168"/>
      <c r="Z34" s="168"/>
      <c r="AA34" s="168"/>
      <c r="AB34" s="168"/>
      <c r="AC34" s="168"/>
      <c r="AD34" s="168"/>
      <c r="AE34" s="168"/>
      <c r="AF34" s="168"/>
      <c r="AG34" s="168"/>
      <c r="AH34" s="168"/>
      <c r="AI34" s="168"/>
      <c r="AJ34" s="168"/>
      <c r="AK34" s="168"/>
      <c r="AL34" s="168"/>
      <c r="AM34" s="168"/>
      <c r="AN34" s="168"/>
      <c r="AO34" s="168"/>
      <c r="AP34" s="169"/>
    </row>
    <row r="35" spans="2:42" x14ac:dyDescent="0.2">
      <c r="B35" s="170" t="s">
        <v>117</v>
      </c>
      <c r="C35" s="171"/>
      <c r="D35" s="171"/>
      <c r="E35" s="171"/>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3"/>
      <c r="AL35" s="33"/>
      <c r="AM35" s="33"/>
      <c r="AN35" s="33"/>
      <c r="AO35" s="33"/>
      <c r="AP35" s="102"/>
    </row>
    <row r="37" spans="2:42" x14ac:dyDescent="0.2">
      <c r="B37" s="36" t="s">
        <v>223</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105" t="s">
        <v>118</v>
      </c>
      <c r="AG37" s="106" t="s">
        <v>119</v>
      </c>
      <c r="AI37" s="36"/>
      <c r="AJ37" s="36"/>
    </row>
    <row r="38" spans="2:42" x14ac:dyDescent="0.2">
      <c r="B38" s="162" t="s">
        <v>9</v>
      </c>
      <c r="C38" s="163"/>
      <c r="D38" s="141">
        <f>問題８解答!D111</f>
        <v>166</v>
      </c>
      <c r="E38" s="141"/>
      <c r="F38" s="164" t="s">
        <v>108</v>
      </c>
      <c r="G38" s="163"/>
      <c r="H38" s="163"/>
      <c r="I38" s="163"/>
      <c r="J38" s="163"/>
      <c r="K38" s="163"/>
      <c r="L38" s="163"/>
      <c r="M38" s="163"/>
      <c r="N38" s="141" t="str">
        <f>問題８解答!N111</f>
        <v>後方</v>
      </c>
      <c r="O38" s="141"/>
      <c r="P38" s="141">
        <f>問題８解答!P111</f>
        <v>20</v>
      </c>
      <c r="Q38" s="141"/>
      <c r="R38" s="164" t="s">
        <v>109</v>
      </c>
      <c r="S38" s="163"/>
      <c r="T38" s="163"/>
      <c r="U38" s="163"/>
      <c r="V38" s="141">
        <f>問題８解答!V111</f>
        <v>140</v>
      </c>
      <c r="W38" s="141"/>
      <c r="X38" s="164" t="s">
        <v>110</v>
      </c>
      <c r="Y38" s="163"/>
      <c r="Z38" s="163"/>
      <c r="AA38" s="163"/>
      <c r="AB38" s="163"/>
      <c r="AC38" s="163"/>
      <c r="AD38" s="163"/>
      <c r="AE38" s="163"/>
      <c r="AF38" s="163"/>
      <c r="AG38" s="163"/>
      <c r="AH38" s="163"/>
      <c r="AI38" s="163"/>
      <c r="AJ38" s="163"/>
      <c r="AK38" s="163"/>
      <c r="AL38" s="163"/>
      <c r="AM38" s="163"/>
      <c r="AN38" s="163"/>
      <c r="AO38" s="163"/>
      <c r="AP38" s="100"/>
    </row>
    <row r="39" spans="2:42" x14ac:dyDescent="0.2">
      <c r="B39" s="166" t="s">
        <v>111</v>
      </c>
      <c r="C39" s="167"/>
      <c r="D39" s="167"/>
      <c r="E39" s="167"/>
      <c r="F39" s="167"/>
      <c r="G39" s="167"/>
      <c r="H39" s="167"/>
      <c r="I39" s="167"/>
      <c r="J39" s="167"/>
      <c r="K39" s="167"/>
      <c r="L39" s="167"/>
      <c r="M39" s="167"/>
      <c r="N39" s="167"/>
      <c r="O39" s="167"/>
      <c r="P39" s="167"/>
      <c r="Q39" s="167"/>
      <c r="R39" s="167"/>
      <c r="S39" s="24">
        <f>問題８解答!S112</f>
        <v>5</v>
      </c>
      <c r="T39" s="24" t="s">
        <v>112</v>
      </c>
      <c r="U39" s="143" t="str">
        <f>問題８解答!U112</f>
        <v>前方</v>
      </c>
      <c r="V39" s="143"/>
      <c r="W39" s="168" t="s">
        <v>113</v>
      </c>
      <c r="X39" s="167"/>
      <c r="Y39" s="167"/>
      <c r="Z39" s="167"/>
      <c r="AA39" s="167"/>
      <c r="AB39" s="167"/>
      <c r="AC39" s="167"/>
      <c r="AD39" s="167"/>
      <c r="AE39" s="167"/>
      <c r="AF39" s="167"/>
      <c r="AG39" s="172">
        <f>問題８解答!AG112</f>
        <v>26</v>
      </c>
      <c r="AH39" s="172"/>
      <c r="AI39" s="173" t="s">
        <v>114</v>
      </c>
      <c r="AJ39" s="173"/>
      <c r="AK39" s="173"/>
      <c r="AL39" s="173"/>
      <c r="AM39" s="173"/>
      <c r="AN39" s="173"/>
      <c r="AO39" s="173"/>
      <c r="AP39" s="101"/>
    </row>
    <row r="40" spans="2:42" x14ac:dyDescent="0.2">
      <c r="B40" s="166" t="s">
        <v>322</v>
      </c>
      <c r="C40" s="167"/>
      <c r="D40" s="167"/>
      <c r="E40" s="167"/>
      <c r="F40" s="167"/>
      <c r="G40" s="167"/>
      <c r="H40" s="167"/>
      <c r="I40" s="167"/>
      <c r="J40" s="167"/>
      <c r="K40" s="167"/>
      <c r="L40" s="167"/>
      <c r="M40" s="167"/>
      <c r="N40" s="167"/>
      <c r="O40" s="167"/>
      <c r="P40" s="167"/>
      <c r="Q40" s="167"/>
      <c r="R40" s="167"/>
      <c r="S40" s="167"/>
      <c r="T40" s="167"/>
      <c r="U40" s="143">
        <f>問題８解答!U113</f>
        <v>115</v>
      </c>
      <c r="V40" s="143"/>
      <c r="W40" s="168" t="s">
        <v>116</v>
      </c>
      <c r="X40" s="168"/>
      <c r="Y40" s="168"/>
      <c r="Z40" s="168"/>
      <c r="AA40" s="168"/>
      <c r="AB40" s="168"/>
      <c r="AC40" s="168"/>
      <c r="AD40" s="168"/>
      <c r="AE40" s="168"/>
      <c r="AF40" s="168"/>
      <c r="AG40" s="168"/>
      <c r="AH40" s="168"/>
      <c r="AI40" s="168"/>
      <c r="AJ40" s="168"/>
      <c r="AK40" s="168"/>
      <c r="AL40" s="168"/>
      <c r="AM40" s="168"/>
      <c r="AN40" s="168"/>
      <c r="AO40" s="168"/>
      <c r="AP40" s="169"/>
    </row>
    <row r="41" spans="2:42" x14ac:dyDescent="0.2">
      <c r="B41" s="170" t="s">
        <v>117</v>
      </c>
      <c r="C41" s="171"/>
      <c r="D41" s="171"/>
      <c r="E41" s="171"/>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3"/>
      <c r="AL41" s="33"/>
      <c r="AM41" s="33"/>
      <c r="AN41" s="33"/>
      <c r="AO41" s="33"/>
      <c r="AP41" s="102"/>
    </row>
    <row r="43" spans="2:42" x14ac:dyDescent="0.2">
      <c r="B43" s="36" t="s">
        <v>224</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105" t="s">
        <v>118</v>
      </c>
      <c r="AG43" s="106" t="s">
        <v>119</v>
      </c>
      <c r="AI43" s="36"/>
      <c r="AJ43" s="36"/>
    </row>
    <row r="44" spans="2:42" x14ac:dyDescent="0.2">
      <c r="B44" s="162" t="s">
        <v>9</v>
      </c>
      <c r="C44" s="163"/>
      <c r="D44" s="141">
        <f>問題８解答!D129</f>
        <v>140</v>
      </c>
      <c r="E44" s="141"/>
      <c r="F44" s="164" t="s">
        <v>108</v>
      </c>
      <c r="G44" s="163"/>
      <c r="H44" s="163"/>
      <c r="I44" s="163"/>
      <c r="J44" s="163"/>
      <c r="K44" s="163"/>
      <c r="L44" s="163"/>
      <c r="M44" s="163"/>
      <c r="N44" s="141" t="str">
        <f>問題８解答!N129</f>
        <v>前方</v>
      </c>
      <c r="O44" s="141"/>
      <c r="P44" s="141">
        <f>問題８解答!P129</f>
        <v>25</v>
      </c>
      <c r="Q44" s="141"/>
      <c r="R44" s="164" t="s">
        <v>109</v>
      </c>
      <c r="S44" s="163"/>
      <c r="T44" s="163"/>
      <c r="U44" s="163"/>
      <c r="V44" s="141">
        <f>問題８解答!V129</f>
        <v>125</v>
      </c>
      <c r="W44" s="141"/>
      <c r="X44" s="164" t="s">
        <v>110</v>
      </c>
      <c r="Y44" s="163"/>
      <c r="Z44" s="163"/>
      <c r="AA44" s="163"/>
      <c r="AB44" s="163"/>
      <c r="AC44" s="163"/>
      <c r="AD44" s="163"/>
      <c r="AE44" s="163"/>
      <c r="AF44" s="163"/>
      <c r="AG44" s="163"/>
      <c r="AH44" s="163"/>
      <c r="AI44" s="163"/>
      <c r="AJ44" s="163"/>
      <c r="AK44" s="163"/>
      <c r="AL44" s="163"/>
      <c r="AM44" s="163"/>
      <c r="AN44" s="163"/>
      <c r="AO44" s="163"/>
      <c r="AP44" s="100"/>
    </row>
    <row r="45" spans="2:42" x14ac:dyDescent="0.2">
      <c r="B45" s="166" t="s">
        <v>111</v>
      </c>
      <c r="C45" s="167"/>
      <c r="D45" s="167"/>
      <c r="E45" s="167"/>
      <c r="F45" s="167"/>
      <c r="G45" s="167"/>
      <c r="H45" s="167"/>
      <c r="I45" s="167"/>
      <c r="J45" s="167"/>
      <c r="K45" s="167"/>
      <c r="L45" s="167"/>
      <c r="M45" s="167"/>
      <c r="N45" s="167"/>
      <c r="O45" s="167"/>
      <c r="P45" s="167"/>
      <c r="Q45" s="167"/>
      <c r="R45" s="167"/>
      <c r="S45" s="24">
        <f>問題８解答!S130</f>
        <v>5</v>
      </c>
      <c r="T45" s="24" t="s">
        <v>112</v>
      </c>
      <c r="U45" s="143" t="str">
        <f>問題８解答!U130</f>
        <v>後方</v>
      </c>
      <c r="V45" s="143"/>
      <c r="W45" s="168" t="s">
        <v>113</v>
      </c>
      <c r="X45" s="167"/>
      <c r="Y45" s="167"/>
      <c r="Z45" s="167"/>
      <c r="AA45" s="167"/>
      <c r="AB45" s="167"/>
      <c r="AC45" s="167"/>
      <c r="AD45" s="167"/>
      <c r="AE45" s="167"/>
      <c r="AF45" s="167"/>
      <c r="AG45" s="172">
        <f>問題８解答!AG130</f>
        <v>21</v>
      </c>
      <c r="AH45" s="172"/>
      <c r="AI45" s="173" t="s">
        <v>114</v>
      </c>
      <c r="AJ45" s="173"/>
      <c r="AK45" s="173"/>
      <c r="AL45" s="173"/>
      <c r="AM45" s="173"/>
      <c r="AN45" s="173"/>
      <c r="AO45" s="173"/>
      <c r="AP45" s="101"/>
    </row>
    <row r="46" spans="2:42" x14ac:dyDescent="0.2">
      <c r="B46" s="166" t="s">
        <v>323</v>
      </c>
      <c r="C46" s="167"/>
      <c r="D46" s="167"/>
      <c r="E46" s="167"/>
      <c r="F46" s="167"/>
      <c r="G46" s="167"/>
      <c r="H46" s="167"/>
      <c r="I46" s="167"/>
      <c r="J46" s="167"/>
      <c r="K46" s="167"/>
      <c r="L46" s="167"/>
      <c r="M46" s="167"/>
      <c r="N46" s="167"/>
      <c r="O46" s="167"/>
      <c r="P46" s="167"/>
      <c r="Q46" s="167"/>
      <c r="R46" s="167"/>
      <c r="S46" s="167"/>
      <c r="T46" s="167"/>
      <c r="U46" s="143">
        <f>問題８解答!U131</f>
        <v>118</v>
      </c>
      <c r="V46" s="143"/>
      <c r="W46" s="168" t="s">
        <v>116</v>
      </c>
      <c r="X46" s="168"/>
      <c r="Y46" s="168"/>
      <c r="Z46" s="168"/>
      <c r="AA46" s="168"/>
      <c r="AB46" s="168"/>
      <c r="AC46" s="168"/>
      <c r="AD46" s="168"/>
      <c r="AE46" s="168"/>
      <c r="AF46" s="168"/>
      <c r="AG46" s="168"/>
      <c r="AH46" s="168"/>
      <c r="AI46" s="168"/>
      <c r="AJ46" s="168"/>
      <c r="AK46" s="168"/>
      <c r="AL46" s="168"/>
      <c r="AM46" s="168"/>
      <c r="AN46" s="168"/>
      <c r="AO46" s="168"/>
      <c r="AP46" s="169"/>
    </row>
    <row r="47" spans="2:42" x14ac:dyDescent="0.2">
      <c r="B47" s="170" t="s">
        <v>117</v>
      </c>
      <c r="C47" s="171"/>
      <c r="D47" s="171"/>
      <c r="E47" s="171"/>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3"/>
      <c r="AL47" s="33"/>
      <c r="AM47" s="33"/>
      <c r="AN47" s="33"/>
      <c r="AO47" s="33"/>
      <c r="AP47" s="102"/>
    </row>
    <row r="49" spans="2:42" x14ac:dyDescent="0.2">
      <c r="B49" s="36" t="s">
        <v>215</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105" t="s">
        <v>118</v>
      </c>
      <c r="AG49" s="106" t="s">
        <v>119</v>
      </c>
      <c r="AI49" s="36"/>
      <c r="AJ49" s="36"/>
    </row>
    <row r="50" spans="2:42" x14ac:dyDescent="0.2">
      <c r="B50" s="162" t="s">
        <v>9</v>
      </c>
      <c r="C50" s="163"/>
      <c r="D50" s="141">
        <f>問題８解答!D147</f>
        <v>120</v>
      </c>
      <c r="E50" s="141"/>
      <c r="F50" s="164" t="s">
        <v>108</v>
      </c>
      <c r="G50" s="163"/>
      <c r="H50" s="163"/>
      <c r="I50" s="163"/>
      <c r="J50" s="163"/>
      <c r="K50" s="163"/>
      <c r="L50" s="163"/>
      <c r="M50" s="163"/>
      <c r="N50" s="141" t="str">
        <f>問題８解答!N147</f>
        <v>前方</v>
      </c>
      <c r="O50" s="141"/>
      <c r="P50" s="141">
        <f>問題８解答!P147</f>
        <v>20</v>
      </c>
      <c r="Q50" s="141"/>
      <c r="R50" s="164" t="s">
        <v>109</v>
      </c>
      <c r="S50" s="163"/>
      <c r="T50" s="163"/>
      <c r="U50" s="163"/>
      <c r="V50" s="141">
        <f>問題８解答!V147</f>
        <v>130</v>
      </c>
      <c r="W50" s="141"/>
      <c r="X50" s="164" t="s">
        <v>110</v>
      </c>
      <c r="Y50" s="163"/>
      <c r="Z50" s="163"/>
      <c r="AA50" s="163"/>
      <c r="AB50" s="163"/>
      <c r="AC50" s="163"/>
      <c r="AD50" s="163"/>
      <c r="AE50" s="163"/>
      <c r="AF50" s="163"/>
      <c r="AG50" s="163"/>
      <c r="AH50" s="163"/>
      <c r="AI50" s="163"/>
      <c r="AJ50" s="163"/>
      <c r="AK50" s="163"/>
      <c r="AL50" s="163"/>
      <c r="AM50" s="163"/>
      <c r="AN50" s="163"/>
      <c r="AO50" s="163"/>
      <c r="AP50" s="100"/>
    </row>
    <row r="51" spans="2:42" x14ac:dyDescent="0.2">
      <c r="B51" s="166" t="s">
        <v>111</v>
      </c>
      <c r="C51" s="167"/>
      <c r="D51" s="167"/>
      <c r="E51" s="167"/>
      <c r="F51" s="167"/>
      <c r="G51" s="167"/>
      <c r="H51" s="167"/>
      <c r="I51" s="167"/>
      <c r="J51" s="167"/>
      <c r="K51" s="167"/>
      <c r="L51" s="167"/>
      <c r="M51" s="167"/>
      <c r="N51" s="167"/>
      <c r="O51" s="167"/>
      <c r="P51" s="167"/>
      <c r="Q51" s="167"/>
      <c r="R51" s="167"/>
      <c r="S51" s="24">
        <f>問題８解答!S148</f>
        <v>8</v>
      </c>
      <c r="T51" s="24" t="s">
        <v>112</v>
      </c>
      <c r="U51" s="143" t="str">
        <f>問題８解答!U148</f>
        <v>前方</v>
      </c>
      <c r="V51" s="143"/>
      <c r="W51" s="168" t="s">
        <v>113</v>
      </c>
      <c r="X51" s="167"/>
      <c r="Y51" s="167"/>
      <c r="Z51" s="167"/>
      <c r="AA51" s="167"/>
      <c r="AB51" s="167"/>
      <c r="AC51" s="167"/>
      <c r="AD51" s="167"/>
      <c r="AE51" s="167"/>
      <c r="AF51" s="167"/>
      <c r="AG51" s="172">
        <f>問題８解答!AG148</f>
        <v>19</v>
      </c>
      <c r="AH51" s="172"/>
      <c r="AI51" s="173" t="s">
        <v>114</v>
      </c>
      <c r="AJ51" s="173"/>
      <c r="AK51" s="173"/>
      <c r="AL51" s="173"/>
      <c r="AM51" s="173"/>
      <c r="AN51" s="173"/>
      <c r="AO51" s="173"/>
      <c r="AP51" s="101"/>
    </row>
    <row r="52" spans="2:42" x14ac:dyDescent="0.2">
      <c r="B52" s="166" t="s">
        <v>324</v>
      </c>
      <c r="C52" s="167"/>
      <c r="D52" s="167"/>
      <c r="E52" s="167"/>
      <c r="F52" s="167"/>
      <c r="G52" s="167"/>
      <c r="H52" s="167"/>
      <c r="I52" s="167"/>
      <c r="J52" s="167"/>
      <c r="K52" s="167"/>
      <c r="L52" s="167"/>
      <c r="M52" s="167"/>
      <c r="N52" s="167"/>
      <c r="O52" s="167"/>
      <c r="P52" s="167"/>
      <c r="Q52" s="167"/>
      <c r="R52" s="167"/>
      <c r="S52" s="167"/>
      <c r="T52" s="167"/>
      <c r="U52" s="143">
        <f>問題８解答!U149</f>
        <v>115</v>
      </c>
      <c r="V52" s="143"/>
      <c r="W52" s="168" t="s">
        <v>116</v>
      </c>
      <c r="X52" s="168"/>
      <c r="Y52" s="168"/>
      <c r="Z52" s="168"/>
      <c r="AA52" s="168"/>
      <c r="AB52" s="168"/>
      <c r="AC52" s="168"/>
      <c r="AD52" s="168"/>
      <c r="AE52" s="168"/>
      <c r="AF52" s="168"/>
      <c r="AG52" s="168"/>
      <c r="AH52" s="168"/>
      <c r="AI52" s="168"/>
      <c r="AJ52" s="168"/>
      <c r="AK52" s="168"/>
      <c r="AL52" s="168"/>
      <c r="AM52" s="168"/>
      <c r="AN52" s="168"/>
      <c r="AO52" s="168"/>
      <c r="AP52" s="169"/>
    </row>
    <row r="53" spans="2:42" x14ac:dyDescent="0.2">
      <c r="B53" s="170" t="s">
        <v>117</v>
      </c>
      <c r="C53" s="171"/>
      <c r="D53" s="171"/>
      <c r="E53" s="171"/>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3"/>
      <c r="AL53" s="33"/>
      <c r="AM53" s="33"/>
      <c r="AN53" s="33"/>
      <c r="AO53" s="33"/>
      <c r="AP53" s="102"/>
    </row>
    <row r="55" spans="2:42" x14ac:dyDescent="0.2">
      <c r="B55" s="36" t="s">
        <v>216</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105" t="s">
        <v>118</v>
      </c>
      <c r="AG55" s="106" t="s">
        <v>119</v>
      </c>
      <c r="AI55" s="36"/>
      <c r="AJ55" s="36"/>
    </row>
    <row r="56" spans="2:42" x14ac:dyDescent="0.2">
      <c r="B56" s="162" t="s">
        <v>9</v>
      </c>
      <c r="C56" s="163"/>
      <c r="D56" s="141">
        <f>問題８解答!D165</f>
        <v>110</v>
      </c>
      <c r="E56" s="141"/>
      <c r="F56" s="164" t="s">
        <v>108</v>
      </c>
      <c r="G56" s="163"/>
      <c r="H56" s="163"/>
      <c r="I56" s="163"/>
      <c r="J56" s="163"/>
      <c r="K56" s="163"/>
      <c r="L56" s="163"/>
      <c r="M56" s="163"/>
      <c r="N56" s="141" t="str">
        <f>問題８解答!N165</f>
        <v>前方</v>
      </c>
      <c r="O56" s="141"/>
      <c r="P56" s="141">
        <f>問題８解答!P165</f>
        <v>23</v>
      </c>
      <c r="Q56" s="141"/>
      <c r="R56" s="164" t="s">
        <v>109</v>
      </c>
      <c r="S56" s="163"/>
      <c r="T56" s="163"/>
      <c r="U56" s="163"/>
      <c r="V56" s="141">
        <f>問題８解答!V165</f>
        <v>115</v>
      </c>
      <c r="W56" s="141"/>
      <c r="X56" s="164" t="s">
        <v>110</v>
      </c>
      <c r="Y56" s="163"/>
      <c r="Z56" s="163"/>
      <c r="AA56" s="163"/>
      <c r="AB56" s="163"/>
      <c r="AC56" s="163"/>
      <c r="AD56" s="163"/>
      <c r="AE56" s="163"/>
      <c r="AF56" s="163"/>
      <c r="AG56" s="163"/>
      <c r="AH56" s="163"/>
      <c r="AI56" s="163"/>
      <c r="AJ56" s="163"/>
      <c r="AK56" s="163"/>
      <c r="AL56" s="163"/>
      <c r="AM56" s="163"/>
      <c r="AN56" s="163"/>
      <c r="AO56" s="163"/>
      <c r="AP56" s="100"/>
    </row>
    <row r="57" spans="2:42" x14ac:dyDescent="0.2">
      <c r="B57" s="166" t="s">
        <v>111</v>
      </c>
      <c r="C57" s="167"/>
      <c r="D57" s="167"/>
      <c r="E57" s="167"/>
      <c r="F57" s="167"/>
      <c r="G57" s="167"/>
      <c r="H57" s="167"/>
      <c r="I57" s="167"/>
      <c r="J57" s="167"/>
      <c r="K57" s="167"/>
      <c r="L57" s="167"/>
      <c r="M57" s="167"/>
      <c r="N57" s="167"/>
      <c r="O57" s="167"/>
      <c r="P57" s="167"/>
      <c r="Q57" s="167"/>
      <c r="R57" s="167"/>
      <c r="S57" s="24">
        <f>問題８解答!S166</f>
        <v>3</v>
      </c>
      <c r="T57" s="24" t="s">
        <v>112</v>
      </c>
      <c r="U57" s="143" t="str">
        <f>問題８解答!U166</f>
        <v>後方</v>
      </c>
      <c r="V57" s="143"/>
      <c r="W57" s="168" t="s">
        <v>113</v>
      </c>
      <c r="X57" s="167"/>
      <c r="Y57" s="167"/>
      <c r="Z57" s="167"/>
      <c r="AA57" s="167"/>
      <c r="AB57" s="167"/>
      <c r="AC57" s="167"/>
      <c r="AD57" s="167"/>
      <c r="AE57" s="167"/>
      <c r="AF57" s="167"/>
      <c r="AG57" s="172">
        <f>問題８解答!AG166</f>
        <v>18.5</v>
      </c>
      <c r="AH57" s="172"/>
      <c r="AI57" s="173" t="s">
        <v>114</v>
      </c>
      <c r="AJ57" s="173"/>
      <c r="AK57" s="173"/>
      <c r="AL57" s="173"/>
      <c r="AM57" s="173"/>
      <c r="AN57" s="173"/>
      <c r="AO57" s="173"/>
      <c r="AP57" s="101"/>
    </row>
    <row r="58" spans="2:42" x14ac:dyDescent="0.2">
      <c r="B58" s="166" t="s">
        <v>325</v>
      </c>
      <c r="C58" s="167"/>
      <c r="D58" s="167"/>
      <c r="E58" s="167"/>
      <c r="F58" s="167"/>
      <c r="G58" s="167"/>
      <c r="H58" s="167"/>
      <c r="I58" s="167"/>
      <c r="J58" s="167"/>
      <c r="K58" s="167"/>
      <c r="L58" s="167"/>
      <c r="M58" s="167"/>
      <c r="N58" s="167"/>
      <c r="O58" s="167"/>
      <c r="P58" s="167"/>
      <c r="Q58" s="167"/>
      <c r="R58" s="167"/>
      <c r="S58" s="167"/>
      <c r="T58" s="167"/>
      <c r="U58" s="143">
        <f>問題８解答!U167</f>
        <v>105</v>
      </c>
      <c r="V58" s="143"/>
      <c r="W58" s="168" t="s">
        <v>116</v>
      </c>
      <c r="X58" s="168"/>
      <c r="Y58" s="168"/>
      <c r="Z58" s="168"/>
      <c r="AA58" s="168"/>
      <c r="AB58" s="168"/>
      <c r="AC58" s="168"/>
      <c r="AD58" s="168"/>
      <c r="AE58" s="168"/>
      <c r="AF58" s="168"/>
      <c r="AG58" s="168"/>
      <c r="AH58" s="168"/>
      <c r="AI58" s="168"/>
      <c r="AJ58" s="168"/>
      <c r="AK58" s="168"/>
      <c r="AL58" s="168"/>
      <c r="AM58" s="168"/>
      <c r="AN58" s="168"/>
      <c r="AO58" s="168"/>
      <c r="AP58" s="169"/>
    </row>
    <row r="59" spans="2:42" x14ac:dyDescent="0.2">
      <c r="B59" s="170" t="s">
        <v>117</v>
      </c>
      <c r="C59" s="171"/>
      <c r="D59" s="171"/>
      <c r="E59" s="171"/>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3"/>
      <c r="AL59" s="33"/>
      <c r="AM59" s="33"/>
      <c r="AN59" s="33"/>
      <c r="AO59" s="33"/>
      <c r="AP59" s="102"/>
    </row>
    <row r="60" spans="2:42" ht="9" customHeight="1" x14ac:dyDescent="0.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row>
    <row r="61" spans="2:42" ht="9" customHeight="1" x14ac:dyDescent="0.2"/>
    <row r="62" spans="2:42" x14ac:dyDescent="0.2">
      <c r="B62" s="36" t="s">
        <v>217</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105" t="s">
        <v>118</v>
      </c>
      <c r="AG62" s="106" t="s">
        <v>119</v>
      </c>
      <c r="AI62" s="36"/>
      <c r="AJ62" s="36"/>
    </row>
    <row r="63" spans="2:42" x14ac:dyDescent="0.2">
      <c r="B63" s="162" t="s">
        <v>9</v>
      </c>
      <c r="C63" s="163"/>
      <c r="D63" s="141">
        <f>問題８解答!D183</f>
        <v>150</v>
      </c>
      <c r="E63" s="141"/>
      <c r="F63" s="164" t="s">
        <v>108</v>
      </c>
      <c r="G63" s="163"/>
      <c r="H63" s="163"/>
      <c r="I63" s="163"/>
      <c r="J63" s="163"/>
      <c r="K63" s="163"/>
      <c r="L63" s="163"/>
      <c r="M63" s="163"/>
      <c r="N63" s="141" t="str">
        <f>問題８解答!N183</f>
        <v>前方</v>
      </c>
      <c r="O63" s="141"/>
      <c r="P63" s="141">
        <f>問題８解答!P183</f>
        <v>20</v>
      </c>
      <c r="Q63" s="141"/>
      <c r="R63" s="164" t="s">
        <v>109</v>
      </c>
      <c r="S63" s="163"/>
      <c r="T63" s="163"/>
      <c r="U63" s="163"/>
      <c r="V63" s="141">
        <f>問題８解答!V183</f>
        <v>60</v>
      </c>
      <c r="W63" s="141"/>
      <c r="X63" s="164" t="s">
        <v>110</v>
      </c>
      <c r="Y63" s="163"/>
      <c r="Z63" s="163"/>
      <c r="AA63" s="163"/>
      <c r="AB63" s="163"/>
      <c r="AC63" s="163"/>
      <c r="AD63" s="163"/>
      <c r="AE63" s="163"/>
      <c r="AF63" s="163"/>
      <c r="AG63" s="163"/>
      <c r="AH63" s="163"/>
      <c r="AI63" s="163"/>
      <c r="AJ63" s="163"/>
      <c r="AK63" s="163"/>
      <c r="AL63" s="163"/>
      <c r="AM63" s="163"/>
      <c r="AN63" s="163"/>
      <c r="AO63" s="163"/>
      <c r="AP63" s="100"/>
    </row>
    <row r="64" spans="2:42" x14ac:dyDescent="0.2">
      <c r="B64" s="166" t="s">
        <v>111</v>
      </c>
      <c r="C64" s="167"/>
      <c r="D64" s="167"/>
      <c r="E64" s="167"/>
      <c r="F64" s="167"/>
      <c r="G64" s="167"/>
      <c r="H64" s="167"/>
      <c r="I64" s="167"/>
      <c r="J64" s="167"/>
      <c r="K64" s="167"/>
      <c r="L64" s="167"/>
      <c r="M64" s="167"/>
      <c r="N64" s="167"/>
      <c r="O64" s="167"/>
      <c r="P64" s="167"/>
      <c r="Q64" s="167"/>
      <c r="R64" s="167"/>
      <c r="S64" s="24">
        <f>問題８解答!S184</f>
        <v>6</v>
      </c>
      <c r="T64" s="24" t="s">
        <v>112</v>
      </c>
      <c r="U64" s="143" t="str">
        <f>問題８解答!U184</f>
        <v>後方</v>
      </c>
      <c r="V64" s="143"/>
      <c r="W64" s="168" t="s">
        <v>113</v>
      </c>
      <c r="X64" s="167"/>
      <c r="Y64" s="167"/>
      <c r="Z64" s="167"/>
      <c r="AA64" s="167"/>
      <c r="AB64" s="167"/>
      <c r="AC64" s="167"/>
      <c r="AD64" s="167"/>
      <c r="AE64" s="167"/>
      <c r="AF64" s="167"/>
      <c r="AG64" s="172">
        <f>問題８解答!AG184</f>
        <v>24.8</v>
      </c>
      <c r="AH64" s="172"/>
      <c r="AI64" s="173" t="s">
        <v>114</v>
      </c>
      <c r="AJ64" s="173"/>
      <c r="AK64" s="173"/>
      <c r="AL64" s="173"/>
      <c r="AM64" s="173"/>
      <c r="AN64" s="173"/>
      <c r="AO64" s="173"/>
      <c r="AP64" s="101"/>
    </row>
    <row r="65" spans="2:42" x14ac:dyDescent="0.2">
      <c r="B65" s="166" t="s">
        <v>326</v>
      </c>
      <c r="C65" s="167"/>
      <c r="D65" s="167"/>
      <c r="E65" s="167"/>
      <c r="F65" s="167"/>
      <c r="G65" s="167"/>
      <c r="H65" s="167"/>
      <c r="I65" s="167"/>
      <c r="J65" s="167"/>
      <c r="K65" s="167"/>
      <c r="L65" s="167"/>
      <c r="M65" s="167"/>
      <c r="N65" s="167"/>
      <c r="O65" s="167"/>
      <c r="P65" s="167"/>
      <c r="Q65" s="167"/>
      <c r="R65" s="167"/>
      <c r="S65" s="167"/>
      <c r="T65" s="167"/>
      <c r="U65" s="143">
        <f>問題８解答!U185</f>
        <v>126</v>
      </c>
      <c r="V65" s="143"/>
      <c r="W65" s="168" t="s">
        <v>116</v>
      </c>
      <c r="X65" s="168"/>
      <c r="Y65" s="168"/>
      <c r="Z65" s="168"/>
      <c r="AA65" s="168"/>
      <c r="AB65" s="168"/>
      <c r="AC65" s="168"/>
      <c r="AD65" s="168"/>
      <c r="AE65" s="168"/>
      <c r="AF65" s="168"/>
      <c r="AG65" s="168"/>
      <c r="AH65" s="168"/>
      <c r="AI65" s="168"/>
      <c r="AJ65" s="168"/>
      <c r="AK65" s="168"/>
      <c r="AL65" s="168"/>
      <c r="AM65" s="168"/>
      <c r="AN65" s="168"/>
      <c r="AO65" s="168"/>
      <c r="AP65" s="169"/>
    </row>
    <row r="66" spans="2:42" x14ac:dyDescent="0.2">
      <c r="B66" s="170" t="s">
        <v>117</v>
      </c>
      <c r="C66" s="171"/>
      <c r="D66" s="171"/>
      <c r="E66" s="171"/>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3"/>
      <c r="AL66" s="33"/>
      <c r="AM66" s="33"/>
      <c r="AN66" s="33"/>
      <c r="AO66" s="33"/>
      <c r="AP66" s="102"/>
    </row>
    <row r="67" spans="2:42" ht="9" customHeight="1" x14ac:dyDescent="0.2">
      <c r="B67" s="103"/>
      <c r="C67" s="104"/>
      <c r="D67" s="104"/>
      <c r="E67" s="10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9"/>
      <c r="AL67" s="29"/>
      <c r="AM67" s="29"/>
      <c r="AN67" s="29"/>
      <c r="AO67" s="29"/>
      <c r="AP67" s="29"/>
    </row>
    <row r="68" spans="2:42" x14ac:dyDescent="0.2">
      <c r="B68" s="36" t="s">
        <v>218</v>
      </c>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105" t="s">
        <v>118</v>
      </c>
      <c r="AG68" s="106" t="s">
        <v>119</v>
      </c>
      <c r="AI68" s="36"/>
      <c r="AJ68" s="36"/>
    </row>
    <row r="69" spans="2:42" x14ac:dyDescent="0.2">
      <c r="B69" s="162" t="s">
        <v>9</v>
      </c>
      <c r="C69" s="163"/>
      <c r="D69" s="141">
        <f>問題８解答!D201</f>
        <v>140</v>
      </c>
      <c r="E69" s="141"/>
      <c r="F69" s="164" t="s">
        <v>108</v>
      </c>
      <c r="G69" s="163"/>
      <c r="H69" s="163"/>
      <c r="I69" s="163"/>
      <c r="J69" s="163"/>
      <c r="K69" s="163"/>
      <c r="L69" s="163"/>
      <c r="M69" s="163"/>
      <c r="N69" s="141" t="str">
        <f>問題８解答!N201</f>
        <v>後方</v>
      </c>
      <c r="O69" s="141"/>
      <c r="P69" s="141">
        <f>問題８解答!P201</f>
        <v>25</v>
      </c>
      <c r="Q69" s="141"/>
      <c r="R69" s="164" t="s">
        <v>109</v>
      </c>
      <c r="S69" s="163"/>
      <c r="T69" s="163"/>
      <c r="U69" s="163"/>
      <c r="V69" s="141">
        <f>問題８解答!V201</f>
        <v>85</v>
      </c>
      <c r="W69" s="141"/>
      <c r="X69" s="164" t="s">
        <v>110</v>
      </c>
      <c r="Y69" s="163"/>
      <c r="Z69" s="163"/>
      <c r="AA69" s="163"/>
      <c r="AB69" s="163"/>
      <c r="AC69" s="163"/>
      <c r="AD69" s="163"/>
      <c r="AE69" s="163"/>
      <c r="AF69" s="163"/>
      <c r="AG69" s="163"/>
      <c r="AH69" s="163"/>
      <c r="AI69" s="163"/>
      <c r="AJ69" s="163"/>
      <c r="AK69" s="163"/>
      <c r="AL69" s="163"/>
      <c r="AM69" s="163"/>
      <c r="AN69" s="163"/>
      <c r="AO69" s="163"/>
      <c r="AP69" s="100"/>
    </row>
    <row r="70" spans="2:42" x14ac:dyDescent="0.2">
      <c r="B70" s="166" t="s">
        <v>111</v>
      </c>
      <c r="C70" s="167"/>
      <c r="D70" s="167"/>
      <c r="E70" s="167"/>
      <c r="F70" s="167"/>
      <c r="G70" s="167"/>
      <c r="H70" s="167"/>
      <c r="I70" s="167"/>
      <c r="J70" s="167"/>
      <c r="K70" s="167"/>
      <c r="L70" s="167"/>
      <c r="M70" s="167"/>
      <c r="N70" s="167"/>
      <c r="O70" s="167"/>
      <c r="P70" s="167"/>
      <c r="Q70" s="167"/>
      <c r="R70" s="167"/>
      <c r="S70" s="24">
        <f>問題８解答!S202</f>
        <v>5</v>
      </c>
      <c r="T70" s="24" t="s">
        <v>112</v>
      </c>
      <c r="U70" s="143" t="str">
        <f>問題８解答!U202</f>
        <v>後方</v>
      </c>
      <c r="V70" s="143"/>
      <c r="W70" s="168" t="s">
        <v>113</v>
      </c>
      <c r="X70" s="167"/>
      <c r="Y70" s="167"/>
      <c r="Z70" s="167"/>
      <c r="AA70" s="167"/>
      <c r="AB70" s="167"/>
      <c r="AC70" s="167"/>
      <c r="AD70" s="167"/>
      <c r="AE70" s="167"/>
      <c r="AF70" s="167"/>
      <c r="AG70" s="172">
        <f>問題８解答!AG202</f>
        <v>16</v>
      </c>
      <c r="AH70" s="172"/>
      <c r="AI70" s="173" t="s">
        <v>114</v>
      </c>
      <c r="AJ70" s="173"/>
      <c r="AK70" s="173"/>
      <c r="AL70" s="173"/>
      <c r="AM70" s="173"/>
      <c r="AN70" s="173"/>
      <c r="AO70" s="173"/>
      <c r="AP70" s="101"/>
    </row>
    <row r="71" spans="2:42" x14ac:dyDescent="0.2">
      <c r="B71" s="166" t="s">
        <v>327</v>
      </c>
      <c r="C71" s="167"/>
      <c r="D71" s="167"/>
      <c r="E71" s="167"/>
      <c r="F71" s="167"/>
      <c r="G71" s="167"/>
      <c r="H71" s="167"/>
      <c r="I71" s="167"/>
      <c r="J71" s="167"/>
      <c r="K71" s="167"/>
      <c r="L71" s="167"/>
      <c r="M71" s="167"/>
      <c r="N71" s="167"/>
      <c r="O71" s="167"/>
      <c r="P71" s="167"/>
      <c r="Q71" s="167"/>
      <c r="R71" s="167"/>
      <c r="S71" s="167"/>
      <c r="T71" s="167"/>
      <c r="U71" s="143">
        <f>問題８解答!U203</f>
        <v>105</v>
      </c>
      <c r="V71" s="143"/>
      <c r="W71" s="168" t="s">
        <v>116</v>
      </c>
      <c r="X71" s="168"/>
      <c r="Y71" s="168"/>
      <c r="Z71" s="168"/>
      <c r="AA71" s="168"/>
      <c r="AB71" s="168"/>
      <c r="AC71" s="168"/>
      <c r="AD71" s="168"/>
      <c r="AE71" s="168"/>
      <c r="AF71" s="168"/>
      <c r="AG71" s="168"/>
      <c r="AH71" s="168"/>
      <c r="AI71" s="168"/>
      <c r="AJ71" s="168"/>
      <c r="AK71" s="168"/>
      <c r="AL71" s="168"/>
      <c r="AM71" s="168"/>
      <c r="AN71" s="168"/>
      <c r="AO71" s="168"/>
      <c r="AP71" s="169"/>
    </row>
    <row r="72" spans="2:42" x14ac:dyDescent="0.2">
      <c r="B72" s="170" t="s">
        <v>117</v>
      </c>
      <c r="C72" s="171"/>
      <c r="D72" s="171"/>
      <c r="E72" s="171"/>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3"/>
      <c r="AL72" s="33"/>
      <c r="AM72" s="33"/>
      <c r="AN72" s="33"/>
      <c r="AO72" s="33"/>
      <c r="AP72" s="102"/>
    </row>
    <row r="73" spans="2:42" ht="9" customHeight="1" x14ac:dyDescent="0.2"/>
    <row r="74" spans="2:42" x14ac:dyDescent="0.2">
      <c r="B74" s="36" t="s">
        <v>228</v>
      </c>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105" t="s">
        <v>118</v>
      </c>
      <c r="AG74" s="106" t="s">
        <v>119</v>
      </c>
      <c r="AI74" s="36"/>
      <c r="AJ74" s="36"/>
    </row>
    <row r="75" spans="2:42" x14ac:dyDescent="0.2">
      <c r="B75" s="162" t="s">
        <v>9</v>
      </c>
      <c r="C75" s="163"/>
      <c r="D75" s="141">
        <f>問題８解答!D219</f>
        <v>112</v>
      </c>
      <c r="E75" s="141"/>
      <c r="F75" s="164" t="s">
        <v>108</v>
      </c>
      <c r="G75" s="163"/>
      <c r="H75" s="163"/>
      <c r="I75" s="163"/>
      <c r="J75" s="163"/>
      <c r="K75" s="163"/>
      <c r="L75" s="163"/>
      <c r="M75" s="163"/>
      <c r="N75" s="141" t="str">
        <f>問題８解答!N219</f>
        <v>後方</v>
      </c>
      <c r="O75" s="141"/>
      <c r="P75" s="141">
        <f>問題８解答!P219</f>
        <v>6</v>
      </c>
      <c r="Q75" s="141"/>
      <c r="R75" s="164" t="s">
        <v>109</v>
      </c>
      <c r="S75" s="163"/>
      <c r="T75" s="163"/>
      <c r="U75" s="163"/>
      <c r="V75" s="141">
        <f>問題８解答!V219</f>
        <v>140</v>
      </c>
      <c r="W75" s="141"/>
      <c r="X75" s="164" t="s">
        <v>110</v>
      </c>
      <c r="Y75" s="163"/>
      <c r="Z75" s="163"/>
      <c r="AA75" s="163"/>
      <c r="AB75" s="163"/>
      <c r="AC75" s="163"/>
      <c r="AD75" s="163"/>
      <c r="AE75" s="163"/>
      <c r="AF75" s="163"/>
      <c r="AG75" s="163"/>
      <c r="AH75" s="163"/>
      <c r="AI75" s="163"/>
      <c r="AJ75" s="163"/>
      <c r="AK75" s="163"/>
      <c r="AL75" s="163"/>
      <c r="AM75" s="163"/>
      <c r="AN75" s="163"/>
      <c r="AO75" s="163"/>
      <c r="AP75" s="100"/>
    </row>
    <row r="76" spans="2:42" x14ac:dyDescent="0.2">
      <c r="B76" s="166" t="s">
        <v>111</v>
      </c>
      <c r="C76" s="167"/>
      <c r="D76" s="167"/>
      <c r="E76" s="167"/>
      <c r="F76" s="167"/>
      <c r="G76" s="167"/>
      <c r="H76" s="167"/>
      <c r="I76" s="167"/>
      <c r="J76" s="167"/>
      <c r="K76" s="167"/>
      <c r="L76" s="167"/>
      <c r="M76" s="167"/>
      <c r="N76" s="167"/>
      <c r="O76" s="167"/>
      <c r="P76" s="167"/>
      <c r="Q76" s="167"/>
      <c r="R76" s="167"/>
      <c r="S76" s="24">
        <f>問題８解答!S220</f>
        <v>5</v>
      </c>
      <c r="T76" s="24" t="s">
        <v>112</v>
      </c>
      <c r="U76" s="143" t="str">
        <f>問題８解答!U220</f>
        <v>前方</v>
      </c>
      <c r="V76" s="143"/>
      <c r="W76" s="168" t="s">
        <v>113</v>
      </c>
      <c r="X76" s="167"/>
      <c r="Y76" s="167"/>
      <c r="Z76" s="167"/>
      <c r="AA76" s="167"/>
      <c r="AB76" s="167"/>
      <c r="AC76" s="167"/>
      <c r="AD76" s="167"/>
      <c r="AE76" s="167"/>
      <c r="AF76" s="167"/>
      <c r="AG76" s="172">
        <f>問題８解答!AG220</f>
        <v>20.5</v>
      </c>
      <c r="AH76" s="172"/>
      <c r="AI76" s="173" t="s">
        <v>114</v>
      </c>
      <c r="AJ76" s="173"/>
      <c r="AK76" s="173"/>
      <c r="AL76" s="173"/>
      <c r="AM76" s="173"/>
      <c r="AN76" s="173"/>
      <c r="AO76" s="173"/>
      <c r="AP76" s="101"/>
    </row>
    <row r="77" spans="2:42" x14ac:dyDescent="0.2">
      <c r="B77" s="166" t="s">
        <v>328</v>
      </c>
      <c r="C77" s="167"/>
      <c r="D77" s="167"/>
      <c r="E77" s="167"/>
      <c r="F77" s="167"/>
      <c r="G77" s="167"/>
      <c r="H77" s="167"/>
      <c r="I77" s="167"/>
      <c r="J77" s="167"/>
      <c r="K77" s="167"/>
      <c r="L77" s="167"/>
      <c r="M77" s="167"/>
      <c r="N77" s="167"/>
      <c r="O77" s="167"/>
      <c r="P77" s="167"/>
      <c r="Q77" s="167"/>
      <c r="R77" s="167"/>
      <c r="S77" s="167"/>
      <c r="T77" s="167"/>
      <c r="U77" s="143">
        <f>問題８解答!U221</f>
        <v>107</v>
      </c>
      <c r="V77" s="143"/>
      <c r="W77" s="168" t="s">
        <v>116</v>
      </c>
      <c r="X77" s="168"/>
      <c r="Y77" s="168"/>
      <c r="Z77" s="168"/>
      <c r="AA77" s="168"/>
      <c r="AB77" s="168"/>
      <c r="AC77" s="168"/>
      <c r="AD77" s="168"/>
      <c r="AE77" s="168"/>
      <c r="AF77" s="168"/>
      <c r="AG77" s="168"/>
      <c r="AH77" s="168"/>
      <c r="AI77" s="168"/>
      <c r="AJ77" s="168"/>
      <c r="AK77" s="168"/>
      <c r="AL77" s="168"/>
      <c r="AM77" s="168"/>
      <c r="AN77" s="168"/>
      <c r="AO77" s="168"/>
      <c r="AP77" s="169"/>
    </row>
    <row r="78" spans="2:42" x14ac:dyDescent="0.2">
      <c r="B78" s="170" t="s">
        <v>117</v>
      </c>
      <c r="C78" s="171"/>
      <c r="D78" s="171"/>
      <c r="E78" s="171"/>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3"/>
      <c r="AL78" s="33"/>
      <c r="AM78" s="33"/>
      <c r="AN78" s="33"/>
      <c r="AO78" s="33"/>
      <c r="AP78" s="102"/>
    </row>
    <row r="79" spans="2:42" ht="9" customHeight="1" x14ac:dyDescent="0.2"/>
    <row r="80" spans="2:42" x14ac:dyDescent="0.2">
      <c r="B80" s="36" t="s">
        <v>236</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105" t="s">
        <v>118</v>
      </c>
      <c r="AG80" s="106" t="s">
        <v>119</v>
      </c>
      <c r="AI80" s="36"/>
      <c r="AJ80" s="36"/>
    </row>
    <row r="81" spans="2:42" x14ac:dyDescent="0.2">
      <c r="B81" s="162" t="s">
        <v>9</v>
      </c>
      <c r="C81" s="163"/>
      <c r="D81" s="141">
        <f>問題８解答!D237</f>
        <v>142</v>
      </c>
      <c r="E81" s="141"/>
      <c r="F81" s="164" t="s">
        <v>108</v>
      </c>
      <c r="G81" s="163"/>
      <c r="H81" s="163"/>
      <c r="I81" s="163"/>
      <c r="J81" s="163"/>
      <c r="K81" s="163"/>
      <c r="L81" s="163"/>
      <c r="M81" s="163"/>
      <c r="N81" s="141" t="str">
        <f>問題８解答!N237</f>
        <v>後方</v>
      </c>
      <c r="O81" s="141"/>
      <c r="P81" s="141">
        <f>問題８解答!P237</f>
        <v>24</v>
      </c>
      <c r="Q81" s="141"/>
      <c r="R81" s="164" t="s">
        <v>109</v>
      </c>
      <c r="S81" s="163"/>
      <c r="T81" s="163"/>
      <c r="U81" s="163"/>
      <c r="V81" s="141">
        <f>問題８解答!V237</f>
        <v>175</v>
      </c>
      <c r="W81" s="141"/>
      <c r="X81" s="164" t="s">
        <v>110</v>
      </c>
      <c r="Y81" s="163"/>
      <c r="Z81" s="163"/>
      <c r="AA81" s="163"/>
      <c r="AB81" s="163"/>
      <c r="AC81" s="163"/>
      <c r="AD81" s="163"/>
      <c r="AE81" s="163"/>
      <c r="AF81" s="163"/>
      <c r="AG81" s="163"/>
      <c r="AH81" s="163"/>
      <c r="AI81" s="163"/>
      <c r="AJ81" s="163"/>
      <c r="AK81" s="163"/>
      <c r="AL81" s="163"/>
      <c r="AM81" s="163"/>
      <c r="AN81" s="163"/>
      <c r="AO81" s="163"/>
      <c r="AP81" s="100"/>
    </row>
    <row r="82" spans="2:42" x14ac:dyDescent="0.2">
      <c r="B82" s="166" t="s">
        <v>111</v>
      </c>
      <c r="C82" s="167"/>
      <c r="D82" s="167"/>
      <c r="E82" s="167"/>
      <c r="F82" s="167"/>
      <c r="G82" s="167"/>
      <c r="H82" s="167"/>
      <c r="I82" s="167"/>
      <c r="J82" s="167"/>
      <c r="K82" s="167"/>
      <c r="L82" s="167"/>
      <c r="M82" s="167"/>
      <c r="N82" s="167"/>
      <c r="O82" s="167"/>
      <c r="P82" s="167"/>
      <c r="Q82" s="167"/>
      <c r="R82" s="167"/>
      <c r="S82" s="24">
        <f>問題８解答!S238</f>
        <v>6</v>
      </c>
      <c r="T82" s="24" t="s">
        <v>112</v>
      </c>
      <c r="U82" s="143" t="str">
        <f>問題８解答!U238</f>
        <v>前方</v>
      </c>
      <c r="V82" s="143"/>
      <c r="W82" s="168" t="s">
        <v>113</v>
      </c>
      <c r="X82" s="167"/>
      <c r="Y82" s="167"/>
      <c r="Z82" s="167"/>
      <c r="AA82" s="167"/>
      <c r="AB82" s="167"/>
      <c r="AC82" s="167"/>
      <c r="AD82" s="167"/>
      <c r="AE82" s="167"/>
      <c r="AF82" s="167"/>
      <c r="AG82" s="172">
        <f>問題８解答!AG238</f>
        <v>21.4</v>
      </c>
      <c r="AH82" s="172"/>
      <c r="AI82" s="173" t="s">
        <v>114</v>
      </c>
      <c r="AJ82" s="173"/>
      <c r="AK82" s="173"/>
      <c r="AL82" s="173"/>
      <c r="AM82" s="173"/>
      <c r="AN82" s="173"/>
      <c r="AO82" s="173"/>
      <c r="AP82" s="101"/>
    </row>
    <row r="83" spans="2:42" x14ac:dyDescent="0.2">
      <c r="B83" s="166" t="s">
        <v>329</v>
      </c>
      <c r="C83" s="167"/>
      <c r="D83" s="167"/>
      <c r="E83" s="167"/>
      <c r="F83" s="167"/>
      <c r="G83" s="167"/>
      <c r="H83" s="167"/>
      <c r="I83" s="167"/>
      <c r="J83" s="167"/>
      <c r="K83" s="167"/>
      <c r="L83" s="167"/>
      <c r="M83" s="167"/>
      <c r="N83" s="167"/>
      <c r="O83" s="167"/>
      <c r="P83" s="167"/>
      <c r="Q83" s="167"/>
      <c r="R83" s="167"/>
      <c r="S83" s="167"/>
      <c r="T83" s="167"/>
      <c r="U83" s="143">
        <f>問題８解答!U239</f>
        <v>112</v>
      </c>
      <c r="V83" s="143"/>
      <c r="W83" s="168" t="s">
        <v>116</v>
      </c>
      <c r="X83" s="168"/>
      <c r="Y83" s="168"/>
      <c r="Z83" s="168"/>
      <c r="AA83" s="168"/>
      <c r="AB83" s="168"/>
      <c r="AC83" s="168"/>
      <c r="AD83" s="168"/>
      <c r="AE83" s="168"/>
      <c r="AF83" s="168"/>
      <c r="AG83" s="168"/>
      <c r="AH83" s="168"/>
      <c r="AI83" s="168"/>
      <c r="AJ83" s="168"/>
      <c r="AK83" s="168"/>
      <c r="AL83" s="168"/>
      <c r="AM83" s="168"/>
      <c r="AN83" s="168"/>
      <c r="AO83" s="168"/>
      <c r="AP83" s="169"/>
    </row>
    <row r="84" spans="2:42" x14ac:dyDescent="0.2">
      <c r="B84" s="170" t="s">
        <v>117</v>
      </c>
      <c r="C84" s="171"/>
      <c r="D84" s="171"/>
      <c r="E84" s="171"/>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3"/>
      <c r="AL84" s="33"/>
      <c r="AM84" s="33"/>
      <c r="AN84" s="33"/>
      <c r="AO84" s="33"/>
      <c r="AP84" s="102"/>
    </row>
    <row r="85" spans="2:42" ht="9" customHeight="1" x14ac:dyDescent="0.2"/>
    <row r="86" spans="2:42" x14ac:dyDescent="0.2">
      <c r="B86" s="36" t="s">
        <v>230</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105" t="s">
        <v>118</v>
      </c>
      <c r="AG86" s="106" t="s">
        <v>119</v>
      </c>
      <c r="AI86" s="36"/>
      <c r="AJ86" s="36"/>
    </row>
    <row r="87" spans="2:42" x14ac:dyDescent="0.2">
      <c r="B87" s="162" t="s">
        <v>9</v>
      </c>
      <c r="C87" s="163"/>
      <c r="D87" s="141">
        <f>問題８解答!D255</f>
        <v>124</v>
      </c>
      <c r="E87" s="141"/>
      <c r="F87" s="164" t="s">
        <v>108</v>
      </c>
      <c r="G87" s="163"/>
      <c r="H87" s="163"/>
      <c r="I87" s="163"/>
      <c r="J87" s="163"/>
      <c r="K87" s="163"/>
      <c r="L87" s="163"/>
      <c r="M87" s="163"/>
      <c r="N87" s="141" t="str">
        <f>問題８解答!N255</f>
        <v>前方</v>
      </c>
      <c r="O87" s="141"/>
      <c r="P87" s="141">
        <f>問題８解答!P255</f>
        <v>20</v>
      </c>
      <c r="Q87" s="141"/>
      <c r="R87" s="164" t="s">
        <v>109</v>
      </c>
      <c r="S87" s="163"/>
      <c r="T87" s="163"/>
      <c r="U87" s="163"/>
      <c r="V87" s="141">
        <f>問題８解答!V255</f>
        <v>156</v>
      </c>
      <c r="W87" s="141"/>
      <c r="X87" s="164" t="s">
        <v>110</v>
      </c>
      <c r="Y87" s="163"/>
      <c r="Z87" s="163"/>
      <c r="AA87" s="163"/>
      <c r="AB87" s="163"/>
      <c r="AC87" s="163"/>
      <c r="AD87" s="163"/>
      <c r="AE87" s="163"/>
      <c r="AF87" s="163"/>
      <c r="AG87" s="163"/>
      <c r="AH87" s="163"/>
      <c r="AI87" s="163"/>
      <c r="AJ87" s="163"/>
      <c r="AK87" s="163"/>
      <c r="AL87" s="163"/>
      <c r="AM87" s="163"/>
      <c r="AN87" s="163"/>
      <c r="AO87" s="163"/>
      <c r="AP87" s="100"/>
    </row>
    <row r="88" spans="2:42" x14ac:dyDescent="0.2">
      <c r="B88" s="166" t="s">
        <v>111</v>
      </c>
      <c r="C88" s="167"/>
      <c r="D88" s="167"/>
      <c r="E88" s="167"/>
      <c r="F88" s="167"/>
      <c r="G88" s="167"/>
      <c r="H88" s="167"/>
      <c r="I88" s="167"/>
      <c r="J88" s="167"/>
      <c r="K88" s="167"/>
      <c r="L88" s="167"/>
      <c r="M88" s="167"/>
      <c r="N88" s="167"/>
      <c r="O88" s="167"/>
      <c r="P88" s="167"/>
      <c r="Q88" s="167"/>
      <c r="R88" s="167"/>
      <c r="S88" s="24">
        <f>問題８解答!S256</f>
        <v>4</v>
      </c>
      <c r="T88" s="24" t="s">
        <v>112</v>
      </c>
      <c r="U88" s="143" t="str">
        <f>問題８解答!U256</f>
        <v>後方</v>
      </c>
      <c r="V88" s="143"/>
      <c r="W88" s="168" t="s">
        <v>113</v>
      </c>
      <c r="X88" s="167"/>
      <c r="Y88" s="167"/>
      <c r="Z88" s="167"/>
      <c r="AA88" s="167"/>
      <c r="AB88" s="167"/>
      <c r="AC88" s="167"/>
      <c r="AD88" s="167"/>
      <c r="AE88" s="167"/>
      <c r="AF88" s="167"/>
      <c r="AG88" s="172">
        <f>問題８解答!AG256</f>
        <v>19.600000000000001</v>
      </c>
      <c r="AH88" s="172"/>
      <c r="AI88" s="173" t="s">
        <v>114</v>
      </c>
      <c r="AJ88" s="173"/>
      <c r="AK88" s="173"/>
      <c r="AL88" s="173"/>
      <c r="AM88" s="173"/>
      <c r="AN88" s="173"/>
      <c r="AO88" s="173"/>
      <c r="AP88" s="101"/>
    </row>
    <row r="89" spans="2:42" x14ac:dyDescent="0.2">
      <c r="B89" s="166" t="s">
        <v>330</v>
      </c>
      <c r="C89" s="167"/>
      <c r="D89" s="167"/>
      <c r="E89" s="167"/>
      <c r="F89" s="167"/>
      <c r="G89" s="167"/>
      <c r="H89" s="167"/>
      <c r="I89" s="167"/>
      <c r="J89" s="167"/>
      <c r="K89" s="167"/>
      <c r="L89" s="167"/>
      <c r="M89" s="167"/>
      <c r="N89" s="167"/>
      <c r="O89" s="167"/>
      <c r="P89" s="167"/>
      <c r="Q89" s="167"/>
      <c r="R89" s="167"/>
      <c r="S89" s="167"/>
      <c r="T89" s="167"/>
      <c r="U89" s="143">
        <f>問題８解答!U257</f>
        <v>109</v>
      </c>
      <c r="V89" s="143"/>
      <c r="W89" s="168" t="s">
        <v>116</v>
      </c>
      <c r="X89" s="168"/>
      <c r="Y89" s="168"/>
      <c r="Z89" s="168"/>
      <c r="AA89" s="168"/>
      <c r="AB89" s="168"/>
      <c r="AC89" s="168"/>
      <c r="AD89" s="168"/>
      <c r="AE89" s="168"/>
      <c r="AF89" s="168"/>
      <c r="AG89" s="168"/>
      <c r="AH89" s="168"/>
      <c r="AI89" s="168"/>
      <c r="AJ89" s="168"/>
      <c r="AK89" s="168"/>
      <c r="AL89" s="168"/>
      <c r="AM89" s="168"/>
      <c r="AN89" s="168"/>
      <c r="AO89" s="168"/>
      <c r="AP89" s="169"/>
    </row>
    <row r="90" spans="2:42" x14ac:dyDescent="0.2">
      <c r="B90" s="170" t="s">
        <v>117</v>
      </c>
      <c r="C90" s="171"/>
      <c r="D90" s="171"/>
      <c r="E90" s="171"/>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3"/>
      <c r="AL90" s="33"/>
      <c r="AM90" s="33"/>
      <c r="AN90" s="33"/>
      <c r="AO90" s="33"/>
      <c r="AP90" s="102"/>
    </row>
    <row r="91" spans="2:42" ht="9" customHeight="1" x14ac:dyDescent="0.2"/>
    <row r="92" spans="2:42" x14ac:dyDescent="0.2">
      <c r="B92" s="36" t="s">
        <v>231</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105" t="s">
        <v>118</v>
      </c>
      <c r="AG92" s="106" t="s">
        <v>119</v>
      </c>
      <c r="AI92" s="36"/>
      <c r="AJ92" s="36"/>
    </row>
    <row r="93" spans="2:42" x14ac:dyDescent="0.2">
      <c r="B93" s="162" t="s">
        <v>9</v>
      </c>
      <c r="C93" s="163"/>
      <c r="D93" s="141">
        <f>問題８解答!D273</f>
        <v>135</v>
      </c>
      <c r="E93" s="141"/>
      <c r="F93" s="164" t="s">
        <v>108</v>
      </c>
      <c r="G93" s="163"/>
      <c r="H93" s="163"/>
      <c r="I93" s="163"/>
      <c r="J93" s="163"/>
      <c r="K93" s="163"/>
      <c r="L93" s="163"/>
      <c r="M93" s="163"/>
      <c r="N93" s="141" t="str">
        <f>問題８解答!N273</f>
        <v>前方</v>
      </c>
      <c r="O93" s="141"/>
      <c r="P93" s="141">
        <f>問題８解答!P273</f>
        <v>35</v>
      </c>
      <c r="Q93" s="141"/>
      <c r="R93" s="164" t="s">
        <v>109</v>
      </c>
      <c r="S93" s="163"/>
      <c r="T93" s="163"/>
      <c r="U93" s="163"/>
      <c r="V93" s="141">
        <f>問題８解答!V273</f>
        <v>140</v>
      </c>
      <c r="W93" s="141"/>
      <c r="X93" s="164" t="s">
        <v>110</v>
      </c>
      <c r="Y93" s="163"/>
      <c r="Z93" s="163"/>
      <c r="AA93" s="163"/>
      <c r="AB93" s="163"/>
      <c r="AC93" s="163"/>
      <c r="AD93" s="163"/>
      <c r="AE93" s="163"/>
      <c r="AF93" s="163"/>
      <c r="AG93" s="163"/>
      <c r="AH93" s="163"/>
      <c r="AI93" s="163"/>
      <c r="AJ93" s="163"/>
      <c r="AK93" s="163"/>
      <c r="AL93" s="163"/>
      <c r="AM93" s="163"/>
      <c r="AN93" s="163"/>
      <c r="AO93" s="163"/>
      <c r="AP93" s="100"/>
    </row>
    <row r="94" spans="2:42" x14ac:dyDescent="0.2">
      <c r="B94" s="166" t="s">
        <v>111</v>
      </c>
      <c r="C94" s="167"/>
      <c r="D94" s="167"/>
      <c r="E94" s="167"/>
      <c r="F94" s="167"/>
      <c r="G94" s="167"/>
      <c r="H94" s="167"/>
      <c r="I94" s="167"/>
      <c r="J94" s="167"/>
      <c r="K94" s="167"/>
      <c r="L94" s="167"/>
      <c r="M94" s="167"/>
      <c r="N94" s="167"/>
      <c r="O94" s="167"/>
      <c r="P94" s="167"/>
      <c r="Q94" s="167"/>
      <c r="R94" s="167"/>
      <c r="S94" s="24">
        <f>問題８解答!S274</f>
        <v>7</v>
      </c>
      <c r="T94" s="24" t="s">
        <v>112</v>
      </c>
      <c r="U94" s="143" t="str">
        <f>問題８解答!U274</f>
        <v>前方</v>
      </c>
      <c r="V94" s="143"/>
      <c r="W94" s="168" t="s">
        <v>113</v>
      </c>
      <c r="X94" s="167"/>
      <c r="Y94" s="167"/>
      <c r="Z94" s="167"/>
      <c r="AA94" s="167"/>
      <c r="AB94" s="167"/>
      <c r="AC94" s="167"/>
      <c r="AD94" s="167"/>
      <c r="AE94" s="167"/>
      <c r="AF94" s="167"/>
      <c r="AG94" s="172">
        <f>問題８解答!AG274</f>
        <v>22</v>
      </c>
      <c r="AH94" s="172"/>
      <c r="AI94" s="173" t="s">
        <v>114</v>
      </c>
      <c r="AJ94" s="173"/>
      <c r="AK94" s="173"/>
      <c r="AL94" s="173"/>
      <c r="AM94" s="173"/>
      <c r="AN94" s="173"/>
      <c r="AO94" s="173"/>
      <c r="AP94" s="101"/>
    </row>
    <row r="95" spans="2:42" x14ac:dyDescent="0.2">
      <c r="B95" s="166" t="s">
        <v>331</v>
      </c>
      <c r="C95" s="167"/>
      <c r="D95" s="167"/>
      <c r="E95" s="167"/>
      <c r="F95" s="167"/>
      <c r="G95" s="167"/>
      <c r="H95" s="167"/>
      <c r="I95" s="167"/>
      <c r="J95" s="167"/>
      <c r="K95" s="167"/>
      <c r="L95" s="167"/>
      <c r="M95" s="167"/>
      <c r="N95" s="167"/>
      <c r="O95" s="167"/>
      <c r="P95" s="167"/>
      <c r="Q95" s="167"/>
      <c r="R95" s="167"/>
      <c r="S95" s="167"/>
      <c r="T95" s="167"/>
      <c r="U95" s="143">
        <f>問題８解答!U275</f>
        <v>115</v>
      </c>
      <c r="V95" s="143"/>
      <c r="W95" s="168" t="s">
        <v>116</v>
      </c>
      <c r="X95" s="168"/>
      <c r="Y95" s="168"/>
      <c r="Z95" s="168"/>
      <c r="AA95" s="168"/>
      <c r="AB95" s="168"/>
      <c r="AC95" s="168"/>
      <c r="AD95" s="168"/>
      <c r="AE95" s="168"/>
      <c r="AF95" s="168"/>
      <c r="AG95" s="168"/>
      <c r="AH95" s="168"/>
      <c r="AI95" s="168"/>
      <c r="AJ95" s="168"/>
      <c r="AK95" s="168"/>
      <c r="AL95" s="168"/>
      <c r="AM95" s="168"/>
      <c r="AN95" s="168"/>
      <c r="AO95" s="168"/>
      <c r="AP95" s="169"/>
    </row>
    <row r="96" spans="2:42" x14ac:dyDescent="0.2">
      <c r="B96" s="170" t="s">
        <v>117</v>
      </c>
      <c r="C96" s="171"/>
      <c r="D96" s="171"/>
      <c r="E96" s="171"/>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3"/>
      <c r="AL96" s="33"/>
      <c r="AM96" s="33"/>
      <c r="AN96" s="33"/>
      <c r="AO96" s="33"/>
      <c r="AP96" s="102"/>
    </row>
    <row r="97" spans="2:42" ht="9" customHeight="1" x14ac:dyDescent="0.2"/>
    <row r="98" spans="2:42" x14ac:dyDescent="0.2">
      <c r="B98" s="36" t="s">
        <v>232</v>
      </c>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105" t="s">
        <v>118</v>
      </c>
      <c r="AG98" s="106" t="s">
        <v>119</v>
      </c>
      <c r="AI98" s="36"/>
      <c r="AJ98" s="36"/>
    </row>
    <row r="99" spans="2:42" x14ac:dyDescent="0.2">
      <c r="B99" s="162" t="s">
        <v>9</v>
      </c>
      <c r="C99" s="163"/>
      <c r="D99" s="141">
        <f>問題８解答!D291</f>
        <v>125</v>
      </c>
      <c r="E99" s="141"/>
      <c r="F99" s="164" t="s">
        <v>108</v>
      </c>
      <c r="G99" s="163"/>
      <c r="H99" s="163"/>
      <c r="I99" s="163"/>
      <c r="J99" s="163"/>
      <c r="K99" s="163"/>
      <c r="L99" s="163"/>
      <c r="M99" s="163"/>
      <c r="N99" s="141" t="str">
        <f>問題８解答!N291</f>
        <v>前方</v>
      </c>
      <c r="O99" s="141"/>
      <c r="P99" s="141">
        <f>問題８解答!P291</f>
        <v>30</v>
      </c>
      <c r="Q99" s="141"/>
      <c r="R99" s="164" t="s">
        <v>109</v>
      </c>
      <c r="S99" s="163"/>
      <c r="T99" s="163"/>
      <c r="U99" s="163"/>
      <c r="V99" s="141">
        <f>問題８解答!V291</f>
        <v>145</v>
      </c>
      <c r="W99" s="141"/>
      <c r="X99" s="164" t="s">
        <v>110</v>
      </c>
      <c r="Y99" s="163"/>
      <c r="Z99" s="163"/>
      <c r="AA99" s="163"/>
      <c r="AB99" s="163"/>
      <c r="AC99" s="163"/>
      <c r="AD99" s="163"/>
      <c r="AE99" s="163"/>
      <c r="AF99" s="163"/>
      <c r="AG99" s="163"/>
      <c r="AH99" s="163"/>
      <c r="AI99" s="163"/>
      <c r="AJ99" s="163"/>
      <c r="AK99" s="163"/>
      <c r="AL99" s="163"/>
      <c r="AM99" s="163"/>
      <c r="AN99" s="163"/>
      <c r="AO99" s="163"/>
      <c r="AP99" s="100"/>
    </row>
    <row r="100" spans="2:42" x14ac:dyDescent="0.2">
      <c r="B100" s="166" t="s">
        <v>111</v>
      </c>
      <c r="C100" s="167"/>
      <c r="D100" s="167"/>
      <c r="E100" s="167"/>
      <c r="F100" s="167"/>
      <c r="G100" s="167"/>
      <c r="H100" s="167"/>
      <c r="I100" s="167"/>
      <c r="J100" s="167"/>
      <c r="K100" s="167"/>
      <c r="L100" s="167"/>
      <c r="M100" s="167"/>
      <c r="N100" s="167"/>
      <c r="O100" s="167"/>
      <c r="P100" s="167"/>
      <c r="Q100" s="167"/>
      <c r="R100" s="167"/>
      <c r="S100" s="24">
        <f>問題８解答!S292</f>
        <v>6</v>
      </c>
      <c r="T100" s="24" t="s">
        <v>112</v>
      </c>
      <c r="U100" s="143" t="str">
        <f>問題８解答!U292</f>
        <v>前方</v>
      </c>
      <c r="V100" s="143"/>
      <c r="W100" s="168" t="s">
        <v>113</v>
      </c>
      <c r="X100" s="167"/>
      <c r="Y100" s="167"/>
      <c r="Z100" s="167"/>
      <c r="AA100" s="167"/>
      <c r="AB100" s="167"/>
      <c r="AC100" s="167"/>
      <c r="AD100" s="167"/>
      <c r="AE100" s="167"/>
      <c r="AF100" s="167"/>
      <c r="AG100" s="172">
        <f>問題８解答!AG292</f>
        <v>22.4</v>
      </c>
      <c r="AH100" s="172"/>
      <c r="AI100" s="173" t="s">
        <v>114</v>
      </c>
      <c r="AJ100" s="173"/>
      <c r="AK100" s="173"/>
      <c r="AL100" s="173"/>
      <c r="AM100" s="173"/>
      <c r="AN100" s="173"/>
      <c r="AO100" s="173"/>
      <c r="AP100" s="101"/>
    </row>
    <row r="101" spans="2:42" x14ac:dyDescent="0.2">
      <c r="B101" s="166" t="s">
        <v>332</v>
      </c>
      <c r="C101" s="167"/>
      <c r="D101" s="167"/>
      <c r="E101" s="167"/>
      <c r="F101" s="167"/>
      <c r="G101" s="167"/>
      <c r="H101" s="167"/>
      <c r="I101" s="167"/>
      <c r="J101" s="167"/>
      <c r="K101" s="167"/>
      <c r="L101" s="167"/>
      <c r="M101" s="167"/>
      <c r="N101" s="167"/>
      <c r="O101" s="167"/>
      <c r="P101" s="167"/>
      <c r="Q101" s="167"/>
      <c r="R101" s="167"/>
      <c r="S101" s="167"/>
      <c r="T101" s="167"/>
      <c r="U101" s="143">
        <f>問題８解答!U293</f>
        <v>118</v>
      </c>
      <c r="V101" s="143"/>
      <c r="W101" s="168" t="s">
        <v>116</v>
      </c>
      <c r="X101" s="168"/>
      <c r="Y101" s="168"/>
      <c r="Z101" s="168"/>
      <c r="AA101" s="168"/>
      <c r="AB101" s="168"/>
      <c r="AC101" s="168"/>
      <c r="AD101" s="168"/>
      <c r="AE101" s="168"/>
      <c r="AF101" s="168"/>
      <c r="AG101" s="168"/>
      <c r="AH101" s="168"/>
      <c r="AI101" s="168"/>
      <c r="AJ101" s="168"/>
      <c r="AK101" s="168"/>
      <c r="AL101" s="168"/>
      <c r="AM101" s="168"/>
      <c r="AN101" s="168"/>
      <c r="AO101" s="168"/>
      <c r="AP101" s="169"/>
    </row>
    <row r="102" spans="2:42" x14ac:dyDescent="0.2">
      <c r="B102" s="170" t="s">
        <v>117</v>
      </c>
      <c r="C102" s="171"/>
      <c r="D102" s="171"/>
      <c r="E102" s="171"/>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3"/>
      <c r="AL102" s="33"/>
      <c r="AM102" s="33"/>
      <c r="AN102" s="33"/>
      <c r="AO102" s="33"/>
      <c r="AP102" s="102"/>
    </row>
    <row r="103" spans="2:42" ht="9" customHeight="1" x14ac:dyDescent="0.2"/>
    <row r="104" spans="2:42" x14ac:dyDescent="0.2">
      <c r="B104" s="36" t="s">
        <v>233</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105" t="s">
        <v>118</v>
      </c>
      <c r="AG104" s="106" t="s">
        <v>119</v>
      </c>
      <c r="AI104" s="36"/>
      <c r="AJ104" s="36"/>
    </row>
    <row r="105" spans="2:42" x14ac:dyDescent="0.2">
      <c r="B105" s="162" t="s">
        <v>9</v>
      </c>
      <c r="C105" s="163"/>
      <c r="D105" s="141">
        <f>問題８解答!D309</f>
        <v>120</v>
      </c>
      <c r="E105" s="141"/>
      <c r="F105" s="164" t="s">
        <v>108</v>
      </c>
      <c r="G105" s="163"/>
      <c r="H105" s="163"/>
      <c r="I105" s="163"/>
      <c r="J105" s="163"/>
      <c r="K105" s="163"/>
      <c r="L105" s="163"/>
      <c r="M105" s="163"/>
      <c r="N105" s="141" t="str">
        <f>問題８解答!N309</f>
        <v>後方</v>
      </c>
      <c r="O105" s="141"/>
      <c r="P105" s="141">
        <f>問題８解答!P309</f>
        <v>20</v>
      </c>
      <c r="Q105" s="141"/>
      <c r="R105" s="164" t="s">
        <v>109</v>
      </c>
      <c r="S105" s="163"/>
      <c r="T105" s="163"/>
      <c r="U105" s="163"/>
      <c r="V105" s="141">
        <f>問題８解答!V309</f>
        <v>150</v>
      </c>
      <c r="W105" s="141"/>
      <c r="X105" s="164" t="s">
        <v>110</v>
      </c>
      <c r="Y105" s="163"/>
      <c r="Z105" s="163"/>
      <c r="AA105" s="163"/>
      <c r="AB105" s="163"/>
      <c r="AC105" s="163"/>
      <c r="AD105" s="163"/>
      <c r="AE105" s="163"/>
      <c r="AF105" s="163"/>
      <c r="AG105" s="163"/>
      <c r="AH105" s="163"/>
      <c r="AI105" s="163"/>
      <c r="AJ105" s="163"/>
      <c r="AK105" s="163"/>
      <c r="AL105" s="163"/>
      <c r="AM105" s="163"/>
      <c r="AN105" s="163"/>
      <c r="AO105" s="163"/>
      <c r="AP105" s="100"/>
    </row>
    <row r="106" spans="2:42" x14ac:dyDescent="0.2">
      <c r="B106" s="166" t="s">
        <v>111</v>
      </c>
      <c r="C106" s="167"/>
      <c r="D106" s="167"/>
      <c r="E106" s="167"/>
      <c r="F106" s="167"/>
      <c r="G106" s="167"/>
      <c r="H106" s="167"/>
      <c r="I106" s="167"/>
      <c r="J106" s="167"/>
      <c r="K106" s="167"/>
      <c r="L106" s="167"/>
      <c r="M106" s="167"/>
      <c r="N106" s="167"/>
      <c r="O106" s="167"/>
      <c r="P106" s="167"/>
      <c r="Q106" s="167"/>
      <c r="R106" s="167"/>
      <c r="S106" s="24">
        <f>問題８解答!S310</f>
        <v>8</v>
      </c>
      <c r="T106" s="24" t="s">
        <v>112</v>
      </c>
      <c r="U106" s="143" t="str">
        <f>問題８解答!U310</f>
        <v>後方</v>
      </c>
      <c r="V106" s="143"/>
      <c r="W106" s="168" t="s">
        <v>113</v>
      </c>
      <c r="X106" s="167"/>
      <c r="Y106" s="167"/>
      <c r="Z106" s="167"/>
      <c r="AA106" s="167"/>
      <c r="AB106" s="167"/>
      <c r="AC106" s="167"/>
      <c r="AD106" s="167"/>
      <c r="AE106" s="167"/>
      <c r="AF106" s="167"/>
      <c r="AG106" s="172">
        <f>問題８解答!AG310</f>
        <v>20.2</v>
      </c>
      <c r="AH106" s="172"/>
      <c r="AI106" s="173" t="s">
        <v>114</v>
      </c>
      <c r="AJ106" s="173"/>
      <c r="AK106" s="173"/>
      <c r="AL106" s="173"/>
      <c r="AM106" s="173"/>
      <c r="AN106" s="173"/>
      <c r="AO106" s="173"/>
      <c r="AP106" s="101"/>
    </row>
    <row r="107" spans="2:42" x14ac:dyDescent="0.2">
      <c r="B107" s="166" t="s">
        <v>333</v>
      </c>
      <c r="C107" s="167"/>
      <c r="D107" s="167"/>
      <c r="E107" s="167"/>
      <c r="F107" s="167"/>
      <c r="G107" s="167"/>
      <c r="H107" s="167"/>
      <c r="I107" s="167"/>
      <c r="J107" s="167"/>
      <c r="K107" s="167"/>
      <c r="L107" s="167"/>
      <c r="M107" s="167"/>
      <c r="N107" s="167"/>
      <c r="O107" s="167"/>
      <c r="P107" s="167"/>
      <c r="Q107" s="167"/>
      <c r="R107" s="167"/>
      <c r="S107" s="167"/>
      <c r="T107" s="167"/>
      <c r="U107" s="143">
        <f>問題８解答!U311</f>
        <v>113</v>
      </c>
      <c r="V107" s="143"/>
      <c r="W107" s="168" t="s">
        <v>116</v>
      </c>
      <c r="X107" s="168"/>
      <c r="Y107" s="168"/>
      <c r="Z107" s="168"/>
      <c r="AA107" s="168"/>
      <c r="AB107" s="168"/>
      <c r="AC107" s="168"/>
      <c r="AD107" s="168"/>
      <c r="AE107" s="168"/>
      <c r="AF107" s="168"/>
      <c r="AG107" s="168"/>
      <c r="AH107" s="168"/>
      <c r="AI107" s="168"/>
      <c r="AJ107" s="168"/>
      <c r="AK107" s="168"/>
      <c r="AL107" s="168"/>
      <c r="AM107" s="168"/>
      <c r="AN107" s="168"/>
      <c r="AO107" s="168"/>
      <c r="AP107" s="169"/>
    </row>
    <row r="108" spans="2:42" x14ac:dyDescent="0.2">
      <c r="B108" s="170" t="s">
        <v>117</v>
      </c>
      <c r="C108" s="171"/>
      <c r="D108" s="171"/>
      <c r="E108" s="171"/>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3"/>
      <c r="AL108" s="33"/>
      <c r="AM108" s="33"/>
      <c r="AN108" s="33"/>
      <c r="AO108" s="33"/>
      <c r="AP108" s="102"/>
    </row>
    <row r="109" spans="2:42" ht="9" customHeight="1" x14ac:dyDescent="0.2"/>
    <row r="110" spans="2:42" x14ac:dyDescent="0.2">
      <c r="B110" s="36" t="s">
        <v>234</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105" t="s">
        <v>118</v>
      </c>
      <c r="AG110" s="106" t="s">
        <v>119</v>
      </c>
      <c r="AI110" s="36"/>
      <c r="AJ110" s="36"/>
    </row>
    <row r="111" spans="2:42" x14ac:dyDescent="0.2">
      <c r="B111" s="162" t="s">
        <v>9</v>
      </c>
      <c r="C111" s="163"/>
      <c r="D111" s="141">
        <f>問題８解答!D327</f>
        <v>110</v>
      </c>
      <c r="E111" s="141"/>
      <c r="F111" s="164" t="s">
        <v>108</v>
      </c>
      <c r="G111" s="163"/>
      <c r="H111" s="163"/>
      <c r="I111" s="163"/>
      <c r="J111" s="163"/>
      <c r="K111" s="163"/>
      <c r="L111" s="163"/>
      <c r="M111" s="163"/>
      <c r="N111" s="141" t="str">
        <f>問題８解答!N327</f>
        <v>後方</v>
      </c>
      <c r="O111" s="141"/>
      <c r="P111" s="141">
        <f>問題８解答!P327</f>
        <v>25</v>
      </c>
      <c r="Q111" s="141"/>
      <c r="R111" s="164" t="s">
        <v>109</v>
      </c>
      <c r="S111" s="163"/>
      <c r="T111" s="163"/>
      <c r="U111" s="163"/>
      <c r="V111" s="141">
        <f>問題８解答!V327</f>
        <v>125</v>
      </c>
      <c r="W111" s="141"/>
      <c r="X111" s="164" t="s">
        <v>110</v>
      </c>
      <c r="Y111" s="163"/>
      <c r="Z111" s="163"/>
      <c r="AA111" s="163"/>
      <c r="AB111" s="163"/>
      <c r="AC111" s="163"/>
      <c r="AD111" s="163"/>
      <c r="AE111" s="163"/>
      <c r="AF111" s="163"/>
      <c r="AG111" s="163"/>
      <c r="AH111" s="163"/>
      <c r="AI111" s="163"/>
      <c r="AJ111" s="163"/>
      <c r="AK111" s="163"/>
      <c r="AL111" s="163"/>
      <c r="AM111" s="163"/>
      <c r="AN111" s="163"/>
      <c r="AO111" s="163"/>
      <c r="AP111" s="100"/>
    </row>
    <row r="112" spans="2:42" x14ac:dyDescent="0.2">
      <c r="B112" s="166" t="s">
        <v>111</v>
      </c>
      <c r="C112" s="167"/>
      <c r="D112" s="167"/>
      <c r="E112" s="167"/>
      <c r="F112" s="167"/>
      <c r="G112" s="167"/>
      <c r="H112" s="167"/>
      <c r="I112" s="167"/>
      <c r="J112" s="167"/>
      <c r="K112" s="167"/>
      <c r="L112" s="167"/>
      <c r="M112" s="167"/>
      <c r="N112" s="167"/>
      <c r="O112" s="167"/>
      <c r="P112" s="167"/>
      <c r="Q112" s="167"/>
      <c r="R112" s="167"/>
      <c r="S112" s="24">
        <f>問題８解答!S328</f>
        <v>5</v>
      </c>
      <c r="T112" s="24" t="s">
        <v>112</v>
      </c>
      <c r="U112" s="143" t="str">
        <f>問題８解答!U328</f>
        <v>前方</v>
      </c>
      <c r="V112" s="143"/>
      <c r="W112" s="168" t="s">
        <v>113</v>
      </c>
      <c r="X112" s="167"/>
      <c r="Y112" s="167"/>
      <c r="Z112" s="167"/>
      <c r="AA112" s="167"/>
      <c r="AB112" s="167"/>
      <c r="AC112" s="167"/>
      <c r="AD112" s="167"/>
      <c r="AE112" s="167"/>
      <c r="AF112" s="167"/>
      <c r="AG112" s="172">
        <f>問題８解答!AG328</f>
        <v>19.8</v>
      </c>
      <c r="AH112" s="172"/>
      <c r="AI112" s="173" t="s">
        <v>114</v>
      </c>
      <c r="AJ112" s="173"/>
      <c r="AK112" s="173"/>
      <c r="AL112" s="173"/>
      <c r="AM112" s="173"/>
      <c r="AN112" s="173"/>
      <c r="AO112" s="173"/>
      <c r="AP112" s="101"/>
    </row>
    <row r="113" spans="2:42" x14ac:dyDescent="0.2">
      <c r="B113" s="166" t="s">
        <v>334</v>
      </c>
      <c r="C113" s="167"/>
      <c r="D113" s="167"/>
      <c r="E113" s="167"/>
      <c r="F113" s="167"/>
      <c r="G113" s="167"/>
      <c r="H113" s="167"/>
      <c r="I113" s="167"/>
      <c r="J113" s="167"/>
      <c r="K113" s="167"/>
      <c r="L113" s="167"/>
      <c r="M113" s="167"/>
      <c r="N113" s="167"/>
      <c r="O113" s="167"/>
      <c r="P113" s="167"/>
      <c r="Q113" s="167"/>
      <c r="R113" s="167"/>
      <c r="S113" s="167"/>
      <c r="T113" s="167"/>
      <c r="U113" s="143">
        <f>問題８解答!U329</f>
        <v>112</v>
      </c>
      <c r="V113" s="143"/>
      <c r="W113" s="168" t="s">
        <v>116</v>
      </c>
      <c r="X113" s="168"/>
      <c r="Y113" s="168"/>
      <c r="Z113" s="168"/>
      <c r="AA113" s="168"/>
      <c r="AB113" s="168"/>
      <c r="AC113" s="168"/>
      <c r="AD113" s="168"/>
      <c r="AE113" s="168"/>
      <c r="AF113" s="168"/>
      <c r="AG113" s="168"/>
      <c r="AH113" s="168"/>
      <c r="AI113" s="168"/>
      <c r="AJ113" s="168"/>
      <c r="AK113" s="168"/>
      <c r="AL113" s="168"/>
      <c r="AM113" s="168"/>
      <c r="AN113" s="168"/>
      <c r="AO113" s="168"/>
      <c r="AP113" s="169"/>
    </row>
    <row r="114" spans="2:42" x14ac:dyDescent="0.2">
      <c r="B114" s="170" t="s">
        <v>117</v>
      </c>
      <c r="C114" s="171"/>
      <c r="D114" s="171"/>
      <c r="E114" s="171"/>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3"/>
      <c r="AL114" s="33"/>
      <c r="AM114" s="33"/>
      <c r="AN114" s="33"/>
      <c r="AO114" s="33"/>
      <c r="AP114" s="102"/>
    </row>
    <row r="115" spans="2:42" ht="9" customHeight="1" x14ac:dyDescent="0.2"/>
    <row r="116" spans="2:42" x14ac:dyDescent="0.2">
      <c r="B116" s="36" t="s">
        <v>235</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105" t="s">
        <v>118</v>
      </c>
      <c r="AG116" s="106" t="s">
        <v>119</v>
      </c>
      <c r="AI116" s="36"/>
      <c r="AJ116" s="36"/>
    </row>
    <row r="117" spans="2:42" x14ac:dyDescent="0.2">
      <c r="B117" s="162" t="s">
        <v>9</v>
      </c>
      <c r="C117" s="163"/>
      <c r="D117" s="141">
        <f>問題８解答!D345</f>
        <v>160</v>
      </c>
      <c r="E117" s="141"/>
      <c r="F117" s="164" t="s">
        <v>108</v>
      </c>
      <c r="G117" s="163"/>
      <c r="H117" s="163"/>
      <c r="I117" s="163"/>
      <c r="J117" s="163"/>
      <c r="K117" s="163"/>
      <c r="L117" s="163"/>
      <c r="M117" s="163"/>
      <c r="N117" s="141" t="str">
        <f>問題８解答!N345</f>
        <v>前方</v>
      </c>
      <c r="O117" s="141"/>
      <c r="P117" s="141">
        <f>問題８解答!P345</f>
        <v>28</v>
      </c>
      <c r="Q117" s="141"/>
      <c r="R117" s="164" t="s">
        <v>109</v>
      </c>
      <c r="S117" s="163"/>
      <c r="T117" s="163"/>
      <c r="U117" s="163"/>
      <c r="V117" s="141">
        <f>問題８解答!V345</f>
        <v>180</v>
      </c>
      <c r="W117" s="141"/>
      <c r="X117" s="164" t="s">
        <v>110</v>
      </c>
      <c r="Y117" s="163"/>
      <c r="Z117" s="163"/>
      <c r="AA117" s="163"/>
      <c r="AB117" s="163"/>
      <c r="AC117" s="163"/>
      <c r="AD117" s="163"/>
      <c r="AE117" s="163"/>
      <c r="AF117" s="163"/>
      <c r="AG117" s="163"/>
      <c r="AH117" s="163"/>
      <c r="AI117" s="163"/>
      <c r="AJ117" s="163"/>
      <c r="AK117" s="163"/>
      <c r="AL117" s="163"/>
      <c r="AM117" s="163"/>
      <c r="AN117" s="163"/>
      <c r="AO117" s="163"/>
      <c r="AP117" s="100"/>
    </row>
    <row r="118" spans="2:42" x14ac:dyDescent="0.2">
      <c r="B118" s="166" t="s">
        <v>111</v>
      </c>
      <c r="C118" s="167"/>
      <c r="D118" s="167"/>
      <c r="E118" s="167"/>
      <c r="F118" s="167"/>
      <c r="G118" s="167"/>
      <c r="H118" s="167"/>
      <c r="I118" s="167"/>
      <c r="J118" s="167"/>
      <c r="K118" s="167"/>
      <c r="L118" s="167"/>
      <c r="M118" s="167"/>
      <c r="N118" s="167"/>
      <c r="O118" s="167"/>
      <c r="P118" s="167"/>
      <c r="Q118" s="167"/>
      <c r="R118" s="167"/>
      <c r="S118" s="24">
        <f>問題８解答!S346</f>
        <v>7</v>
      </c>
      <c r="T118" s="24" t="s">
        <v>112</v>
      </c>
      <c r="U118" s="143" t="str">
        <f>問題８解答!U346</f>
        <v>後方</v>
      </c>
      <c r="V118" s="143"/>
      <c r="W118" s="168" t="s">
        <v>113</v>
      </c>
      <c r="X118" s="167"/>
      <c r="Y118" s="167"/>
      <c r="Z118" s="167"/>
      <c r="AA118" s="167"/>
      <c r="AB118" s="167"/>
      <c r="AC118" s="167"/>
      <c r="AD118" s="167"/>
      <c r="AE118" s="167"/>
      <c r="AF118" s="167"/>
      <c r="AG118" s="172">
        <f>問題８解答!AG346</f>
        <v>20.5</v>
      </c>
      <c r="AH118" s="172"/>
      <c r="AI118" s="173" t="s">
        <v>114</v>
      </c>
      <c r="AJ118" s="173"/>
      <c r="AK118" s="173"/>
      <c r="AL118" s="173"/>
      <c r="AM118" s="173"/>
      <c r="AN118" s="173"/>
      <c r="AO118" s="173"/>
      <c r="AP118" s="101"/>
    </row>
    <row r="119" spans="2:42" x14ac:dyDescent="0.2">
      <c r="B119" s="166" t="s">
        <v>335</v>
      </c>
      <c r="C119" s="167"/>
      <c r="D119" s="167"/>
      <c r="E119" s="167"/>
      <c r="F119" s="167"/>
      <c r="G119" s="167"/>
      <c r="H119" s="167"/>
      <c r="I119" s="167"/>
      <c r="J119" s="167"/>
      <c r="K119" s="167"/>
      <c r="L119" s="167"/>
      <c r="M119" s="167"/>
      <c r="N119" s="167"/>
      <c r="O119" s="167"/>
      <c r="P119" s="167"/>
      <c r="Q119" s="167"/>
      <c r="R119" s="167"/>
      <c r="S119" s="167"/>
      <c r="T119" s="167"/>
      <c r="U119" s="143">
        <f>問題８解答!U347</f>
        <v>119</v>
      </c>
      <c r="V119" s="143"/>
      <c r="W119" s="168" t="s">
        <v>116</v>
      </c>
      <c r="X119" s="168"/>
      <c r="Y119" s="168"/>
      <c r="Z119" s="168"/>
      <c r="AA119" s="168"/>
      <c r="AB119" s="168"/>
      <c r="AC119" s="168"/>
      <c r="AD119" s="168"/>
      <c r="AE119" s="168"/>
      <c r="AF119" s="168"/>
      <c r="AG119" s="168"/>
      <c r="AH119" s="168"/>
      <c r="AI119" s="168"/>
      <c r="AJ119" s="168"/>
      <c r="AK119" s="168"/>
      <c r="AL119" s="168"/>
      <c r="AM119" s="168"/>
      <c r="AN119" s="168"/>
      <c r="AO119" s="168"/>
      <c r="AP119" s="169"/>
    </row>
    <row r="120" spans="2:42" x14ac:dyDescent="0.2">
      <c r="B120" s="170" t="s">
        <v>117</v>
      </c>
      <c r="C120" s="171"/>
      <c r="D120" s="171"/>
      <c r="E120" s="171"/>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3"/>
      <c r="AL120" s="33"/>
      <c r="AM120" s="33"/>
      <c r="AN120" s="33"/>
      <c r="AO120" s="33"/>
      <c r="AP120" s="102"/>
    </row>
  </sheetData>
  <dataConsolidate/>
  <mergeCells count="340">
    <mergeCell ref="B119:T119"/>
    <mergeCell ref="U119:V119"/>
    <mergeCell ref="W119:AP119"/>
    <mergeCell ref="B120:E120"/>
    <mergeCell ref="V117:W117"/>
    <mergeCell ref="X117:AO117"/>
    <mergeCell ref="B118:R118"/>
    <mergeCell ref="U118:V118"/>
    <mergeCell ref="W118:AF118"/>
    <mergeCell ref="AG118:AH118"/>
    <mergeCell ref="AI118:AO118"/>
    <mergeCell ref="B117:C117"/>
    <mergeCell ref="D117:E117"/>
    <mergeCell ref="F117:M117"/>
    <mergeCell ref="N117:O117"/>
    <mergeCell ref="P117:Q117"/>
    <mergeCell ref="R117:U117"/>
    <mergeCell ref="B113:T113"/>
    <mergeCell ref="U113:V113"/>
    <mergeCell ref="W113:AP113"/>
    <mergeCell ref="B114:E114"/>
    <mergeCell ref="V111:W111"/>
    <mergeCell ref="X111:AO111"/>
    <mergeCell ref="B112:R112"/>
    <mergeCell ref="U112:V112"/>
    <mergeCell ref="W112:AF112"/>
    <mergeCell ref="AG112:AH112"/>
    <mergeCell ref="AI112:AO112"/>
    <mergeCell ref="B111:C111"/>
    <mergeCell ref="D111:E111"/>
    <mergeCell ref="F111:M111"/>
    <mergeCell ref="N111:O111"/>
    <mergeCell ref="P111:Q111"/>
    <mergeCell ref="R111:U111"/>
    <mergeCell ref="B107:T107"/>
    <mergeCell ref="U107:V107"/>
    <mergeCell ref="W107:AP107"/>
    <mergeCell ref="B108:E108"/>
    <mergeCell ref="V105:W105"/>
    <mergeCell ref="X105:AO105"/>
    <mergeCell ref="B106:R106"/>
    <mergeCell ref="U106:V106"/>
    <mergeCell ref="W106:AF106"/>
    <mergeCell ref="AG106:AH106"/>
    <mergeCell ref="AI106:AO106"/>
    <mergeCell ref="B105:C105"/>
    <mergeCell ref="D105:E105"/>
    <mergeCell ref="F105:M105"/>
    <mergeCell ref="N105:O105"/>
    <mergeCell ref="P105:Q105"/>
    <mergeCell ref="R105:U105"/>
    <mergeCell ref="B101:T101"/>
    <mergeCell ref="U101:V101"/>
    <mergeCell ref="W101:AP101"/>
    <mergeCell ref="B102:E102"/>
    <mergeCell ref="V99:W99"/>
    <mergeCell ref="X99:AO99"/>
    <mergeCell ref="B100:R100"/>
    <mergeCell ref="U100:V100"/>
    <mergeCell ref="W100:AF100"/>
    <mergeCell ref="AG100:AH100"/>
    <mergeCell ref="AI100:AO100"/>
    <mergeCell ref="B99:C99"/>
    <mergeCell ref="D99:E99"/>
    <mergeCell ref="F99:M99"/>
    <mergeCell ref="N99:O99"/>
    <mergeCell ref="P99:Q99"/>
    <mergeCell ref="R99:U99"/>
    <mergeCell ref="B95:T95"/>
    <mergeCell ref="U95:V95"/>
    <mergeCell ref="W95:AP95"/>
    <mergeCell ref="B96:E96"/>
    <mergeCell ref="V93:W93"/>
    <mergeCell ref="X93:AO93"/>
    <mergeCell ref="B94:R94"/>
    <mergeCell ref="U94:V94"/>
    <mergeCell ref="W94:AF94"/>
    <mergeCell ref="AG94:AH94"/>
    <mergeCell ref="AI94:AO94"/>
    <mergeCell ref="B93:C93"/>
    <mergeCell ref="D93:E93"/>
    <mergeCell ref="F93:M93"/>
    <mergeCell ref="N93:O93"/>
    <mergeCell ref="P93:Q93"/>
    <mergeCell ref="R93:U93"/>
    <mergeCell ref="B89:T89"/>
    <mergeCell ref="U89:V89"/>
    <mergeCell ref="W89:AP89"/>
    <mergeCell ref="B90:E90"/>
    <mergeCell ref="V87:W87"/>
    <mergeCell ref="X87:AO87"/>
    <mergeCell ref="B88:R88"/>
    <mergeCell ref="U88:V88"/>
    <mergeCell ref="W88:AF88"/>
    <mergeCell ref="AG88:AH88"/>
    <mergeCell ref="AI88:AO88"/>
    <mergeCell ref="B87:C87"/>
    <mergeCell ref="D87:E87"/>
    <mergeCell ref="F87:M87"/>
    <mergeCell ref="N87:O87"/>
    <mergeCell ref="P87:Q87"/>
    <mergeCell ref="R87:U87"/>
    <mergeCell ref="B83:T83"/>
    <mergeCell ref="U83:V83"/>
    <mergeCell ref="W83:AP83"/>
    <mergeCell ref="B84:E84"/>
    <mergeCell ref="V81:W81"/>
    <mergeCell ref="X81:AO81"/>
    <mergeCell ref="B82:R82"/>
    <mergeCell ref="U82:V82"/>
    <mergeCell ref="W82:AF82"/>
    <mergeCell ref="AG82:AH82"/>
    <mergeCell ref="AI82:AO82"/>
    <mergeCell ref="B81:C81"/>
    <mergeCell ref="D81:E81"/>
    <mergeCell ref="F81:M81"/>
    <mergeCell ref="N81:O81"/>
    <mergeCell ref="P81:Q81"/>
    <mergeCell ref="R81:U81"/>
    <mergeCell ref="B77:T77"/>
    <mergeCell ref="U77:V77"/>
    <mergeCell ref="W77:AP77"/>
    <mergeCell ref="B78:E78"/>
    <mergeCell ref="V75:W75"/>
    <mergeCell ref="X75:AO75"/>
    <mergeCell ref="B76:R76"/>
    <mergeCell ref="U76:V76"/>
    <mergeCell ref="W76:AF76"/>
    <mergeCell ref="AG76:AH76"/>
    <mergeCell ref="AI76:AO76"/>
    <mergeCell ref="B75:C75"/>
    <mergeCell ref="D75:E75"/>
    <mergeCell ref="F75:M75"/>
    <mergeCell ref="N75:O75"/>
    <mergeCell ref="P75:Q75"/>
    <mergeCell ref="R75:U75"/>
    <mergeCell ref="B71:T71"/>
    <mergeCell ref="U71:V71"/>
    <mergeCell ref="W71:AP71"/>
    <mergeCell ref="B72:E72"/>
    <mergeCell ref="V69:W69"/>
    <mergeCell ref="X69:AO69"/>
    <mergeCell ref="B70:R70"/>
    <mergeCell ref="U70:V70"/>
    <mergeCell ref="W70:AF70"/>
    <mergeCell ref="AG70:AH70"/>
    <mergeCell ref="AI70:AO70"/>
    <mergeCell ref="B69:C69"/>
    <mergeCell ref="D69:E69"/>
    <mergeCell ref="F69:M69"/>
    <mergeCell ref="N69:O69"/>
    <mergeCell ref="P69:Q69"/>
    <mergeCell ref="R69:U69"/>
    <mergeCell ref="B65:T65"/>
    <mergeCell ref="U65:V65"/>
    <mergeCell ref="W65:AP65"/>
    <mergeCell ref="B66:E66"/>
    <mergeCell ref="V63:W63"/>
    <mergeCell ref="X63:AO63"/>
    <mergeCell ref="B64:R64"/>
    <mergeCell ref="U64:V64"/>
    <mergeCell ref="W64:AF64"/>
    <mergeCell ref="AG64:AH64"/>
    <mergeCell ref="AI64:AO64"/>
    <mergeCell ref="B63:C63"/>
    <mergeCell ref="D63:E63"/>
    <mergeCell ref="F63:M63"/>
    <mergeCell ref="N63:O63"/>
    <mergeCell ref="P63:Q63"/>
    <mergeCell ref="R63:U63"/>
    <mergeCell ref="B58:T58"/>
    <mergeCell ref="U58:V58"/>
    <mergeCell ref="W58:AP58"/>
    <mergeCell ref="B59:E59"/>
    <mergeCell ref="V56:W56"/>
    <mergeCell ref="X56:AO56"/>
    <mergeCell ref="B57:R57"/>
    <mergeCell ref="U57:V57"/>
    <mergeCell ref="W57:AF57"/>
    <mergeCell ref="AG57:AH57"/>
    <mergeCell ref="AI57:AO57"/>
    <mergeCell ref="B56:C56"/>
    <mergeCell ref="D56:E56"/>
    <mergeCell ref="F56:M56"/>
    <mergeCell ref="N56:O56"/>
    <mergeCell ref="P56:Q56"/>
    <mergeCell ref="R56:U56"/>
    <mergeCell ref="B52:T52"/>
    <mergeCell ref="U52:V52"/>
    <mergeCell ref="W52:AP52"/>
    <mergeCell ref="B53:E53"/>
    <mergeCell ref="V50:W50"/>
    <mergeCell ref="X50:AO50"/>
    <mergeCell ref="B51:R51"/>
    <mergeCell ref="U51:V51"/>
    <mergeCell ref="W51:AF51"/>
    <mergeCell ref="AG51:AH51"/>
    <mergeCell ref="AI51:AO51"/>
    <mergeCell ref="B50:C50"/>
    <mergeCell ref="D50:E50"/>
    <mergeCell ref="F50:M50"/>
    <mergeCell ref="N50:O50"/>
    <mergeCell ref="P50:Q50"/>
    <mergeCell ref="R50:U50"/>
    <mergeCell ref="B46:T46"/>
    <mergeCell ref="U46:V46"/>
    <mergeCell ref="W46:AP46"/>
    <mergeCell ref="B47:E47"/>
    <mergeCell ref="V44:W44"/>
    <mergeCell ref="X44:AO44"/>
    <mergeCell ref="B45:R45"/>
    <mergeCell ref="U45:V45"/>
    <mergeCell ref="W45:AF45"/>
    <mergeCell ref="AG45:AH45"/>
    <mergeCell ref="AI45:AO45"/>
    <mergeCell ref="B44:C44"/>
    <mergeCell ref="D44:E44"/>
    <mergeCell ref="F44:M44"/>
    <mergeCell ref="N44:O44"/>
    <mergeCell ref="P44:Q44"/>
    <mergeCell ref="R44:U44"/>
    <mergeCell ref="B40:T40"/>
    <mergeCell ref="U40:V40"/>
    <mergeCell ref="W40:AP40"/>
    <mergeCell ref="B41:E41"/>
    <mergeCell ref="V38:W38"/>
    <mergeCell ref="X38:AO38"/>
    <mergeCell ref="B39:R39"/>
    <mergeCell ref="U39:V39"/>
    <mergeCell ref="W39:AF39"/>
    <mergeCell ref="AG39:AH39"/>
    <mergeCell ref="AI39:AO39"/>
    <mergeCell ref="B38:C38"/>
    <mergeCell ref="D38:E38"/>
    <mergeCell ref="F38:M38"/>
    <mergeCell ref="N38:O38"/>
    <mergeCell ref="P38:Q38"/>
    <mergeCell ref="R38:U38"/>
    <mergeCell ref="B34:T34"/>
    <mergeCell ref="U34:V34"/>
    <mergeCell ref="W34:AP34"/>
    <mergeCell ref="B35:E35"/>
    <mergeCell ref="V32:W32"/>
    <mergeCell ref="X32:AO32"/>
    <mergeCell ref="B33:R33"/>
    <mergeCell ref="U33:V33"/>
    <mergeCell ref="W33:AF33"/>
    <mergeCell ref="AG33:AH33"/>
    <mergeCell ref="AI33:AO33"/>
    <mergeCell ref="B32:C32"/>
    <mergeCell ref="D32:E32"/>
    <mergeCell ref="F32:M32"/>
    <mergeCell ref="N32:O32"/>
    <mergeCell ref="P32:Q32"/>
    <mergeCell ref="R32:U32"/>
    <mergeCell ref="B28:T28"/>
    <mergeCell ref="U28:V28"/>
    <mergeCell ref="W28:AP28"/>
    <mergeCell ref="B29:E29"/>
    <mergeCell ref="V26:W26"/>
    <mergeCell ref="X26:AO26"/>
    <mergeCell ref="B27:R27"/>
    <mergeCell ref="U27:V27"/>
    <mergeCell ref="W27:AF27"/>
    <mergeCell ref="AG27:AH27"/>
    <mergeCell ref="AI27:AO27"/>
    <mergeCell ref="B26:C26"/>
    <mergeCell ref="D26:E26"/>
    <mergeCell ref="F26:M26"/>
    <mergeCell ref="N26:O26"/>
    <mergeCell ref="P26:Q26"/>
    <mergeCell ref="R26:U26"/>
    <mergeCell ref="B22:T22"/>
    <mergeCell ref="U22:V22"/>
    <mergeCell ref="W22:AP22"/>
    <mergeCell ref="B23:E23"/>
    <mergeCell ref="V20:W20"/>
    <mergeCell ref="X20:AO20"/>
    <mergeCell ref="B21:R21"/>
    <mergeCell ref="U21:V21"/>
    <mergeCell ref="W21:AF21"/>
    <mergeCell ref="AG21:AH21"/>
    <mergeCell ref="AI21:AO21"/>
    <mergeCell ref="B20:C20"/>
    <mergeCell ref="D20:E20"/>
    <mergeCell ref="F20:M20"/>
    <mergeCell ref="N20:O20"/>
    <mergeCell ref="P20:Q20"/>
    <mergeCell ref="R20:U20"/>
    <mergeCell ref="B16:T16"/>
    <mergeCell ref="U16:V16"/>
    <mergeCell ref="W16:AP16"/>
    <mergeCell ref="B17:E17"/>
    <mergeCell ref="V14:W14"/>
    <mergeCell ref="X14:AO14"/>
    <mergeCell ref="B15:R15"/>
    <mergeCell ref="U15:V15"/>
    <mergeCell ref="W15:AF15"/>
    <mergeCell ref="AG15:AH15"/>
    <mergeCell ref="AI15:AO15"/>
    <mergeCell ref="B14:C14"/>
    <mergeCell ref="D14:E14"/>
    <mergeCell ref="F14:M14"/>
    <mergeCell ref="N14:O14"/>
    <mergeCell ref="P14:Q14"/>
    <mergeCell ref="R14:U14"/>
    <mergeCell ref="B10:T10"/>
    <mergeCell ref="U10:V10"/>
    <mergeCell ref="W10:AP10"/>
    <mergeCell ref="B11:E11"/>
    <mergeCell ref="V8:W8"/>
    <mergeCell ref="X8:AO8"/>
    <mergeCell ref="B9:R9"/>
    <mergeCell ref="U9:V9"/>
    <mergeCell ref="W9:AF9"/>
    <mergeCell ref="AG9:AH9"/>
    <mergeCell ref="AI9:AO9"/>
    <mergeCell ref="B8:C8"/>
    <mergeCell ref="D8:E8"/>
    <mergeCell ref="F8:M8"/>
    <mergeCell ref="N8:O8"/>
    <mergeCell ref="P8:Q8"/>
    <mergeCell ref="R8:U8"/>
    <mergeCell ref="B4:T4"/>
    <mergeCell ref="U4:V4"/>
    <mergeCell ref="W4:AP4"/>
    <mergeCell ref="B5:E5"/>
    <mergeCell ref="V2:W2"/>
    <mergeCell ref="X2:AO2"/>
    <mergeCell ref="B3:R3"/>
    <mergeCell ref="U3:V3"/>
    <mergeCell ref="W3:AF3"/>
    <mergeCell ref="AG3:AH3"/>
    <mergeCell ref="AI3:AO3"/>
    <mergeCell ref="B2:C2"/>
    <mergeCell ref="D2:E2"/>
    <mergeCell ref="F2:M2"/>
    <mergeCell ref="N2:O2"/>
    <mergeCell ref="P2:Q2"/>
    <mergeCell ref="R2:U2"/>
  </mergeCells>
  <phoneticPr fontId="1"/>
  <dataValidations count="1">
    <dataValidation type="list" allowBlank="1" showInputMessage="1" showErrorMessage="1" sqref="U3:V3 N117:O117 N111:O111 N105:O105 N99:O99 N93:O93 N87:O87 N81:O81 N75:O75 N69:O69 N63:O63 N56:O56 N50:O50 N44:O44 N38:O38 N32:O32 N26:O26 N20:O20 N14:O14 N8:O8 U118:V118 U112:V112 U106:V106 U100:V100 U94:V94 U88:V88 U82:V82 U76:V76 U70:V70 U64:V64 U57:V57 U51:V51 U45:V45 U39:V39 U33:V33 U27:V27 U21:V21 U15:V15 U9:V9 N2:O2" xr:uid="{00000000-0002-0000-0800-000000000000}">
      <formula1>$AF$1:$AG$1</formula1>
    </dataValidation>
  </dataValidation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N140"/>
  <sheetViews>
    <sheetView zoomScale="85" zoomScaleNormal="85" workbookViewId="0">
      <selection activeCell="L58" sqref="L58"/>
    </sheetView>
  </sheetViews>
  <sheetFormatPr defaultColWidth="9" defaultRowHeight="13.2" x14ac:dyDescent="0.2"/>
  <cols>
    <col min="1" max="1" width="1.6640625" style="8" customWidth="1"/>
    <col min="2" max="40" width="2.109375" style="11" customWidth="1"/>
    <col min="41" max="124" width="2.109375" style="8" customWidth="1"/>
    <col min="125" max="16384" width="9" style="8"/>
  </cols>
  <sheetData>
    <row r="2" spans="2:40" x14ac:dyDescent="0.2">
      <c r="B2" s="11" t="s">
        <v>336</v>
      </c>
    </row>
    <row r="3" spans="2:40" x14ac:dyDescent="0.2">
      <c r="B3" s="118" t="s">
        <v>63</v>
      </c>
      <c r="C3" s="93"/>
      <c r="D3" s="93"/>
      <c r="E3" s="93"/>
      <c r="F3" s="93"/>
      <c r="G3" s="93"/>
      <c r="H3" s="93"/>
      <c r="I3" s="141">
        <f>問題９解答!I3</f>
        <v>1.0249999999999999</v>
      </c>
      <c r="J3" s="141"/>
      <c r="K3" s="141"/>
      <c r="L3" s="87" t="s">
        <v>138</v>
      </c>
      <c r="M3" s="93"/>
      <c r="N3" s="93"/>
      <c r="O3" s="93"/>
      <c r="P3" s="93"/>
      <c r="Q3" s="93"/>
      <c r="R3" s="93"/>
      <c r="S3" s="93"/>
      <c r="T3" s="141">
        <f>問題９解答!T3</f>
        <v>7500</v>
      </c>
      <c r="U3" s="141"/>
      <c r="V3" s="141"/>
      <c r="W3" s="175" t="s">
        <v>139</v>
      </c>
      <c r="X3" s="160"/>
      <c r="Y3" s="141">
        <f>問題９解答!Y3</f>
        <v>6.7</v>
      </c>
      <c r="Z3" s="141"/>
      <c r="AA3" s="87" t="s">
        <v>140</v>
      </c>
      <c r="AB3" s="93"/>
      <c r="AC3" s="93"/>
      <c r="AD3" s="93"/>
      <c r="AE3" s="93"/>
      <c r="AF3" s="93"/>
      <c r="AG3" s="93"/>
      <c r="AH3" s="93"/>
      <c r="AI3" s="93"/>
      <c r="AJ3" s="93"/>
      <c r="AK3" s="93"/>
      <c r="AL3" s="150">
        <f>問題９解答!AM3</f>
        <v>1.01</v>
      </c>
      <c r="AM3" s="150"/>
      <c r="AN3" s="174"/>
    </row>
    <row r="4" spans="2:40" x14ac:dyDescent="0.2">
      <c r="B4" s="114" t="s">
        <v>141</v>
      </c>
      <c r="C4" s="90"/>
      <c r="D4" s="90"/>
      <c r="E4" s="90"/>
      <c r="F4" s="90"/>
      <c r="G4" s="90"/>
      <c r="H4" s="143">
        <f>問題９解答!I4</f>
        <v>620</v>
      </c>
      <c r="I4" s="143"/>
      <c r="J4" s="143"/>
      <c r="K4" s="89" t="s">
        <v>142</v>
      </c>
      <c r="M4" s="90"/>
      <c r="N4" s="90"/>
      <c r="O4" s="143">
        <f>問題９解答!P4</f>
        <v>85</v>
      </c>
      <c r="P4" s="143"/>
      <c r="Q4" s="89" t="s">
        <v>143</v>
      </c>
      <c r="T4" s="89"/>
      <c r="U4" s="89"/>
      <c r="V4" s="89"/>
      <c r="W4" s="89"/>
      <c r="X4" s="89"/>
      <c r="Y4" s="89"/>
      <c r="Z4" s="89"/>
      <c r="AA4" s="89"/>
      <c r="AB4" s="89"/>
      <c r="AC4" s="89"/>
      <c r="AD4" s="89"/>
      <c r="AE4" s="89"/>
      <c r="AF4" s="89"/>
      <c r="AG4" s="89"/>
      <c r="AH4" s="89"/>
      <c r="AI4" s="89"/>
      <c r="AJ4" s="89"/>
      <c r="AK4" s="89"/>
      <c r="AL4" s="29"/>
      <c r="AM4" s="29"/>
      <c r="AN4" s="101"/>
    </row>
    <row r="5" spans="2:40" x14ac:dyDescent="0.2">
      <c r="B5" s="114" t="s">
        <v>144</v>
      </c>
      <c r="C5" s="90"/>
      <c r="D5" s="90"/>
      <c r="E5" s="90"/>
      <c r="F5" s="90"/>
      <c r="G5" s="90"/>
      <c r="H5" s="90"/>
      <c r="I5" s="90"/>
      <c r="J5" s="90"/>
      <c r="K5" s="90"/>
      <c r="L5" s="143">
        <f>問題９解答!O5</f>
        <v>16</v>
      </c>
      <c r="M5" s="143"/>
      <c r="N5" s="143"/>
      <c r="O5" s="143"/>
      <c r="P5" s="89" t="s">
        <v>145</v>
      </c>
      <c r="S5" s="89"/>
      <c r="T5" s="89"/>
      <c r="U5" s="89"/>
      <c r="V5" s="89"/>
      <c r="W5" s="89"/>
      <c r="X5" s="89"/>
      <c r="Y5" s="89"/>
      <c r="Z5" s="89"/>
      <c r="AA5" s="89"/>
      <c r="AB5" s="89"/>
      <c r="AC5" s="89"/>
      <c r="AD5" s="89"/>
      <c r="AE5" s="89"/>
      <c r="AF5" s="89"/>
      <c r="AG5" s="89"/>
      <c r="AH5" s="89"/>
      <c r="AI5" s="89"/>
      <c r="AJ5" s="89"/>
      <c r="AK5" s="89"/>
      <c r="AL5" s="29"/>
      <c r="AM5" s="29"/>
      <c r="AN5" s="101"/>
    </row>
    <row r="6" spans="2:40" x14ac:dyDescent="0.2">
      <c r="B6" s="176">
        <f>問題９解答!B6</f>
        <v>123</v>
      </c>
      <c r="C6" s="143"/>
      <c r="D6" s="143"/>
      <c r="E6" s="89" t="s">
        <v>146</v>
      </c>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101"/>
    </row>
    <row r="7" spans="2:40" x14ac:dyDescent="0.2">
      <c r="B7" s="147">
        <f>問題９解答!B7</f>
        <v>30</v>
      </c>
      <c r="C7" s="148"/>
      <c r="D7" s="115" t="s">
        <v>199</v>
      </c>
      <c r="E7" s="128"/>
      <c r="F7" s="128"/>
      <c r="G7" s="128"/>
      <c r="H7" s="128"/>
      <c r="I7" s="148">
        <f>問題９解答!I7</f>
        <v>16</v>
      </c>
      <c r="J7" s="148"/>
      <c r="K7" s="115" t="s">
        <v>147</v>
      </c>
      <c r="L7" s="128"/>
      <c r="M7" s="128"/>
      <c r="N7" s="128"/>
      <c r="O7" s="128"/>
      <c r="P7" s="128"/>
      <c r="Q7" s="128"/>
      <c r="R7" s="128"/>
      <c r="S7" s="128"/>
      <c r="T7" s="128"/>
      <c r="U7" s="128"/>
      <c r="V7" s="128"/>
      <c r="W7" s="128"/>
      <c r="X7" s="128"/>
      <c r="Y7" s="128"/>
      <c r="Z7" s="128"/>
      <c r="AA7" s="128"/>
      <c r="AB7" s="128"/>
      <c r="AC7" s="33"/>
      <c r="AD7" s="33"/>
      <c r="AE7" s="33"/>
      <c r="AF7" s="33"/>
      <c r="AG7" s="33"/>
      <c r="AH7" s="33"/>
      <c r="AI7" s="33"/>
      <c r="AJ7" s="33"/>
      <c r="AK7" s="33"/>
      <c r="AL7" s="33"/>
      <c r="AM7" s="33"/>
      <c r="AN7" s="102"/>
    </row>
    <row r="9" spans="2:40" x14ac:dyDescent="0.2">
      <c r="B9" s="11" t="s">
        <v>337</v>
      </c>
    </row>
    <row r="10" spans="2:40" x14ac:dyDescent="0.2">
      <c r="B10" s="118" t="s">
        <v>63</v>
      </c>
      <c r="C10" s="93"/>
      <c r="D10" s="93"/>
      <c r="E10" s="93"/>
      <c r="F10" s="93"/>
      <c r="G10" s="93"/>
      <c r="H10" s="93"/>
      <c r="I10" s="141">
        <f>問題９解答!I27</f>
        <v>1.0249999999999999</v>
      </c>
      <c r="J10" s="141"/>
      <c r="K10" s="141"/>
      <c r="L10" s="87" t="s">
        <v>138</v>
      </c>
      <c r="M10" s="93"/>
      <c r="N10" s="93"/>
      <c r="O10" s="93"/>
      <c r="P10" s="93"/>
      <c r="Q10" s="93"/>
      <c r="R10" s="93"/>
      <c r="S10" s="93"/>
      <c r="T10" s="141">
        <f>問題９解答!T27</f>
        <v>8200</v>
      </c>
      <c r="U10" s="141"/>
      <c r="V10" s="141"/>
      <c r="W10" s="175" t="s">
        <v>139</v>
      </c>
      <c r="X10" s="160"/>
      <c r="Y10" s="141">
        <f>問題９解答!Y27</f>
        <v>7.5</v>
      </c>
      <c r="Z10" s="141"/>
      <c r="AA10" s="87" t="s">
        <v>140</v>
      </c>
      <c r="AB10" s="93"/>
      <c r="AC10" s="93"/>
      <c r="AD10" s="93"/>
      <c r="AE10" s="93"/>
      <c r="AF10" s="93"/>
      <c r="AG10" s="93"/>
      <c r="AH10" s="93"/>
      <c r="AI10" s="93"/>
      <c r="AJ10" s="93"/>
      <c r="AK10" s="93"/>
      <c r="AL10" s="150">
        <f>問題９解答!AM27</f>
        <v>1.01</v>
      </c>
      <c r="AM10" s="150"/>
      <c r="AN10" s="174"/>
    </row>
    <row r="11" spans="2:40" x14ac:dyDescent="0.2">
      <c r="B11" s="114" t="s">
        <v>141</v>
      </c>
      <c r="C11" s="90"/>
      <c r="D11" s="90"/>
      <c r="E11" s="90"/>
      <c r="F11" s="90"/>
      <c r="G11" s="90"/>
      <c r="H11" s="143">
        <f>問題９解答!I28</f>
        <v>340</v>
      </c>
      <c r="I11" s="143"/>
      <c r="J11" s="143"/>
      <c r="K11" s="89" t="s">
        <v>142</v>
      </c>
      <c r="M11" s="90"/>
      <c r="N11" s="90"/>
      <c r="O11" s="143">
        <f>問題９解答!P28</f>
        <v>85</v>
      </c>
      <c r="P11" s="143"/>
      <c r="Q11" s="89" t="s">
        <v>143</v>
      </c>
      <c r="T11" s="89"/>
      <c r="U11" s="89"/>
      <c r="V11" s="89"/>
      <c r="W11" s="89"/>
      <c r="X11" s="89"/>
      <c r="Y11" s="89"/>
      <c r="Z11" s="89"/>
      <c r="AA11" s="89"/>
      <c r="AB11" s="89"/>
      <c r="AC11" s="89"/>
      <c r="AD11" s="89"/>
      <c r="AE11" s="89"/>
      <c r="AF11" s="89"/>
      <c r="AG11" s="89"/>
      <c r="AH11" s="89"/>
      <c r="AI11" s="89"/>
      <c r="AJ11" s="89"/>
      <c r="AK11" s="89"/>
      <c r="AL11" s="29"/>
      <c r="AM11" s="29"/>
      <c r="AN11" s="101"/>
    </row>
    <row r="12" spans="2:40" x14ac:dyDescent="0.2">
      <c r="B12" s="114" t="s">
        <v>144</v>
      </c>
      <c r="C12" s="90"/>
      <c r="D12" s="90"/>
      <c r="E12" s="90"/>
      <c r="F12" s="90"/>
      <c r="G12" s="90"/>
      <c r="H12" s="90"/>
      <c r="I12" s="90"/>
      <c r="J12" s="90"/>
      <c r="K12" s="90"/>
      <c r="L12" s="143">
        <f>問題９解答!O29</f>
        <v>16.5</v>
      </c>
      <c r="M12" s="143"/>
      <c r="N12" s="143"/>
      <c r="O12" s="143"/>
      <c r="P12" s="89" t="s">
        <v>338</v>
      </c>
      <c r="S12" s="89"/>
      <c r="T12" s="89"/>
      <c r="U12" s="89"/>
      <c r="V12" s="89"/>
      <c r="W12" s="89"/>
      <c r="X12" s="89"/>
      <c r="Y12" s="89"/>
      <c r="Z12" s="89"/>
      <c r="AA12" s="89"/>
      <c r="AB12" s="89"/>
      <c r="AC12" s="89"/>
      <c r="AD12" s="89"/>
      <c r="AE12" s="89"/>
      <c r="AF12" s="89"/>
      <c r="AG12" s="89"/>
      <c r="AH12" s="89"/>
      <c r="AI12" s="89"/>
      <c r="AJ12" s="89"/>
      <c r="AK12" s="89"/>
      <c r="AL12" s="29"/>
      <c r="AM12" s="29"/>
      <c r="AN12" s="101"/>
    </row>
    <row r="13" spans="2:40" x14ac:dyDescent="0.2">
      <c r="B13" s="176">
        <f>問題９解答!B30</f>
        <v>120</v>
      </c>
      <c r="C13" s="143"/>
      <c r="D13" s="143"/>
      <c r="E13" s="89" t="s">
        <v>146</v>
      </c>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01"/>
    </row>
    <row r="14" spans="2:40" x14ac:dyDescent="0.2">
      <c r="B14" s="147">
        <f>問題９解答!B31</f>
        <v>30</v>
      </c>
      <c r="C14" s="148"/>
      <c r="D14" s="115" t="s">
        <v>199</v>
      </c>
      <c r="E14" s="128"/>
      <c r="F14" s="128"/>
      <c r="G14" s="128"/>
      <c r="H14" s="128"/>
      <c r="I14" s="148">
        <f>問題９解答!I31</f>
        <v>38</v>
      </c>
      <c r="J14" s="148"/>
      <c r="K14" s="115" t="s">
        <v>147</v>
      </c>
      <c r="L14" s="128"/>
      <c r="M14" s="128"/>
      <c r="N14" s="128"/>
      <c r="O14" s="128"/>
      <c r="P14" s="128"/>
      <c r="Q14" s="128"/>
      <c r="R14" s="128"/>
      <c r="S14" s="128"/>
      <c r="T14" s="128"/>
      <c r="U14" s="128"/>
      <c r="V14" s="128"/>
      <c r="W14" s="128"/>
      <c r="X14" s="128"/>
      <c r="Y14" s="128"/>
      <c r="Z14" s="128"/>
      <c r="AA14" s="128"/>
      <c r="AB14" s="128"/>
      <c r="AC14" s="33"/>
      <c r="AD14" s="33"/>
      <c r="AE14" s="33"/>
      <c r="AF14" s="33"/>
      <c r="AG14" s="33"/>
      <c r="AH14" s="33"/>
      <c r="AI14" s="33"/>
      <c r="AJ14" s="33"/>
      <c r="AK14" s="33"/>
      <c r="AL14" s="33"/>
      <c r="AM14" s="33"/>
      <c r="AN14" s="102"/>
    </row>
    <row r="16" spans="2:40" x14ac:dyDescent="0.2">
      <c r="B16" s="11" t="s">
        <v>238</v>
      </c>
    </row>
    <row r="17" spans="2:40" x14ac:dyDescent="0.2">
      <c r="B17" s="118" t="s">
        <v>63</v>
      </c>
      <c r="C17" s="93"/>
      <c r="D17" s="93"/>
      <c r="E17" s="93"/>
      <c r="F17" s="93"/>
      <c r="G17" s="93"/>
      <c r="H17" s="93"/>
      <c r="I17" s="141">
        <f>問題９解答!I51</f>
        <v>1.0249999999999999</v>
      </c>
      <c r="J17" s="141"/>
      <c r="K17" s="141"/>
      <c r="L17" s="87" t="s">
        <v>138</v>
      </c>
      <c r="M17" s="93"/>
      <c r="N17" s="93"/>
      <c r="O17" s="93"/>
      <c r="P17" s="93"/>
      <c r="Q17" s="93"/>
      <c r="R17" s="93"/>
      <c r="S17" s="93"/>
      <c r="T17" s="141">
        <f>問題９解答!T51</f>
        <v>72000</v>
      </c>
      <c r="U17" s="141"/>
      <c r="V17" s="141"/>
      <c r="W17" s="175" t="s">
        <v>139</v>
      </c>
      <c r="X17" s="160"/>
      <c r="Y17" s="141">
        <f>問題９解答!Y51</f>
        <v>6.5</v>
      </c>
      <c r="Z17" s="141"/>
      <c r="AA17" s="87" t="s">
        <v>140</v>
      </c>
      <c r="AB17" s="93"/>
      <c r="AC17" s="93"/>
      <c r="AD17" s="93"/>
      <c r="AE17" s="93"/>
      <c r="AF17" s="93"/>
      <c r="AG17" s="93"/>
      <c r="AH17" s="93"/>
      <c r="AI17" s="93"/>
      <c r="AJ17" s="93"/>
      <c r="AK17" s="93"/>
      <c r="AL17" s="150">
        <f>問題９解答!AM51</f>
        <v>1.01</v>
      </c>
      <c r="AM17" s="150"/>
      <c r="AN17" s="174"/>
    </row>
    <row r="18" spans="2:40" x14ac:dyDescent="0.2">
      <c r="B18" s="114" t="s">
        <v>141</v>
      </c>
      <c r="C18" s="90"/>
      <c r="D18" s="90"/>
      <c r="E18" s="90"/>
      <c r="F18" s="90"/>
      <c r="G18" s="90"/>
      <c r="H18" s="143">
        <f>問題９解答!I52</f>
        <v>620</v>
      </c>
      <c r="I18" s="143"/>
      <c r="J18" s="143"/>
      <c r="K18" s="89" t="s">
        <v>142</v>
      </c>
      <c r="M18" s="90"/>
      <c r="N18" s="90"/>
      <c r="O18" s="143">
        <f>問題９解答!P52</f>
        <v>150</v>
      </c>
      <c r="P18" s="143"/>
      <c r="Q18" s="89" t="s">
        <v>143</v>
      </c>
      <c r="T18" s="89"/>
      <c r="U18" s="89"/>
      <c r="V18" s="89"/>
      <c r="W18" s="89"/>
      <c r="X18" s="89"/>
      <c r="Y18" s="89"/>
      <c r="Z18" s="89"/>
      <c r="AA18" s="89"/>
      <c r="AB18" s="89"/>
      <c r="AC18" s="89"/>
      <c r="AD18" s="89"/>
      <c r="AE18" s="89"/>
      <c r="AF18" s="89"/>
      <c r="AG18" s="89"/>
      <c r="AH18" s="89"/>
      <c r="AI18" s="89"/>
      <c r="AJ18" s="89"/>
      <c r="AK18" s="89"/>
      <c r="AL18" s="29"/>
      <c r="AM18" s="29"/>
      <c r="AN18" s="101"/>
    </row>
    <row r="19" spans="2:40" x14ac:dyDescent="0.2">
      <c r="B19" s="114" t="s">
        <v>144</v>
      </c>
      <c r="C19" s="90"/>
      <c r="D19" s="90"/>
      <c r="E19" s="90"/>
      <c r="F19" s="90"/>
      <c r="G19" s="90"/>
      <c r="H19" s="90"/>
      <c r="I19" s="90"/>
      <c r="J19" s="90"/>
      <c r="K19" s="90"/>
      <c r="L19" s="143">
        <f>問題９解答!O53</f>
        <v>14.2</v>
      </c>
      <c r="M19" s="143"/>
      <c r="N19" s="143"/>
      <c r="O19" s="143"/>
      <c r="P19" s="89" t="s">
        <v>339</v>
      </c>
      <c r="S19" s="89"/>
      <c r="T19" s="89"/>
      <c r="U19" s="89"/>
      <c r="V19" s="89"/>
      <c r="W19" s="89"/>
      <c r="X19" s="89"/>
      <c r="Y19" s="89"/>
      <c r="Z19" s="89"/>
      <c r="AA19" s="89"/>
      <c r="AB19" s="89"/>
      <c r="AC19" s="89"/>
      <c r="AD19" s="89"/>
      <c r="AE19" s="89"/>
      <c r="AF19" s="89"/>
      <c r="AG19" s="89"/>
      <c r="AH19" s="89"/>
      <c r="AI19" s="89"/>
      <c r="AJ19" s="89"/>
      <c r="AK19" s="89"/>
      <c r="AL19" s="29"/>
      <c r="AM19" s="29"/>
      <c r="AN19" s="101"/>
    </row>
    <row r="20" spans="2:40" x14ac:dyDescent="0.2">
      <c r="B20" s="176">
        <f>問題９解答!B54</f>
        <v>110</v>
      </c>
      <c r="C20" s="143"/>
      <c r="D20" s="143"/>
      <c r="E20" s="89" t="s">
        <v>146</v>
      </c>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101"/>
    </row>
    <row r="21" spans="2:40" x14ac:dyDescent="0.2">
      <c r="B21" s="147">
        <f>問題９解答!B55</f>
        <v>21</v>
      </c>
      <c r="C21" s="148"/>
      <c r="D21" s="115" t="s">
        <v>199</v>
      </c>
      <c r="E21" s="128"/>
      <c r="F21" s="128"/>
      <c r="G21" s="128"/>
      <c r="H21" s="128"/>
      <c r="I21" s="148">
        <f>問題９解答!I55</f>
        <v>30</v>
      </c>
      <c r="J21" s="148"/>
      <c r="K21" s="115" t="s">
        <v>147</v>
      </c>
      <c r="L21" s="128"/>
      <c r="M21" s="128"/>
      <c r="N21" s="128"/>
      <c r="O21" s="128"/>
      <c r="P21" s="128"/>
      <c r="Q21" s="128"/>
      <c r="R21" s="128"/>
      <c r="S21" s="128"/>
      <c r="T21" s="128"/>
      <c r="U21" s="128"/>
      <c r="V21" s="128"/>
      <c r="W21" s="128"/>
      <c r="X21" s="128"/>
      <c r="Y21" s="128"/>
      <c r="Z21" s="128"/>
      <c r="AA21" s="128"/>
      <c r="AB21" s="128"/>
      <c r="AC21" s="33"/>
      <c r="AD21" s="33"/>
      <c r="AE21" s="33"/>
      <c r="AF21" s="33"/>
      <c r="AG21" s="33"/>
      <c r="AH21" s="33"/>
      <c r="AI21" s="33"/>
      <c r="AJ21" s="33"/>
      <c r="AK21" s="33"/>
      <c r="AL21" s="33"/>
      <c r="AM21" s="33"/>
      <c r="AN21" s="102"/>
    </row>
    <row r="23" spans="2:40" x14ac:dyDescent="0.2">
      <c r="B23" s="11" t="s">
        <v>239</v>
      </c>
    </row>
    <row r="24" spans="2:40" x14ac:dyDescent="0.2">
      <c r="B24" s="118" t="s">
        <v>63</v>
      </c>
      <c r="C24" s="93"/>
      <c r="D24" s="93"/>
      <c r="E24" s="93"/>
      <c r="F24" s="93"/>
      <c r="G24" s="93"/>
      <c r="H24" s="93"/>
      <c r="I24" s="141">
        <f>問題９解答!I75</f>
        <v>1.0249999999999999</v>
      </c>
      <c r="J24" s="141"/>
      <c r="K24" s="141"/>
      <c r="L24" s="87" t="s">
        <v>138</v>
      </c>
      <c r="M24" s="93"/>
      <c r="N24" s="93"/>
      <c r="O24" s="93"/>
      <c r="P24" s="93"/>
      <c r="Q24" s="93"/>
      <c r="R24" s="93"/>
      <c r="S24" s="93"/>
      <c r="T24" s="141">
        <f>問題９解答!T75</f>
        <v>81000</v>
      </c>
      <c r="U24" s="141"/>
      <c r="V24" s="141"/>
      <c r="W24" s="175" t="s">
        <v>139</v>
      </c>
      <c r="X24" s="160"/>
      <c r="Y24" s="141">
        <f>問題９解答!Y75</f>
        <v>8.3000000000000007</v>
      </c>
      <c r="Z24" s="141"/>
      <c r="AA24" s="87" t="s">
        <v>140</v>
      </c>
      <c r="AB24" s="93"/>
      <c r="AC24" s="93"/>
      <c r="AD24" s="93"/>
      <c r="AE24" s="93"/>
      <c r="AF24" s="93"/>
      <c r="AG24" s="93"/>
      <c r="AH24" s="93"/>
      <c r="AI24" s="93"/>
      <c r="AJ24" s="93"/>
      <c r="AK24" s="93"/>
      <c r="AL24" s="150">
        <f>問題９解答!AM75</f>
        <v>1.01</v>
      </c>
      <c r="AM24" s="150"/>
      <c r="AN24" s="174"/>
    </row>
    <row r="25" spans="2:40" x14ac:dyDescent="0.2">
      <c r="B25" s="114" t="s">
        <v>141</v>
      </c>
      <c r="C25" s="90"/>
      <c r="D25" s="90"/>
      <c r="E25" s="90"/>
      <c r="F25" s="90"/>
      <c r="G25" s="90"/>
      <c r="H25" s="143">
        <f>問題９解答!I76</f>
        <v>560</v>
      </c>
      <c r="I25" s="143"/>
      <c r="J25" s="143"/>
      <c r="K25" s="89" t="s">
        <v>142</v>
      </c>
      <c r="M25" s="90"/>
      <c r="N25" s="90"/>
      <c r="O25" s="143">
        <f>問題９解答!P76</f>
        <v>72</v>
      </c>
      <c r="P25" s="143"/>
      <c r="Q25" s="89" t="s">
        <v>143</v>
      </c>
      <c r="T25" s="89"/>
      <c r="U25" s="89"/>
      <c r="V25" s="89"/>
      <c r="W25" s="89"/>
      <c r="X25" s="89"/>
      <c r="Y25" s="89"/>
      <c r="Z25" s="89"/>
      <c r="AA25" s="89"/>
      <c r="AB25" s="89"/>
      <c r="AC25" s="89"/>
      <c r="AD25" s="89"/>
      <c r="AE25" s="89"/>
      <c r="AF25" s="89"/>
      <c r="AG25" s="89"/>
      <c r="AH25" s="89"/>
      <c r="AI25" s="89"/>
      <c r="AJ25" s="89"/>
      <c r="AK25" s="89"/>
      <c r="AL25" s="29"/>
      <c r="AM25" s="29"/>
      <c r="AN25" s="101"/>
    </row>
    <row r="26" spans="2:40" x14ac:dyDescent="0.2">
      <c r="B26" s="114" t="s">
        <v>144</v>
      </c>
      <c r="C26" s="90"/>
      <c r="D26" s="90"/>
      <c r="E26" s="90"/>
      <c r="F26" s="90"/>
      <c r="G26" s="90"/>
      <c r="H26" s="90"/>
      <c r="I26" s="90"/>
      <c r="J26" s="90"/>
      <c r="K26" s="90"/>
      <c r="L26" s="143">
        <f>問題９解答!O77</f>
        <v>15.5</v>
      </c>
      <c r="M26" s="143"/>
      <c r="N26" s="143"/>
      <c r="O26" s="143"/>
      <c r="P26" s="89" t="s">
        <v>342</v>
      </c>
      <c r="S26" s="89"/>
      <c r="T26" s="89"/>
      <c r="U26" s="89"/>
      <c r="V26" s="89"/>
      <c r="W26" s="89"/>
      <c r="X26" s="89"/>
      <c r="Y26" s="89"/>
      <c r="Z26" s="89"/>
      <c r="AA26" s="89"/>
      <c r="AB26" s="89"/>
      <c r="AC26" s="89"/>
      <c r="AD26" s="89"/>
      <c r="AE26" s="89"/>
      <c r="AF26" s="89"/>
      <c r="AG26" s="89"/>
      <c r="AH26" s="89"/>
      <c r="AI26" s="89"/>
      <c r="AJ26" s="89"/>
      <c r="AK26" s="89"/>
      <c r="AL26" s="29"/>
      <c r="AM26" s="29"/>
      <c r="AN26" s="101"/>
    </row>
    <row r="27" spans="2:40" x14ac:dyDescent="0.2">
      <c r="B27" s="176">
        <f>問題９解答!B78</f>
        <v>118</v>
      </c>
      <c r="C27" s="143"/>
      <c r="D27" s="143"/>
      <c r="E27" s="89" t="s">
        <v>146</v>
      </c>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101"/>
    </row>
    <row r="28" spans="2:40" x14ac:dyDescent="0.2">
      <c r="B28" s="147">
        <f>問題９解答!B79</f>
        <v>40</v>
      </c>
      <c r="C28" s="148"/>
      <c r="D28" s="115" t="s">
        <v>199</v>
      </c>
      <c r="E28" s="128"/>
      <c r="F28" s="128"/>
      <c r="G28" s="128"/>
      <c r="H28" s="128"/>
      <c r="I28" s="148">
        <f>問題９解答!I79</f>
        <v>32</v>
      </c>
      <c r="J28" s="148"/>
      <c r="K28" s="115" t="s">
        <v>147</v>
      </c>
      <c r="L28" s="128"/>
      <c r="M28" s="128"/>
      <c r="N28" s="128"/>
      <c r="O28" s="128"/>
      <c r="P28" s="128"/>
      <c r="Q28" s="128"/>
      <c r="R28" s="128"/>
      <c r="S28" s="128"/>
      <c r="T28" s="128"/>
      <c r="U28" s="128"/>
      <c r="V28" s="128"/>
      <c r="W28" s="128"/>
      <c r="X28" s="128"/>
      <c r="Y28" s="128"/>
      <c r="Z28" s="128"/>
      <c r="AA28" s="128"/>
      <c r="AB28" s="128"/>
      <c r="AC28" s="33"/>
      <c r="AD28" s="33"/>
      <c r="AE28" s="33"/>
      <c r="AF28" s="33"/>
      <c r="AG28" s="33"/>
      <c r="AH28" s="33"/>
      <c r="AI28" s="33"/>
      <c r="AJ28" s="33"/>
      <c r="AK28" s="33"/>
      <c r="AL28" s="33"/>
      <c r="AM28" s="33"/>
      <c r="AN28" s="102"/>
    </row>
    <row r="30" spans="2:40" x14ac:dyDescent="0.2">
      <c r="B30" s="11" t="s">
        <v>240</v>
      </c>
    </row>
    <row r="31" spans="2:40" x14ac:dyDescent="0.2">
      <c r="B31" s="118" t="s">
        <v>63</v>
      </c>
      <c r="C31" s="93"/>
      <c r="D31" s="93"/>
      <c r="E31" s="93"/>
      <c r="F31" s="93"/>
      <c r="G31" s="93"/>
      <c r="H31" s="93"/>
      <c r="I31" s="141">
        <f>問題９解答!I99</f>
        <v>1.0249999999999999</v>
      </c>
      <c r="J31" s="141"/>
      <c r="K31" s="141"/>
      <c r="L31" s="87" t="s">
        <v>138</v>
      </c>
      <c r="M31" s="93"/>
      <c r="N31" s="93"/>
      <c r="O31" s="93"/>
      <c r="P31" s="93"/>
      <c r="Q31" s="93"/>
      <c r="R31" s="93"/>
      <c r="S31" s="93"/>
      <c r="T31" s="141">
        <f>問題９解答!T99</f>
        <v>8100</v>
      </c>
      <c r="U31" s="141"/>
      <c r="V31" s="141"/>
      <c r="W31" s="175" t="s">
        <v>139</v>
      </c>
      <c r="X31" s="160"/>
      <c r="Y31" s="141">
        <f>問題９解答!Y99</f>
        <v>7.3</v>
      </c>
      <c r="Z31" s="141"/>
      <c r="AA31" s="87" t="s">
        <v>140</v>
      </c>
      <c r="AB31" s="93"/>
      <c r="AC31" s="93"/>
      <c r="AD31" s="93"/>
      <c r="AE31" s="93"/>
      <c r="AF31" s="93"/>
      <c r="AG31" s="93"/>
      <c r="AH31" s="93"/>
      <c r="AI31" s="93"/>
      <c r="AJ31" s="93"/>
      <c r="AK31" s="93"/>
      <c r="AL31" s="150">
        <f>問題９解答!AM99</f>
        <v>1.0029999999999999</v>
      </c>
      <c r="AM31" s="150"/>
      <c r="AN31" s="174"/>
    </row>
    <row r="32" spans="2:40" x14ac:dyDescent="0.2">
      <c r="B32" s="114" t="s">
        <v>141</v>
      </c>
      <c r="C32" s="90"/>
      <c r="D32" s="90"/>
      <c r="E32" s="90"/>
      <c r="F32" s="90"/>
      <c r="G32" s="90"/>
      <c r="H32" s="143">
        <f>問題９解答!I100</f>
        <v>900</v>
      </c>
      <c r="I32" s="143"/>
      <c r="J32" s="143"/>
      <c r="K32" s="89" t="s">
        <v>142</v>
      </c>
      <c r="M32" s="90"/>
      <c r="N32" s="90"/>
      <c r="O32" s="143">
        <f>問題９解答!P100</f>
        <v>120</v>
      </c>
      <c r="P32" s="143"/>
      <c r="Q32" s="89" t="s">
        <v>143</v>
      </c>
      <c r="T32" s="89"/>
      <c r="U32" s="89"/>
      <c r="V32" s="89"/>
      <c r="W32" s="89"/>
      <c r="X32" s="89"/>
      <c r="Y32" s="89"/>
      <c r="Z32" s="89"/>
      <c r="AA32" s="89"/>
      <c r="AB32" s="89"/>
      <c r="AC32" s="89"/>
      <c r="AD32" s="89"/>
      <c r="AE32" s="89"/>
      <c r="AF32" s="89"/>
      <c r="AG32" s="89"/>
      <c r="AH32" s="89"/>
      <c r="AI32" s="89"/>
      <c r="AJ32" s="89"/>
      <c r="AK32" s="89"/>
      <c r="AL32" s="29"/>
      <c r="AM32" s="29"/>
      <c r="AN32" s="101"/>
    </row>
    <row r="33" spans="2:40" x14ac:dyDescent="0.2">
      <c r="B33" s="114" t="s">
        <v>144</v>
      </c>
      <c r="C33" s="90"/>
      <c r="D33" s="90"/>
      <c r="E33" s="90"/>
      <c r="F33" s="90"/>
      <c r="G33" s="90"/>
      <c r="H33" s="90"/>
      <c r="I33" s="90"/>
      <c r="J33" s="90"/>
      <c r="K33" s="90"/>
      <c r="L33" s="143">
        <f>問題９解答!O101</f>
        <v>16.8</v>
      </c>
      <c r="M33" s="143"/>
      <c r="N33" s="143"/>
      <c r="O33" s="143"/>
      <c r="P33" s="89" t="s">
        <v>343</v>
      </c>
      <c r="S33" s="89"/>
      <c r="T33" s="89"/>
      <c r="U33" s="89"/>
      <c r="V33" s="89"/>
      <c r="W33" s="89"/>
      <c r="X33" s="89"/>
      <c r="Y33" s="89"/>
      <c r="Z33" s="89"/>
      <c r="AA33" s="89"/>
      <c r="AB33" s="89"/>
      <c r="AC33" s="89"/>
      <c r="AD33" s="89"/>
      <c r="AE33" s="89"/>
      <c r="AF33" s="89"/>
      <c r="AG33" s="89"/>
      <c r="AH33" s="89"/>
      <c r="AI33" s="89"/>
      <c r="AJ33" s="89"/>
      <c r="AK33" s="89"/>
      <c r="AL33" s="29"/>
      <c r="AM33" s="29"/>
      <c r="AN33" s="101"/>
    </row>
    <row r="34" spans="2:40" x14ac:dyDescent="0.2">
      <c r="B34" s="176">
        <f>問題９解答!B102</f>
        <v>150</v>
      </c>
      <c r="C34" s="143"/>
      <c r="D34" s="143"/>
      <c r="E34" s="89" t="s">
        <v>146</v>
      </c>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101"/>
    </row>
    <row r="35" spans="2:40" x14ac:dyDescent="0.2">
      <c r="B35" s="147">
        <f>問題９解答!B103</f>
        <v>32</v>
      </c>
      <c r="C35" s="148"/>
      <c r="D35" s="115" t="s">
        <v>199</v>
      </c>
      <c r="E35" s="128"/>
      <c r="F35" s="128"/>
      <c r="G35" s="128"/>
      <c r="H35" s="128"/>
      <c r="I35" s="148">
        <f>問題９解答!I103</f>
        <v>23</v>
      </c>
      <c r="J35" s="148"/>
      <c r="K35" s="115" t="s">
        <v>147</v>
      </c>
      <c r="L35" s="128"/>
      <c r="M35" s="128"/>
      <c r="N35" s="128"/>
      <c r="O35" s="128"/>
      <c r="P35" s="128"/>
      <c r="Q35" s="128"/>
      <c r="R35" s="128"/>
      <c r="S35" s="128"/>
      <c r="T35" s="128"/>
      <c r="U35" s="128"/>
      <c r="V35" s="128"/>
      <c r="W35" s="128"/>
      <c r="X35" s="128"/>
      <c r="Y35" s="128"/>
      <c r="Z35" s="128"/>
      <c r="AA35" s="128"/>
      <c r="AB35" s="128"/>
      <c r="AC35" s="33"/>
      <c r="AD35" s="33"/>
      <c r="AE35" s="33"/>
      <c r="AF35" s="33"/>
      <c r="AG35" s="33"/>
      <c r="AH35" s="33"/>
      <c r="AI35" s="33"/>
      <c r="AJ35" s="33"/>
      <c r="AK35" s="33"/>
      <c r="AL35" s="33"/>
      <c r="AM35" s="33"/>
      <c r="AN35" s="102"/>
    </row>
    <row r="37" spans="2:40" x14ac:dyDescent="0.2">
      <c r="B37" s="11" t="s">
        <v>241</v>
      </c>
    </row>
    <row r="38" spans="2:40" x14ac:dyDescent="0.2">
      <c r="B38" s="118" t="s">
        <v>63</v>
      </c>
      <c r="C38" s="93"/>
      <c r="D38" s="93"/>
      <c r="E38" s="93"/>
      <c r="F38" s="93"/>
      <c r="G38" s="93"/>
      <c r="H38" s="93"/>
      <c r="I38" s="141">
        <f>問題９解答!I123</f>
        <v>1.0249999999999999</v>
      </c>
      <c r="J38" s="141"/>
      <c r="K38" s="141"/>
      <c r="L38" s="87" t="s">
        <v>138</v>
      </c>
      <c r="M38" s="93"/>
      <c r="N38" s="93"/>
      <c r="O38" s="93"/>
      <c r="P38" s="93"/>
      <c r="Q38" s="93"/>
      <c r="R38" s="93"/>
      <c r="S38" s="93"/>
      <c r="T38" s="141">
        <f>問題９解答!T123</f>
        <v>69000</v>
      </c>
      <c r="U38" s="141"/>
      <c r="V38" s="141"/>
      <c r="W38" s="175" t="s">
        <v>139</v>
      </c>
      <c r="X38" s="160"/>
      <c r="Y38" s="141">
        <f>問題９解答!Y123</f>
        <v>8.3000000000000007</v>
      </c>
      <c r="Z38" s="141"/>
      <c r="AA38" s="87" t="s">
        <v>140</v>
      </c>
      <c r="AB38" s="93"/>
      <c r="AC38" s="93"/>
      <c r="AD38" s="93"/>
      <c r="AE38" s="93"/>
      <c r="AF38" s="93"/>
      <c r="AG38" s="93"/>
      <c r="AH38" s="93"/>
      <c r="AI38" s="93"/>
      <c r="AJ38" s="93"/>
      <c r="AK38" s="93"/>
      <c r="AL38" s="150">
        <f>問題９解答!AM123</f>
        <v>1.01</v>
      </c>
      <c r="AM38" s="150"/>
      <c r="AN38" s="174"/>
    </row>
    <row r="39" spans="2:40" x14ac:dyDescent="0.2">
      <c r="B39" s="114" t="s">
        <v>141</v>
      </c>
      <c r="C39" s="90"/>
      <c r="D39" s="90"/>
      <c r="E39" s="90"/>
      <c r="F39" s="90"/>
      <c r="G39" s="90"/>
      <c r="H39" s="143">
        <f>問題９解答!I124</f>
        <v>680</v>
      </c>
      <c r="I39" s="143"/>
      <c r="J39" s="143"/>
      <c r="K39" s="89" t="s">
        <v>142</v>
      </c>
      <c r="M39" s="90"/>
      <c r="N39" s="90"/>
      <c r="O39" s="143">
        <f>問題９解答!P124</f>
        <v>85</v>
      </c>
      <c r="P39" s="143"/>
      <c r="Q39" s="89" t="s">
        <v>143</v>
      </c>
      <c r="T39" s="89"/>
      <c r="U39" s="89"/>
      <c r="V39" s="89"/>
      <c r="W39" s="89"/>
      <c r="X39" s="89"/>
      <c r="Y39" s="89"/>
      <c r="Z39" s="89"/>
      <c r="AA39" s="89"/>
      <c r="AB39" s="89"/>
      <c r="AC39" s="89"/>
      <c r="AD39" s="89"/>
      <c r="AE39" s="89"/>
      <c r="AF39" s="89"/>
      <c r="AG39" s="89"/>
      <c r="AH39" s="89"/>
      <c r="AI39" s="89"/>
      <c r="AJ39" s="89"/>
      <c r="AK39" s="89"/>
      <c r="AL39" s="29"/>
      <c r="AM39" s="29"/>
      <c r="AN39" s="101"/>
    </row>
    <row r="40" spans="2:40" x14ac:dyDescent="0.2">
      <c r="B40" s="114" t="s">
        <v>144</v>
      </c>
      <c r="C40" s="90"/>
      <c r="D40" s="90"/>
      <c r="E40" s="90"/>
      <c r="F40" s="90"/>
      <c r="G40" s="90"/>
      <c r="H40" s="90"/>
      <c r="I40" s="90"/>
      <c r="J40" s="90"/>
      <c r="K40" s="90"/>
      <c r="L40" s="143">
        <f>問題９解答!O125</f>
        <v>15.5</v>
      </c>
      <c r="M40" s="143"/>
      <c r="N40" s="143"/>
      <c r="O40" s="143"/>
      <c r="P40" s="89" t="s">
        <v>344</v>
      </c>
      <c r="S40" s="89"/>
      <c r="T40" s="89"/>
      <c r="U40" s="89"/>
      <c r="V40" s="89"/>
      <c r="W40" s="89"/>
      <c r="X40" s="89"/>
      <c r="Y40" s="89"/>
      <c r="Z40" s="89"/>
      <c r="AA40" s="89"/>
      <c r="AB40" s="89"/>
      <c r="AC40" s="89"/>
      <c r="AD40" s="89"/>
      <c r="AE40" s="89"/>
      <c r="AF40" s="89"/>
      <c r="AG40" s="89"/>
      <c r="AH40" s="89"/>
      <c r="AI40" s="89"/>
      <c r="AJ40" s="89"/>
      <c r="AK40" s="89"/>
      <c r="AL40" s="29"/>
      <c r="AM40" s="29"/>
      <c r="AN40" s="101"/>
    </row>
    <row r="41" spans="2:40" x14ac:dyDescent="0.2">
      <c r="B41" s="176">
        <f>問題９解答!B126</f>
        <v>100</v>
      </c>
      <c r="C41" s="143"/>
      <c r="D41" s="143"/>
      <c r="E41" s="89" t="s">
        <v>146</v>
      </c>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101"/>
    </row>
    <row r="42" spans="2:40" x14ac:dyDescent="0.2">
      <c r="B42" s="147">
        <f>問題９解答!B127</f>
        <v>21</v>
      </c>
      <c r="C42" s="148"/>
      <c r="D42" s="115" t="s">
        <v>199</v>
      </c>
      <c r="E42" s="128"/>
      <c r="F42" s="128"/>
      <c r="G42" s="128"/>
      <c r="H42" s="128"/>
      <c r="I42" s="148">
        <f>問題９解答!I127</f>
        <v>36</v>
      </c>
      <c r="J42" s="148"/>
      <c r="K42" s="115" t="s">
        <v>147</v>
      </c>
      <c r="L42" s="128"/>
      <c r="M42" s="128"/>
      <c r="N42" s="128"/>
      <c r="O42" s="128"/>
      <c r="P42" s="128"/>
      <c r="Q42" s="128"/>
      <c r="R42" s="128"/>
      <c r="S42" s="128"/>
      <c r="T42" s="128"/>
      <c r="U42" s="128"/>
      <c r="V42" s="128"/>
      <c r="W42" s="128"/>
      <c r="X42" s="128"/>
      <c r="Y42" s="128"/>
      <c r="Z42" s="128"/>
      <c r="AA42" s="128"/>
      <c r="AB42" s="128"/>
      <c r="AC42" s="33"/>
      <c r="AD42" s="33"/>
      <c r="AE42" s="33"/>
      <c r="AF42" s="33"/>
      <c r="AG42" s="33"/>
      <c r="AH42" s="33"/>
      <c r="AI42" s="33"/>
      <c r="AJ42" s="33"/>
      <c r="AK42" s="33"/>
      <c r="AL42" s="33"/>
      <c r="AM42" s="33"/>
      <c r="AN42" s="102"/>
    </row>
    <row r="44" spans="2:40" x14ac:dyDescent="0.2">
      <c r="B44" s="11" t="s">
        <v>242</v>
      </c>
    </row>
    <row r="45" spans="2:40" x14ac:dyDescent="0.2">
      <c r="B45" s="118" t="s">
        <v>63</v>
      </c>
      <c r="C45" s="93"/>
      <c r="D45" s="93"/>
      <c r="E45" s="93"/>
      <c r="F45" s="93"/>
      <c r="G45" s="93"/>
      <c r="H45" s="93"/>
      <c r="I45" s="141">
        <f>問題９解答!I147</f>
        <v>1.0249999999999999</v>
      </c>
      <c r="J45" s="141"/>
      <c r="K45" s="141"/>
      <c r="L45" s="87" t="s">
        <v>138</v>
      </c>
      <c r="M45" s="93"/>
      <c r="N45" s="93"/>
      <c r="O45" s="93"/>
      <c r="P45" s="93"/>
      <c r="Q45" s="93"/>
      <c r="R45" s="93"/>
      <c r="S45" s="93"/>
      <c r="T45" s="141">
        <f>問題９解答!T147</f>
        <v>90000</v>
      </c>
      <c r="U45" s="141"/>
      <c r="V45" s="141"/>
      <c r="W45" s="175" t="s">
        <v>139</v>
      </c>
      <c r="X45" s="160"/>
      <c r="Y45" s="141">
        <f>問題９解答!Y147</f>
        <v>7.5</v>
      </c>
      <c r="Z45" s="141"/>
      <c r="AA45" s="87" t="s">
        <v>140</v>
      </c>
      <c r="AB45" s="93"/>
      <c r="AC45" s="93"/>
      <c r="AD45" s="93"/>
      <c r="AE45" s="93"/>
      <c r="AF45" s="93"/>
      <c r="AG45" s="93"/>
      <c r="AH45" s="93"/>
      <c r="AI45" s="93"/>
      <c r="AJ45" s="93"/>
      <c r="AK45" s="93"/>
      <c r="AL45" s="150">
        <f>問題９解答!AM147</f>
        <v>1.01</v>
      </c>
      <c r="AM45" s="150"/>
      <c r="AN45" s="174"/>
    </row>
    <row r="46" spans="2:40" x14ac:dyDescent="0.2">
      <c r="B46" s="114" t="s">
        <v>141</v>
      </c>
      <c r="C46" s="90"/>
      <c r="D46" s="90"/>
      <c r="E46" s="90"/>
      <c r="F46" s="90"/>
      <c r="G46" s="90"/>
      <c r="H46" s="143">
        <f>問題９解答!I148</f>
        <v>1000</v>
      </c>
      <c r="I46" s="143"/>
      <c r="J46" s="143"/>
      <c r="K46" s="89" t="s">
        <v>142</v>
      </c>
      <c r="M46" s="90"/>
      <c r="N46" s="90"/>
      <c r="O46" s="143">
        <f>問題９解答!P148</f>
        <v>75</v>
      </c>
      <c r="P46" s="143"/>
      <c r="Q46" s="89" t="s">
        <v>143</v>
      </c>
      <c r="T46" s="89"/>
      <c r="U46" s="89"/>
      <c r="V46" s="89"/>
      <c r="W46" s="89"/>
      <c r="X46" s="89"/>
      <c r="Y46" s="89"/>
      <c r="Z46" s="89"/>
      <c r="AA46" s="89"/>
      <c r="AB46" s="89"/>
      <c r="AC46" s="89"/>
      <c r="AD46" s="89"/>
      <c r="AE46" s="89"/>
      <c r="AF46" s="89"/>
      <c r="AG46" s="89"/>
      <c r="AH46" s="89"/>
      <c r="AI46" s="89"/>
      <c r="AJ46" s="89"/>
      <c r="AK46" s="89"/>
      <c r="AL46" s="29"/>
      <c r="AM46" s="29"/>
      <c r="AN46" s="101"/>
    </row>
    <row r="47" spans="2:40" x14ac:dyDescent="0.2">
      <c r="B47" s="114" t="s">
        <v>144</v>
      </c>
      <c r="C47" s="90"/>
      <c r="D47" s="90"/>
      <c r="E47" s="90"/>
      <c r="F47" s="90"/>
      <c r="G47" s="90"/>
      <c r="H47" s="90"/>
      <c r="I47" s="90"/>
      <c r="J47" s="90"/>
      <c r="K47" s="90"/>
      <c r="L47" s="143">
        <f>問題９解答!O149</f>
        <v>20.8</v>
      </c>
      <c r="M47" s="143"/>
      <c r="N47" s="143"/>
      <c r="O47" s="143"/>
      <c r="P47" s="89" t="s">
        <v>345</v>
      </c>
      <c r="S47" s="89"/>
      <c r="T47" s="89"/>
      <c r="U47" s="89"/>
      <c r="V47" s="89"/>
      <c r="W47" s="89"/>
      <c r="X47" s="89"/>
      <c r="Y47" s="89"/>
      <c r="Z47" s="89"/>
      <c r="AA47" s="89"/>
      <c r="AB47" s="89"/>
      <c r="AC47" s="89"/>
      <c r="AD47" s="89"/>
      <c r="AE47" s="89"/>
      <c r="AF47" s="89"/>
      <c r="AG47" s="89"/>
      <c r="AH47" s="89"/>
      <c r="AI47" s="89"/>
      <c r="AJ47" s="89"/>
      <c r="AK47" s="89"/>
      <c r="AL47" s="29"/>
      <c r="AM47" s="29"/>
      <c r="AN47" s="101"/>
    </row>
    <row r="48" spans="2:40" x14ac:dyDescent="0.2">
      <c r="B48" s="176">
        <f>問題９解答!B150</f>
        <v>160</v>
      </c>
      <c r="C48" s="143"/>
      <c r="D48" s="143"/>
      <c r="E48" s="89" t="s">
        <v>146</v>
      </c>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101"/>
    </row>
    <row r="49" spans="2:40" x14ac:dyDescent="0.2">
      <c r="B49" s="147">
        <f>問題９解答!B151</f>
        <v>60</v>
      </c>
      <c r="C49" s="148"/>
      <c r="D49" s="115" t="s">
        <v>199</v>
      </c>
      <c r="E49" s="128"/>
      <c r="F49" s="128"/>
      <c r="G49" s="128"/>
      <c r="H49" s="128"/>
      <c r="I49" s="148">
        <f>問題９解答!I151</f>
        <v>40</v>
      </c>
      <c r="J49" s="148"/>
      <c r="K49" s="115" t="s">
        <v>147</v>
      </c>
      <c r="L49" s="128"/>
      <c r="M49" s="128"/>
      <c r="N49" s="128"/>
      <c r="O49" s="128"/>
      <c r="P49" s="128"/>
      <c r="Q49" s="128"/>
      <c r="R49" s="128"/>
      <c r="S49" s="128"/>
      <c r="T49" s="128"/>
      <c r="U49" s="128"/>
      <c r="V49" s="128"/>
      <c r="W49" s="128"/>
      <c r="X49" s="128"/>
      <c r="Y49" s="128"/>
      <c r="Z49" s="128"/>
      <c r="AA49" s="128"/>
      <c r="AB49" s="128"/>
      <c r="AC49" s="33"/>
      <c r="AD49" s="33"/>
      <c r="AE49" s="33"/>
      <c r="AF49" s="33"/>
      <c r="AG49" s="33"/>
      <c r="AH49" s="33"/>
      <c r="AI49" s="33"/>
      <c r="AJ49" s="33"/>
      <c r="AK49" s="33"/>
      <c r="AL49" s="33"/>
      <c r="AM49" s="33"/>
      <c r="AN49" s="102"/>
    </row>
    <row r="51" spans="2:40" x14ac:dyDescent="0.2">
      <c r="B51" s="11" t="s">
        <v>243</v>
      </c>
    </row>
    <row r="52" spans="2:40" x14ac:dyDescent="0.2">
      <c r="B52" s="118" t="s">
        <v>63</v>
      </c>
      <c r="C52" s="93"/>
      <c r="D52" s="93"/>
      <c r="E52" s="93"/>
      <c r="F52" s="93"/>
      <c r="G52" s="93"/>
      <c r="H52" s="93"/>
      <c r="I52" s="141">
        <f>問題９解答!I171</f>
        <v>1.0249999999999999</v>
      </c>
      <c r="J52" s="141"/>
      <c r="K52" s="141"/>
      <c r="L52" s="87" t="s">
        <v>138</v>
      </c>
      <c r="M52" s="93"/>
      <c r="N52" s="93"/>
      <c r="O52" s="93"/>
      <c r="P52" s="93"/>
      <c r="Q52" s="93"/>
      <c r="R52" s="93"/>
      <c r="S52" s="93"/>
      <c r="T52" s="141">
        <f>問題９解答!T171</f>
        <v>6650</v>
      </c>
      <c r="U52" s="141"/>
      <c r="V52" s="141"/>
      <c r="W52" s="175" t="s">
        <v>139</v>
      </c>
      <c r="X52" s="160"/>
      <c r="Y52" s="141">
        <f>問題９解答!Y171</f>
        <v>7.3</v>
      </c>
      <c r="Z52" s="141"/>
      <c r="AA52" s="87" t="s">
        <v>140</v>
      </c>
      <c r="AB52" s="93"/>
      <c r="AC52" s="93"/>
      <c r="AD52" s="93"/>
      <c r="AE52" s="93"/>
      <c r="AF52" s="93"/>
      <c r="AG52" s="93"/>
      <c r="AH52" s="93"/>
      <c r="AI52" s="93"/>
      <c r="AJ52" s="93"/>
      <c r="AK52" s="93"/>
      <c r="AL52" s="150">
        <f>問題９解答!AM171</f>
        <v>1.01</v>
      </c>
      <c r="AM52" s="150"/>
      <c r="AN52" s="174"/>
    </row>
    <row r="53" spans="2:40" x14ac:dyDescent="0.2">
      <c r="B53" s="114" t="s">
        <v>141</v>
      </c>
      <c r="C53" s="90"/>
      <c r="D53" s="90"/>
      <c r="E53" s="90"/>
      <c r="F53" s="90"/>
      <c r="G53" s="90"/>
      <c r="H53" s="143">
        <f>問題９解答!I172</f>
        <v>360</v>
      </c>
      <c r="I53" s="143"/>
      <c r="J53" s="143"/>
      <c r="K53" s="89" t="s">
        <v>142</v>
      </c>
      <c r="M53" s="90"/>
      <c r="N53" s="90"/>
      <c r="O53" s="143">
        <f>問題９解答!P172</f>
        <v>80</v>
      </c>
      <c r="P53" s="143"/>
      <c r="Q53" s="89" t="s">
        <v>143</v>
      </c>
      <c r="T53" s="89"/>
      <c r="U53" s="89"/>
      <c r="V53" s="89"/>
      <c r="W53" s="89"/>
      <c r="X53" s="89"/>
      <c r="Y53" s="89"/>
      <c r="Z53" s="89"/>
      <c r="AA53" s="89"/>
      <c r="AB53" s="89"/>
      <c r="AC53" s="89"/>
      <c r="AD53" s="89"/>
      <c r="AE53" s="89"/>
      <c r="AF53" s="89"/>
      <c r="AG53" s="89"/>
      <c r="AH53" s="89"/>
      <c r="AI53" s="89"/>
      <c r="AJ53" s="89"/>
      <c r="AK53" s="89"/>
      <c r="AL53" s="29"/>
      <c r="AM53" s="29"/>
      <c r="AN53" s="101"/>
    </row>
    <row r="54" spans="2:40" x14ac:dyDescent="0.2">
      <c r="B54" s="114" t="s">
        <v>144</v>
      </c>
      <c r="C54" s="90"/>
      <c r="D54" s="90"/>
      <c r="E54" s="90"/>
      <c r="F54" s="90"/>
      <c r="G54" s="90"/>
      <c r="H54" s="90"/>
      <c r="I54" s="90"/>
      <c r="J54" s="90"/>
      <c r="K54" s="90"/>
      <c r="L54" s="143">
        <f>問題９解答!O173</f>
        <v>18.2</v>
      </c>
      <c r="M54" s="143"/>
      <c r="N54" s="143"/>
      <c r="O54" s="143"/>
      <c r="P54" s="89" t="s">
        <v>346</v>
      </c>
      <c r="S54" s="89"/>
      <c r="T54" s="89"/>
      <c r="U54" s="89"/>
      <c r="V54" s="89"/>
      <c r="W54" s="89"/>
      <c r="X54" s="89"/>
      <c r="Y54" s="89"/>
      <c r="Z54" s="89"/>
      <c r="AA54" s="89"/>
      <c r="AB54" s="89"/>
      <c r="AC54" s="89"/>
      <c r="AD54" s="89"/>
      <c r="AE54" s="89"/>
      <c r="AF54" s="89"/>
      <c r="AG54" s="89"/>
      <c r="AH54" s="89"/>
      <c r="AI54" s="89"/>
      <c r="AJ54" s="89"/>
      <c r="AK54" s="89"/>
      <c r="AL54" s="29"/>
      <c r="AM54" s="29"/>
      <c r="AN54" s="101"/>
    </row>
    <row r="55" spans="2:40" x14ac:dyDescent="0.2">
      <c r="B55" s="176">
        <f>問題９解答!B174</f>
        <v>122</v>
      </c>
      <c r="C55" s="143"/>
      <c r="D55" s="143"/>
      <c r="E55" s="89" t="s">
        <v>146</v>
      </c>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101"/>
    </row>
    <row r="56" spans="2:40" x14ac:dyDescent="0.2">
      <c r="B56" s="147">
        <f>問題９解答!B175</f>
        <v>20</v>
      </c>
      <c r="C56" s="148"/>
      <c r="D56" s="115" t="s">
        <v>199</v>
      </c>
      <c r="E56" s="128"/>
      <c r="F56" s="128"/>
      <c r="G56" s="128"/>
      <c r="H56" s="128"/>
      <c r="I56" s="148">
        <f>問題９解答!I175</f>
        <v>30</v>
      </c>
      <c r="J56" s="148"/>
      <c r="K56" s="115" t="s">
        <v>147</v>
      </c>
      <c r="L56" s="128"/>
      <c r="M56" s="128"/>
      <c r="N56" s="128"/>
      <c r="O56" s="128"/>
      <c r="P56" s="128"/>
      <c r="Q56" s="128"/>
      <c r="R56" s="128"/>
      <c r="S56" s="128"/>
      <c r="T56" s="128"/>
      <c r="U56" s="128"/>
      <c r="V56" s="128"/>
      <c r="W56" s="128"/>
      <c r="X56" s="128"/>
      <c r="Y56" s="128"/>
      <c r="Z56" s="128"/>
      <c r="AA56" s="128"/>
      <c r="AB56" s="128"/>
      <c r="AC56" s="33"/>
      <c r="AD56" s="33"/>
      <c r="AE56" s="33"/>
      <c r="AF56" s="33"/>
      <c r="AG56" s="33"/>
      <c r="AH56" s="33"/>
      <c r="AI56" s="33"/>
      <c r="AJ56" s="33"/>
      <c r="AK56" s="33"/>
      <c r="AL56" s="33"/>
      <c r="AM56" s="33"/>
      <c r="AN56" s="102"/>
    </row>
    <row r="57" spans="2:40" ht="39" customHeight="1" x14ac:dyDescent="0.2"/>
    <row r="58" spans="2:40" x14ac:dyDescent="0.2">
      <c r="B58" s="11" t="s">
        <v>244</v>
      </c>
    </row>
    <row r="59" spans="2:40" x14ac:dyDescent="0.2">
      <c r="B59" s="118" t="s">
        <v>63</v>
      </c>
      <c r="C59" s="93"/>
      <c r="D59" s="93"/>
      <c r="E59" s="93"/>
      <c r="F59" s="93"/>
      <c r="G59" s="93"/>
      <c r="H59" s="93"/>
      <c r="I59" s="141">
        <f>問題９解答!I195</f>
        <v>1.0249999999999999</v>
      </c>
      <c r="J59" s="141"/>
      <c r="K59" s="141"/>
      <c r="L59" s="87" t="s">
        <v>138</v>
      </c>
      <c r="M59" s="93"/>
      <c r="N59" s="93"/>
      <c r="O59" s="93"/>
      <c r="P59" s="93"/>
      <c r="Q59" s="93"/>
      <c r="R59" s="93"/>
      <c r="S59" s="93"/>
      <c r="T59" s="141">
        <f>問題９解答!T195</f>
        <v>6200</v>
      </c>
      <c r="U59" s="141"/>
      <c r="V59" s="141"/>
      <c r="W59" s="175" t="s">
        <v>139</v>
      </c>
      <c r="X59" s="160"/>
      <c r="Y59" s="141">
        <f>問題９解答!Y195</f>
        <v>5.3</v>
      </c>
      <c r="Z59" s="141"/>
      <c r="AA59" s="87" t="s">
        <v>140</v>
      </c>
      <c r="AB59" s="93"/>
      <c r="AC59" s="93"/>
      <c r="AD59" s="93"/>
      <c r="AE59" s="93"/>
      <c r="AF59" s="93"/>
      <c r="AG59" s="93"/>
      <c r="AH59" s="93"/>
      <c r="AI59" s="93"/>
      <c r="AJ59" s="93"/>
      <c r="AK59" s="93"/>
      <c r="AL59" s="150">
        <f>問題９解答!AM195</f>
        <v>1.004</v>
      </c>
      <c r="AM59" s="150"/>
      <c r="AN59" s="174"/>
    </row>
    <row r="60" spans="2:40" x14ac:dyDescent="0.2">
      <c r="B60" s="114" t="s">
        <v>141</v>
      </c>
      <c r="C60" s="90"/>
      <c r="D60" s="90"/>
      <c r="E60" s="90"/>
      <c r="F60" s="90"/>
      <c r="G60" s="90"/>
      <c r="H60" s="143">
        <f>問題９解答!I196</f>
        <v>580</v>
      </c>
      <c r="I60" s="143"/>
      <c r="J60" s="143"/>
      <c r="K60" s="89" t="s">
        <v>142</v>
      </c>
      <c r="M60" s="90"/>
      <c r="N60" s="90"/>
      <c r="O60" s="143">
        <f>問題９解答!P196</f>
        <v>60</v>
      </c>
      <c r="P60" s="143"/>
      <c r="Q60" s="89" t="s">
        <v>143</v>
      </c>
      <c r="T60" s="89"/>
      <c r="U60" s="89"/>
      <c r="V60" s="89"/>
      <c r="W60" s="89"/>
      <c r="X60" s="89"/>
      <c r="Y60" s="89"/>
      <c r="Z60" s="89"/>
      <c r="AA60" s="89"/>
      <c r="AB60" s="89"/>
      <c r="AC60" s="89"/>
      <c r="AD60" s="89"/>
      <c r="AE60" s="89"/>
      <c r="AF60" s="89"/>
      <c r="AG60" s="89"/>
      <c r="AH60" s="89"/>
      <c r="AI60" s="89"/>
      <c r="AJ60" s="89"/>
      <c r="AK60" s="89"/>
      <c r="AL60" s="29"/>
      <c r="AM60" s="29"/>
      <c r="AN60" s="101"/>
    </row>
    <row r="61" spans="2:40" x14ac:dyDescent="0.2">
      <c r="B61" s="114" t="s">
        <v>144</v>
      </c>
      <c r="C61" s="90"/>
      <c r="D61" s="90"/>
      <c r="E61" s="90"/>
      <c r="F61" s="90"/>
      <c r="G61" s="90"/>
      <c r="H61" s="90"/>
      <c r="I61" s="90"/>
      <c r="J61" s="90"/>
      <c r="K61" s="90"/>
      <c r="L61" s="143">
        <f>問題９解答!O197</f>
        <v>16.5</v>
      </c>
      <c r="M61" s="143"/>
      <c r="N61" s="143"/>
      <c r="O61" s="143"/>
      <c r="P61" s="89" t="s">
        <v>347</v>
      </c>
      <c r="S61" s="89"/>
      <c r="T61" s="89"/>
      <c r="U61" s="89"/>
      <c r="V61" s="89"/>
      <c r="W61" s="89"/>
      <c r="X61" s="89"/>
      <c r="Y61" s="89"/>
      <c r="Z61" s="89"/>
      <c r="AA61" s="89"/>
      <c r="AB61" s="89"/>
      <c r="AC61" s="89"/>
      <c r="AD61" s="89"/>
      <c r="AE61" s="89"/>
      <c r="AF61" s="89"/>
      <c r="AG61" s="89"/>
      <c r="AH61" s="89"/>
      <c r="AI61" s="89"/>
      <c r="AJ61" s="89"/>
      <c r="AK61" s="89"/>
      <c r="AL61" s="29"/>
      <c r="AM61" s="29"/>
      <c r="AN61" s="101"/>
    </row>
    <row r="62" spans="2:40" x14ac:dyDescent="0.2">
      <c r="B62" s="176">
        <f>問題９解答!B198</f>
        <v>111</v>
      </c>
      <c r="C62" s="143"/>
      <c r="D62" s="143"/>
      <c r="E62" s="89" t="s">
        <v>146</v>
      </c>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101"/>
    </row>
    <row r="63" spans="2:40" x14ac:dyDescent="0.2">
      <c r="B63" s="147">
        <f>問題９解答!B199</f>
        <v>30</v>
      </c>
      <c r="C63" s="148"/>
      <c r="D63" s="115" t="s">
        <v>199</v>
      </c>
      <c r="E63" s="128"/>
      <c r="F63" s="128"/>
      <c r="G63" s="128"/>
      <c r="H63" s="128"/>
      <c r="I63" s="148">
        <f>問題９解答!I199</f>
        <v>33</v>
      </c>
      <c r="J63" s="148"/>
      <c r="K63" s="115" t="s">
        <v>147</v>
      </c>
      <c r="L63" s="128"/>
      <c r="M63" s="128"/>
      <c r="N63" s="128"/>
      <c r="O63" s="128"/>
      <c r="P63" s="128"/>
      <c r="Q63" s="128"/>
      <c r="R63" s="128"/>
      <c r="S63" s="128"/>
      <c r="T63" s="128"/>
      <c r="U63" s="128"/>
      <c r="V63" s="128"/>
      <c r="W63" s="128"/>
      <c r="X63" s="128"/>
      <c r="Y63" s="128"/>
      <c r="Z63" s="128"/>
      <c r="AA63" s="128"/>
      <c r="AB63" s="128"/>
      <c r="AC63" s="33"/>
      <c r="AD63" s="33"/>
      <c r="AE63" s="33"/>
      <c r="AF63" s="33"/>
      <c r="AG63" s="33"/>
      <c r="AH63" s="33"/>
      <c r="AI63" s="33"/>
      <c r="AJ63" s="33"/>
      <c r="AK63" s="33"/>
      <c r="AL63" s="33"/>
      <c r="AM63" s="33"/>
      <c r="AN63" s="102"/>
    </row>
    <row r="65" spans="2:40" x14ac:dyDescent="0.2">
      <c r="B65" s="11" t="s">
        <v>245</v>
      </c>
    </row>
    <row r="66" spans="2:40" x14ac:dyDescent="0.2">
      <c r="B66" s="118" t="s">
        <v>63</v>
      </c>
      <c r="C66" s="93"/>
      <c r="D66" s="93"/>
      <c r="E66" s="93"/>
      <c r="F66" s="93"/>
      <c r="G66" s="93"/>
      <c r="H66" s="93"/>
      <c r="I66" s="141">
        <f>問題９解答!I218</f>
        <v>1.0249999999999999</v>
      </c>
      <c r="J66" s="141"/>
      <c r="K66" s="141"/>
      <c r="L66" s="87" t="s">
        <v>138</v>
      </c>
      <c r="M66" s="93"/>
      <c r="N66" s="93"/>
      <c r="O66" s="93"/>
      <c r="P66" s="93"/>
      <c r="Q66" s="93"/>
      <c r="R66" s="93"/>
      <c r="S66" s="93"/>
      <c r="T66" s="141">
        <f>問題９解答!T218</f>
        <v>7100</v>
      </c>
      <c r="U66" s="141"/>
      <c r="V66" s="141"/>
      <c r="W66" s="175" t="s">
        <v>139</v>
      </c>
      <c r="X66" s="160"/>
      <c r="Y66" s="141">
        <f>問題９解答!Y218</f>
        <v>6.8</v>
      </c>
      <c r="Z66" s="141"/>
      <c r="AA66" s="87" t="s">
        <v>140</v>
      </c>
      <c r="AB66" s="93"/>
      <c r="AC66" s="93"/>
      <c r="AD66" s="93"/>
      <c r="AE66" s="93"/>
      <c r="AF66" s="93"/>
      <c r="AG66" s="93"/>
      <c r="AH66" s="93"/>
      <c r="AI66" s="93"/>
      <c r="AJ66" s="93"/>
      <c r="AK66" s="93"/>
      <c r="AL66" s="150">
        <f>問題９解答!AM218</f>
        <v>1.0029999999999999</v>
      </c>
      <c r="AM66" s="150"/>
      <c r="AN66" s="174"/>
    </row>
    <row r="67" spans="2:40" x14ac:dyDescent="0.2">
      <c r="B67" s="114" t="s">
        <v>141</v>
      </c>
      <c r="C67" s="90"/>
      <c r="D67" s="90"/>
      <c r="E67" s="90"/>
      <c r="F67" s="90"/>
      <c r="G67" s="90"/>
      <c r="H67" s="143">
        <f>問題９解答!I219</f>
        <v>720</v>
      </c>
      <c r="I67" s="143"/>
      <c r="J67" s="143"/>
      <c r="K67" s="89" t="s">
        <v>142</v>
      </c>
      <c r="M67" s="90"/>
      <c r="N67" s="90"/>
      <c r="O67" s="143">
        <f>問題９解答!P219</f>
        <v>85</v>
      </c>
      <c r="P67" s="143"/>
      <c r="Q67" s="89" t="s">
        <v>143</v>
      </c>
      <c r="T67" s="89"/>
      <c r="U67" s="89"/>
      <c r="V67" s="89"/>
      <c r="W67" s="89"/>
      <c r="X67" s="89"/>
      <c r="Y67" s="89"/>
      <c r="Z67" s="89"/>
      <c r="AA67" s="89"/>
      <c r="AB67" s="89"/>
      <c r="AC67" s="89"/>
      <c r="AD67" s="89"/>
      <c r="AE67" s="89"/>
      <c r="AF67" s="89"/>
      <c r="AG67" s="89"/>
      <c r="AH67" s="89"/>
      <c r="AI67" s="89"/>
      <c r="AJ67" s="89"/>
      <c r="AK67" s="89"/>
      <c r="AL67" s="29"/>
      <c r="AM67" s="29"/>
      <c r="AN67" s="101"/>
    </row>
    <row r="68" spans="2:40" x14ac:dyDescent="0.2">
      <c r="B68" s="114" t="s">
        <v>144</v>
      </c>
      <c r="C68" s="90"/>
      <c r="D68" s="90"/>
      <c r="E68" s="90"/>
      <c r="F68" s="90"/>
      <c r="G68" s="90"/>
      <c r="H68" s="90"/>
      <c r="I68" s="90"/>
      <c r="J68" s="90"/>
      <c r="K68" s="90"/>
      <c r="L68" s="143">
        <f>問題９解答!O220</f>
        <v>30</v>
      </c>
      <c r="M68" s="143"/>
      <c r="N68" s="143"/>
      <c r="O68" s="143"/>
      <c r="P68" s="89" t="s">
        <v>348</v>
      </c>
      <c r="S68" s="89"/>
      <c r="T68" s="89"/>
      <c r="U68" s="89"/>
      <c r="V68" s="89"/>
      <c r="W68" s="89"/>
      <c r="X68" s="89"/>
      <c r="Y68" s="89"/>
      <c r="Z68" s="89"/>
      <c r="AA68" s="89"/>
      <c r="AB68" s="89"/>
      <c r="AC68" s="89"/>
      <c r="AD68" s="89"/>
      <c r="AE68" s="89"/>
      <c r="AF68" s="89"/>
      <c r="AG68" s="89"/>
      <c r="AH68" s="89"/>
      <c r="AI68" s="89"/>
      <c r="AJ68" s="89"/>
      <c r="AK68" s="89"/>
      <c r="AL68" s="29"/>
      <c r="AM68" s="29"/>
      <c r="AN68" s="101"/>
    </row>
    <row r="69" spans="2:40" x14ac:dyDescent="0.2">
      <c r="B69" s="176">
        <f>問題９解答!B221</f>
        <v>121</v>
      </c>
      <c r="C69" s="143"/>
      <c r="D69" s="143"/>
      <c r="E69" s="89" t="s">
        <v>146</v>
      </c>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101"/>
    </row>
    <row r="70" spans="2:40" x14ac:dyDescent="0.2">
      <c r="B70" s="147">
        <f>問題９解答!B222</f>
        <v>18</v>
      </c>
      <c r="C70" s="148"/>
      <c r="D70" s="115" t="s">
        <v>199</v>
      </c>
      <c r="E70" s="128"/>
      <c r="F70" s="128"/>
      <c r="G70" s="128"/>
      <c r="H70" s="128"/>
      <c r="I70" s="148">
        <f>問題９解答!I222</f>
        <v>26</v>
      </c>
      <c r="J70" s="148"/>
      <c r="K70" s="115" t="s">
        <v>147</v>
      </c>
      <c r="L70" s="128"/>
      <c r="M70" s="128"/>
      <c r="N70" s="128"/>
      <c r="O70" s="128"/>
      <c r="P70" s="128"/>
      <c r="Q70" s="128"/>
      <c r="R70" s="128"/>
      <c r="S70" s="128"/>
      <c r="T70" s="128"/>
      <c r="U70" s="128"/>
      <c r="V70" s="128"/>
      <c r="W70" s="128"/>
      <c r="X70" s="128"/>
      <c r="Y70" s="128"/>
      <c r="Z70" s="128"/>
      <c r="AA70" s="128"/>
      <c r="AB70" s="128"/>
      <c r="AC70" s="33"/>
      <c r="AD70" s="33"/>
      <c r="AE70" s="33"/>
      <c r="AF70" s="33"/>
      <c r="AG70" s="33"/>
      <c r="AH70" s="33"/>
      <c r="AI70" s="33"/>
      <c r="AJ70" s="33"/>
      <c r="AK70" s="33"/>
      <c r="AL70" s="33"/>
      <c r="AM70" s="33"/>
      <c r="AN70" s="102"/>
    </row>
    <row r="72" spans="2:40" x14ac:dyDescent="0.2">
      <c r="B72" s="11" t="s">
        <v>246</v>
      </c>
    </row>
    <row r="73" spans="2:40" x14ac:dyDescent="0.2">
      <c r="B73" s="118" t="s">
        <v>63</v>
      </c>
      <c r="C73" s="93"/>
      <c r="D73" s="93"/>
      <c r="E73" s="93"/>
      <c r="F73" s="93"/>
      <c r="G73" s="93"/>
      <c r="H73" s="93"/>
      <c r="I73" s="141">
        <f>問題９解答!I242</f>
        <v>1.0249999999999999</v>
      </c>
      <c r="J73" s="141"/>
      <c r="K73" s="141"/>
      <c r="L73" s="87" t="s">
        <v>138</v>
      </c>
      <c r="M73" s="93"/>
      <c r="N73" s="93"/>
      <c r="O73" s="93"/>
      <c r="P73" s="93"/>
      <c r="Q73" s="93"/>
      <c r="R73" s="93"/>
      <c r="S73" s="93"/>
      <c r="T73" s="141">
        <f>問題９解答!T242</f>
        <v>8740</v>
      </c>
      <c r="U73" s="141"/>
      <c r="V73" s="141"/>
      <c r="W73" s="175" t="s">
        <v>139</v>
      </c>
      <c r="X73" s="160"/>
      <c r="Y73" s="141">
        <f>問題９解答!Y242</f>
        <v>7.08</v>
      </c>
      <c r="Z73" s="141"/>
      <c r="AA73" s="87" t="s">
        <v>140</v>
      </c>
      <c r="AB73" s="93"/>
      <c r="AC73" s="93"/>
      <c r="AD73" s="93"/>
      <c r="AE73" s="93"/>
      <c r="AF73" s="93"/>
      <c r="AG73" s="93"/>
      <c r="AH73" s="93"/>
      <c r="AI73" s="93"/>
      <c r="AJ73" s="93"/>
      <c r="AK73" s="93"/>
      <c r="AL73" s="150">
        <f>問題９解答!AM242</f>
        <v>1.0029999999999999</v>
      </c>
      <c r="AM73" s="150"/>
      <c r="AN73" s="174"/>
    </row>
    <row r="74" spans="2:40" x14ac:dyDescent="0.2">
      <c r="B74" s="114" t="s">
        <v>141</v>
      </c>
      <c r="C74" s="90"/>
      <c r="D74" s="90"/>
      <c r="E74" s="90"/>
      <c r="F74" s="90"/>
      <c r="G74" s="90"/>
      <c r="H74" s="143">
        <f>問題９解答!I243</f>
        <v>250</v>
      </c>
      <c r="I74" s="143"/>
      <c r="J74" s="143"/>
      <c r="K74" s="89" t="s">
        <v>142</v>
      </c>
      <c r="M74" s="90"/>
      <c r="N74" s="90"/>
      <c r="O74" s="143">
        <f>問題９解答!P243</f>
        <v>60</v>
      </c>
      <c r="P74" s="143"/>
      <c r="Q74" s="89" t="s">
        <v>143</v>
      </c>
      <c r="T74" s="89"/>
      <c r="U74" s="89"/>
      <c r="V74" s="89"/>
      <c r="W74" s="89"/>
      <c r="X74" s="89"/>
      <c r="Y74" s="89"/>
      <c r="Z74" s="89"/>
      <c r="AA74" s="89"/>
      <c r="AB74" s="89"/>
      <c r="AC74" s="89"/>
      <c r="AD74" s="89"/>
      <c r="AE74" s="89"/>
      <c r="AF74" s="89"/>
      <c r="AG74" s="89"/>
      <c r="AH74" s="89"/>
      <c r="AI74" s="89"/>
      <c r="AJ74" s="89"/>
      <c r="AK74" s="89"/>
      <c r="AL74" s="29"/>
      <c r="AM74" s="29"/>
      <c r="AN74" s="101"/>
    </row>
    <row r="75" spans="2:40" x14ac:dyDescent="0.2">
      <c r="B75" s="114" t="s">
        <v>144</v>
      </c>
      <c r="C75" s="90"/>
      <c r="D75" s="90"/>
      <c r="E75" s="90"/>
      <c r="F75" s="90"/>
      <c r="G75" s="90"/>
      <c r="H75" s="90"/>
      <c r="I75" s="90"/>
      <c r="J75" s="90"/>
      <c r="K75" s="90"/>
      <c r="L75" s="143">
        <f>問題９解答!O244</f>
        <v>18.899999999999999</v>
      </c>
      <c r="M75" s="143"/>
      <c r="N75" s="143"/>
      <c r="O75" s="143"/>
      <c r="P75" s="89" t="s">
        <v>349</v>
      </c>
      <c r="S75" s="89"/>
      <c r="T75" s="89"/>
      <c r="U75" s="89"/>
      <c r="V75" s="89"/>
      <c r="W75" s="89"/>
      <c r="X75" s="89"/>
      <c r="Y75" s="89"/>
      <c r="Z75" s="89"/>
      <c r="AA75" s="89"/>
      <c r="AB75" s="89"/>
      <c r="AC75" s="89"/>
      <c r="AD75" s="89"/>
      <c r="AE75" s="89"/>
      <c r="AF75" s="89"/>
      <c r="AG75" s="89"/>
      <c r="AH75" s="89"/>
      <c r="AI75" s="89"/>
      <c r="AJ75" s="89"/>
      <c r="AK75" s="89"/>
      <c r="AL75" s="29"/>
      <c r="AM75" s="29"/>
      <c r="AN75" s="101"/>
    </row>
    <row r="76" spans="2:40" x14ac:dyDescent="0.2">
      <c r="B76" s="176">
        <f>問題９解答!B245</f>
        <v>106</v>
      </c>
      <c r="C76" s="143"/>
      <c r="D76" s="143"/>
      <c r="E76" s="89" t="s">
        <v>146</v>
      </c>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101"/>
    </row>
    <row r="77" spans="2:40" x14ac:dyDescent="0.2">
      <c r="B77" s="147">
        <f>問題９解答!B246</f>
        <v>22</v>
      </c>
      <c r="C77" s="148"/>
      <c r="D77" s="115" t="s">
        <v>199</v>
      </c>
      <c r="E77" s="128"/>
      <c r="F77" s="128"/>
      <c r="G77" s="128"/>
      <c r="H77" s="128"/>
      <c r="I77" s="148">
        <f>問題９解答!I246</f>
        <v>33</v>
      </c>
      <c r="J77" s="148"/>
      <c r="K77" s="115" t="s">
        <v>147</v>
      </c>
      <c r="L77" s="128"/>
      <c r="M77" s="128"/>
      <c r="N77" s="128"/>
      <c r="O77" s="128"/>
      <c r="P77" s="128"/>
      <c r="Q77" s="128"/>
      <c r="R77" s="128"/>
      <c r="S77" s="128"/>
      <c r="T77" s="128"/>
      <c r="U77" s="128"/>
      <c r="V77" s="128"/>
      <c r="W77" s="128"/>
      <c r="X77" s="128"/>
      <c r="Y77" s="128"/>
      <c r="Z77" s="128"/>
      <c r="AA77" s="128"/>
      <c r="AB77" s="128"/>
      <c r="AC77" s="33"/>
      <c r="AD77" s="33"/>
      <c r="AE77" s="33"/>
      <c r="AF77" s="33"/>
      <c r="AG77" s="33"/>
      <c r="AH77" s="33"/>
      <c r="AI77" s="33"/>
      <c r="AJ77" s="33"/>
      <c r="AK77" s="33"/>
      <c r="AL77" s="33"/>
      <c r="AM77" s="33"/>
      <c r="AN77" s="102"/>
    </row>
    <row r="79" spans="2:40" x14ac:dyDescent="0.2">
      <c r="B79" s="11" t="s">
        <v>247</v>
      </c>
    </row>
    <row r="80" spans="2:40" x14ac:dyDescent="0.2">
      <c r="B80" s="118" t="s">
        <v>63</v>
      </c>
      <c r="C80" s="93"/>
      <c r="D80" s="93"/>
      <c r="E80" s="93"/>
      <c r="F80" s="93"/>
      <c r="G80" s="93"/>
      <c r="H80" s="93"/>
      <c r="I80" s="141">
        <f>問題９解答!I266</f>
        <v>1.0249999999999999</v>
      </c>
      <c r="J80" s="141"/>
      <c r="K80" s="141"/>
      <c r="L80" s="87" t="s">
        <v>138</v>
      </c>
      <c r="M80" s="93"/>
      <c r="N80" s="93"/>
      <c r="O80" s="93"/>
      <c r="P80" s="93"/>
      <c r="Q80" s="93"/>
      <c r="R80" s="93"/>
      <c r="S80" s="93"/>
      <c r="T80" s="141">
        <f>問題９解答!T266</f>
        <v>5290</v>
      </c>
      <c r="U80" s="141"/>
      <c r="V80" s="141"/>
      <c r="W80" s="175" t="s">
        <v>139</v>
      </c>
      <c r="X80" s="160"/>
      <c r="Y80" s="141">
        <f>問題９解答!Y266</f>
        <v>7.2</v>
      </c>
      <c r="Z80" s="141"/>
      <c r="AA80" s="87" t="s">
        <v>140</v>
      </c>
      <c r="AB80" s="93"/>
      <c r="AC80" s="93"/>
      <c r="AD80" s="93"/>
      <c r="AE80" s="93"/>
      <c r="AF80" s="93"/>
      <c r="AG80" s="93"/>
      <c r="AH80" s="93"/>
      <c r="AI80" s="93"/>
      <c r="AJ80" s="93"/>
      <c r="AK80" s="93"/>
      <c r="AL80" s="150">
        <f>問題９解答!AM266</f>
        <v>1.002</v>
      </c>
      <c r="AM80" s="150"/>
      <c r="AN80" s="174"/>
    </row>
    <row r="81" spans="2:40" x14ac:dyDescent="0.2">
      <c r="B81" s="114" t="s">
        <v>141</v>
      </c>
      <c r="C81" s="90"/>
      <c r="D81" s="90"/>
      <c r="E81" s="90"/>
      <c r="F81" s="90"/>
      <c r="G81" s="90"/>
      <c r="H81" s="143">
        <f>問題９解答!I267</f>
        <v>690</v>
      </c>
      <c r="I81" s="143"/>
      <c r="J81" s="143"/>
      <c r="K81" s="89" t="s">
        <v>142</v>
      </c>
      <c r="M81" s="90"/>
      <c r="N81" s="90"/>
      <c r="O81" s="143">
        <f>問題９解答!P267</f>
        <v>52</v>
      </c>
      <c r="P81" s="143"/>
      <c r="Q81" s="89" t="s">
        <v>143</v>
      </c>
      <c r="T81" s="89"/>
      <c r="U81" s="89"/>
      <c r="V81" s="89"/>
      <c r="W81" s="89"/>
      <c r="X81" s="89"/>
      <c r="Y81" s="89"/>
      <c r="Z81" s="89"/>
      <c r="AA81" s="89"/>
      <c r="AB81" s="89"/>
      <c r="AC81" s="89"/>
      <c r="AD81" s="89"/>
      <c r="AE81" s="89"/>
      <c r="AF81" s="89"/>
      <c r="AG81" s="89"/>
      <c r="AH81" s="89"/>
      <c r="AI81" s="89"/>
      <c r="AJ81" s="89"/>
      <c r="AK81" s="89"/>
      <c r="AL81" s="29"/>
      <c r="AM81" s="29"/>
      <c r="AN81" s="101"/>
    </row>
    <row r="82" spans="2:40" x14ac:dyDescent="0.2">
      <c r="B82" s="114" t="s">
        <v>144</v>
      </c>
      <c r="C82" s="90"/>
      <c r="D82" s="90"/>
      <c r="E82" s="90"/>
      <c r="F82" s="90"/>
      <c r="G82" s="90"/>
      <c r="H82" s="90"/>
      <c r="I82" s="90"/>
      <c r="J82" s="90"/>
      <c r="K82" s="90"/>
      <c r="L82" s="143">
        <f>問題９解答!O268</f>
        <v>19.8</v>
      </c>
      <c r="M82" s="143"/>
      <c r="N82" s="143"/>
      <c r="O82" s="143"/>
      <c r="P82" s="89" t="s">
        <v>350</v>
      </c>
      <c r="S82" s="89"/>
      <c r="T82" s="89"/>
      <c r="U82" s="89"/>
      <c r="V82" s="89"/>
      <c r="W82" s="89"/>
      <c r="X82" s="89"/>
      <c r="Y82" s="89"/>
      <c r="Z82" s="89"/>
      <c r="AA82" s="89"/>
      <c r="AB82" s="89"/>
      <c r="AC82" s="89"/>
      <c r="AD82" s="89"/>
      <c r="AE82" s="89"/>
      <c r="AF82" s="89"/>
      <c r="AG82" s="89"/>
      <c r="AH82" s="89"/>
      <c r="AI82" s="89"/>
      <c r="AJ82" s="89"/>
      <c r="AK82" s="89"/>
      <c r="AL82" s="29"/>
      <c r="AM82" s="29"/>
      <c r="AN82" s="101"/>
    </row>
    <row r="83" spans="2:40" x14ac:dyDescent="0.2">
      <c r="B83" s="176">
        <f>問題９解答!B269</f>
        <v>105</v>
      </c>
      <c r="C83" s="143"/>
      <c r="D83" s="143"/>
      <c r="E83" s="89" t="s">
        <v>146</v>
      </c>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101"/>
    </row>
    <row r="84" spans="2:40" x14ac:dyDescent="0.2">
      <c r="B84" s="147">
        <f>問題９解答!B270</f>
        <v>19</v>
      </c>
      <c r="C84" s="148"/>
      <c r="D84" s="115" t="s">
        <v>199</v>
      </c>
      <c r="E84" s="128"/>
      <c r="F84" s="128"/>
      <c r="G84" s="128"/>
      <c r="H84" s="128"/>
      <c r="I84" s="148">
        <f>問題９解答!I270</f>
        <v>22</v>
      </c>
      <c r="J84" s="148"/>
      <c r="K84" s="115" t="s">
        <v>147</v>
      </c>
      <c r="L84" s="128"/>
      <c r="M84" s="128"/>
      <c r="N84" s="128"/>
      <c r="O84" s="128"/>
      <c r="P84" s="128"/>
      <c r="Q84" s="128"/>
      <c r="R84" s="128"/>
      <c r="S84" s="128"/>
      <c r="T84" s="128"/>
      <c r="U84" s="128"/>
      <c r="V84" s="128"/>
      <c r="W84" s="128"/>
      <c r="X84" s="128"/>
      <c r="Y84" s="128"/>
      <c r="Z84" s="128"/>
      <c r="AA84" s="128"/>
      <c r="AB84" s="128"/>
      <c r="AC84" s="33"/>
      <c r="AD84" s="33"/>
      <c r="AE84" s="33"/>
      <c r="AF84" s="33"/>
      <c r="AG84" s="33"/>
      <c r="AH84" s="33"/>
      <c r="AI84" s="33"/>
      <c r="AJ84" s="33"/>
      <c r="AK84" s="33"/>
      <c r="AL84" s="33"/>
      <c r="AM84" s="33"/>
      <c r="AN84" s="102"/>
    </row>
    <row r="86" spans="2:40" x14ac:dyDescent="0.2">
      <c r="B86" s="11" t="s">
        <v>248</v>
      </c>
    </row>
    <row r="87" spans="2:40" x14ac:dyDescent="0.2">
      <c r="B87" s="118" t="s">
        <v>63</v>
      </c>
      <c r="C87" s="93"/>
      <c r="D87" s="93"/>
      <c r="E87" s="93"/>
      <c r="F87" s="93"/>
      <c r="G87" s="93"/>
      <c r="H87" s="93"/>
      <c r="I87" s="141">
        <f>問題９解答!I290</f>
        <v>1.0249999999999999</v>
      </c>
      <c r="J87" s="141"/>
      <c r="K87" s="141"/>
      <c r="L87" s="87" t="s">
        <v>138</v>
      </c>
      <c r="M87" s="93"/>
      <c r="N87" s="93"/>
      <c r="O87" s="93"/>
      <c r="P87" s="93"/>
      <c r="Q87" s="93"/>
      <c r="R87" s="93"/>
      <c r="S87" s="93"/>
      <c r="T87" s="141">
        <f>問題９解答!T290</f>
        <v>4800</v>
      </c>
      <c r="U87" s="141"/>
      <c r="V87" s="141"/>
      <c r="W87" s="175" t="s">
        <v>139</v>
      </c>
      <c r="X87" s="160"/>
      <c r="Y87" s="141">
        <f>問題９解答!Y290</f>
        <v>7.36</v>
      </c>
      <c r="Z87" s="141"/>
      <c r="AA87" s="87" t="s">
        <v>140</v>
      </c>
      <c r="AB87" s="93"/>
      <c r="AC87" s="93"/>
      <c r="AD87" s="93"/>
      <c r="AE87" s="93"/>
      <c r="AF87" s="93"/>
      <c r="AG87" s="93"/>
      <c r="AH87" s="93"/>
      <c r="AI87" s="93"/>
      <c r="AJ87" s="93"/>
      <c r="AK87" s="93"/>
      <c r="AL87" s="150">
        <f>問題９解答!AM290</f>
        <v>1.0029999999999999</v>
      </c>
      <c r="AM87" s="150"/>
      <c r="AN87" s="174"/>
    </row>
    <row r="88" spans="2:40" x14ac:dyDescent="0.2">
      <c r="B88" s="114" t="s">
        <v>141</v>
      </c>
      <c r="C88" s="90"/>
      <c r="D88" s="90"/>
      <c r="E88" s="90"/>
      <c r="F88" s="90"/>
      <c r="G88" s="90"/>
      <c r="H88" s="143">
        <f>問題９解答!I291</f>
        <v>680</v>
      </c>
      <c r="I88" s="143"/>
      <c r="J88" s="143"/>
      <c r="K88" s="89" t="s">
        <v>142</v>
      </c>
      <c r="M88" s="90"/>
      <c r="N88" s="90"/>
      <c r="O88" s="143">
        <f>問題９解答!P291</f>
        <v>65</v>
      </c>
      <c r="P88" s="143"/>
      <c r="Q88" s="89" t="s">
        <v>143</v>
      </c>
      <c r="T88" s="89"/>
      <c r="U88" s="89"/>
      <c r="V88" s="89"/>
      <c r="W88" s="89"/>
      <c r="X88" s="89"/>
      <c r="Y88" s="89"/>
      <c r="Z88" s="89"/>
      <c r="AA88" s="89"/>
      <c r="AB88" s="89"/>
      <c r="AC88" s="89"/>
      <c r="AD88" s="89"/>
      <c r="AE88" s="89"/>
      <c r="AF88" s="89"/>
      <c r="AG88" s="89"/>
      <c r="AH88" s="89"/>
      <c r="AI88" s="89"/>
      <c r="AJ88" s="89"/>
      <c r="AK88" s="89"/>
      <c r="AL88" s="29"/>
      <c r="AM88" s="29"/>
      <c r="AN88" s="101"/>
    </row>
    <row r="89" spans="2:40" x14ac:dyDescent="0.2">
      <c r="B89" s="114" t="s">
        <v>144</v>
      </c>
      <c r="C89" s="90"/>
      <c r="D89" s="90"/>
      <c r="E89" s="90"/>
      <c r="F89" s="90"/>
      <c r="G89" s="90"/>
      <c r="H89" s="90"/>
      <c r="I89" s="90"/>
      <c r="J89" s="90"/>
      <c r="K89" s="90"/>
      <c r="L89" s="143">
        <f>問題９解答!O292</f>
        <v>25.8</v>
      </c>
      <c r="M89" s="143"/>
      <c r="N89" s="143"/>
      <c r="O89" s="143"/>
      <c r="P89" s="89" t="s">
        <v>351</v>
      </c>
      <c r="S89" s="89"/>
      <c r="T89" s="89"/>
      <c r="U89" s="89"/>
      <c r="V89" s="89"/>
      <c r="W89" s="89"/>
      <c r="X89" s="89"/>
      <c r="Y89" s="89"/>
      <c r="Z89" s="89"/>
      <c r="AA89" s="89"/>
      <c r="AB89" s="89"/>
      <c r="AC89" s="89"/>
      <c r="AD89" s="89"/>
      <c r="AE89" s="89"/>
      <c r="AF89" s="89"/>
      <c r="AG89" s="89"/>
      <c r="AH89" s="89"/>
      <c r="AI89" s="89"/>
      <c r="AJ89" s="89"/>
      <c r="AK89" s="89"/>
      <c r="AL89" s="29"/>
      <c r="AM89" s="29"/>
      <c r="AN89" s="101"/>
    </row>
    <row r="90" spans="2:40" x14ac:dyDescent="0.2">
      <c r="B90" s="176">
        <f>問題９解答!B293</f>
        <v>116</v>
      </c>
      <c r="C90" s="143"/>
      <c r="D90" s="143"/>
      <c r="E90" s="89" t="s">
        <v>146</v>
      </c>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101"/>
    </row>
    <row r="91" spans="2:40" x14ac:dyDescent="0.2">
      <c r="B91" s="147">
        <f>問題９解答!B294</f>
        <v>22</v>
      </c>
      <c r="C91" s="148"/>
      <c r="D91" s="115" t="s">
        <v>199</v>
      </c>
      <c r="E91" s="128"/>
      <c r="F91" s="128"/>
      <c r="G91" s="128"/>
      <c r="H91" s="128"/>
      <c r="I91" s="148">
        <f>問題９解答!I294</f>
        <v>28</v>
      </c>
      <c r="J91" s="148"/>
      <c r="K91" s="115" t="s">
        <v>147</v>
      </c>
      <c r="L91" s="128"/>
      <c r="M91" s="128"/>
      <c r="N91" s="128"/>
      <c r="O91" s="128"/>
      <c r="P91" s="128"/>
      <c r="Q91" s="128"/>
      <c r="R91" s="128"/>
      <c r="S91" s="128"/>
      <c r="T91" s="128"/>
      <c r="U91" s="128"/>
      <c r="V91" s="128"/>
      <c r="W91" s="128"/>
      <c r="X91" s="128"/>
      <c r="Y91" s="128"/>
      <c r="Z91" s="128"/>
      <c r="AA91" s="128"/>
      <c r="AB91" s="128"/>
      <c r="AC91" s="33"/>
      <c r="AD91" s="33"/>
      <c r="AE91" s="33"/>
      <c r="AF91" s="33"/>
      <c r="AG91" s="33"/>
      <c r="AH91" s="33"/>
      <c r="AI91" s="33"/>
      <c r="AJ91" s="33"/>
      <c r="AK91" s="33"/>
      <c r="AL91" s="33"/>
      <c r="AM91" s="33"/>
      <c r="AN91" s="102"/>
    </row>
    <row r="93" spans="2:40" x14ac:dyDescent="0.2">
      <c r="B93" s="11" t="s">
        <v>229</v>
      </c>
    </row>
    <row r="94" spans="2:40" x14ac:dyDescent="0.2">
      <c r="B94" s="118" t="s">
        <v>63</v>
      </c>
      <c r="C94" s="93"/>
      <c r="D94" s="93"/>
      <c r="E94" s="93"/>
      <c r="F94" s="93"/>
      <c r="G94" s="93"/>
      <c r="H94" s="93"/>
      <c r="I94" s="141">
        <f>問題９解答!I314</f>
        <v>1.0249999999999999</v>
      </c>
      <c r="J94" s="141"/>
      <c r="K94" s="141"/>
      <c r="L94" s="87" t="s">
        <v>138</v>
      </c>
      <c r="M94" s="93"/>
      <c r="N94" s="93"/>
      <c r="O94" s="93"/>
      <c r="P94" s="93"/>
      <c r="Q94" s="93"/>
      <c r="R94" s="93"/>
      <c r="S94" s="93"/>
      <c r="T94" s="141">
        <f>問題９解答!T314</f>
        <v>12200</v>
      </c>
      <c r="U94" s="141"/>
      <c r="V94" s="141"/>
      <c r="W94" s="175" t="s">
        <v>139</v>
      </c>
      <c r="X94" s="160"/>
      <c r="Y94" s="141">
        <f>問題９解答!Y314</f>
        <v>7.1</v>
      </c>
      <c r="Z94" s="141"/>
      <c r="AA94" s="87" t="s">
        <v>140</v>
      </c>
      <c r="AB94" s="93"/>
      <c r="AC94" s="93"/>
      <c r="AD94" s="93"/>
      <c r="AE94" s="93"/>
      <c r="AF94" s="93"/>
      <c r="AG94" s="93"/>
      <c r="AH94" s="93"/>
      <c r="AI94" s="93"/>
      <c r="AJ94" s="93"/>
      <c r="AK94" s="93"/>
      <c r="AL94" s="150">
        <f>問題９解答!AM314</f>
        <v>1.02</v>
      </c>
      <c r="AM94" s="150"/>
      <c r="AN94" s="174"/>
    </row>
    <row r="95" spans="2:40" x14ac:dyDescent="0.2">
      <c r="B95" s="114" t="s">
        <v>141</v>
      </c>
      <c r="C95" s="90"/>
      <c r="D95" s="90"/>
      <c r="E95" s="90"/>
      <c r="F95" s="90"/>
      <c r="G95" s="90"/>
      <c r="H95" s="143">
        <f>問題９解答!I315</f>
        <v>490</v>
      </c>
      <c r="I95" s="143"/>
      <c r="J95" s="143"/>
      <c r="K95" s="89" t="s">
        <v>142</v>
      </c>
      <c r="M95" s="90"/>
      <c r="N95" s="90"/>
      <c r="O95" s="143">
        <f>問題９解答!P315</f>
        <v>70</v>
      </c>
      <c r="P95" s="143"/>
      <c r="Q95" s="89" t="s">
        <v>143</v>
      </c>
      <c r="T95" s="89"/>
      <c r="U95" s="89"/>
      <c r="V95" s="89"/>
      <c r="W95" s="89"/>
      <c r="X95" s="89"/>
      <c r="Y95" s="89"/>
      <c r="Z95" s="89"/>
      <c r="AA95" s="89"/>
      <c r="AB95" s="89"/>
      <c r="AC95" s="89"/>
      <c r="AD95" s="89"/>
      <c r="AE95" s="89"/>
      <c r="AF95" s="89"/>
      <c r="AG95" s="89"/>
      <c r="AH95" s="89"/>
      <c r="AI95" s="89"/>
      <c r="AJ95" s="89"/>
      <c r="AK95" s="89"/>
      <c r="AL95" s="29"/>
      <c r="AM95" s="29"/>
      <c r="AN95" s="101"/>
    </row>
    <row r="96" spans="2:40" x14ac:dyDescent="0.2">
      <c r="B96" s="114" t="s">
        <v>144</v>
      </c>
      <c r="C96" s="90"/>
      <c r="D96" s="90"/>
      <c r="E96" s="90"/>
      <c r="F96" s="90"/>
      <c r="G96" s="90"/>
      <c r="H96" s="90"/>
      <c r="I96" s="90"/>
      <c r="J96" s="90"/>
      <c r="K96" s="90"/>
      <c r="L96" s="143">
        <f>問題９解答!O316</f>
        <v>18.8</v>
      </c>
      <c r="M96" s="143"/>
      <c r="N96" s="143"/>
      <c r="O96" s="143"/>
      <c r="P96" s="89" t="s">
        <v>352</v>
      </c>
      <c r="S96" s="89"/>
      <c r="T96" s="89"/>
      <c r="U96" s="89"/>
      <c r="V96" s="89"/>
      <c r="W96" s="89"/>
      <c r="X96" s="89"/>
      <c r="Y96" s="89"/>
      <c r="Z96" s="89"/>
      <c r="AA96" s="89"/>
      <c r="AB96" s="89"/>
      <c r="AC96" s="89"/>
      <c r="AD96" s="89"/>
      <c r="AE96" s="89"/>
      <c r="AF96" s="89"/>
      <c r="AG96" s="89"/>
      <c r="AH96" s="89"/>
      <c r="AI96" s="89"/>
      <c r="AJ96" s="89"/>
      <c r="AK96" s="89"/>
      <c r="AL96" s="29"/>
      <c r="AM96" s="29"/>
      <c r="AN96" s="101"/>
    </row>
    <row r="97" spans="2:40" x14ac:dyDescent="0.2">
      <c r="B97" s="176">
        <f>問題９解答!B317</f>
        <v>152</v>
      </c>
      <c r="C97" s="143"/>
      <c r="D97" s="143"/>
      <c r="E97" s="89" t="s">
        <v>146</v>
      </c>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101"/>
    </row>
    <row r="98" spans="2:40" x14ac:dyDescent="0.2">
      <c r="B98" s="147">
        <f>問題９解答!B318</f>
        <v>38</v>
      </c>
      <c r="C98" s="148"/>
      <c r="D98" s="115" t="s">
        <v>199</v>
      </c>
      <c r="E98" s="128"/>
      <c r="F98" s="128"/>
      <c r="G98" s="128"/>
      <c r="H98" s="128"/>
      <c r="I98" s="148">
        <f>問題９解答!I318</f>
        <v>22</v>
      </c>
      <c r="J98" s="148"/>
      <c r="K98" s="115" t="s">
        <v>147</v>
      </c>
      <c r="L98" s="128"/>
      <c r="M98" s="128"/>
      <c r="N98" s="128"/>
      <c r="O98" s="128"/>
      <c r="P98" s="128"/>
      <c r="Q98" s="128"/>
      <c r="R98" s="128"/>
      <c r="S98" s="128"/>
      <c r="T98" s="128"/>
      <c r="U98" s="128"/>
      <c r="V98" s="128"/>
      <c r="W98" s="128"/>
      <c r="X98" s="128"/>
      <c r="Y98" s="128"/>
      <c r="Z98" s="128"/>
      <c r="AA98" s="128"/>
      <c r="AB98" s="128"/>
      <c r="AC98" s="33"/>
      <c r="AD98" s="33"/>
      <c r="AE98" s="33"/>
      <c r="AF98" s="33"/>
      <c r="AG98" s="33"/>
      <c r="AH98" s="33"/>
      <c r="AI98" s="33"/>
      <c r="AJ98" s="33"/>
      <c r="AK98" s="33"/>
      <c r="AL98" s="33"/>
      <c r="AM98" s="33"/>
      <c r="AN98" s="102"/>
    </row>
    <row r="100" spans="2:40" x14ac:dyDescent="0.2">
      <c r="B100" s="11" t="s">
        <v>249</v>
      </c>
    </row>
    <row r="101" spans="2:40" x14ac:dyDescent="0.2">
      <c r="B101" s="118" t="s">
        <v>63</v>
      </c>
      <c r="C101" s="93"/>
      <c r="D101" s="93"/>
      <c r="E101" s="93"/>
      <c r="F101" s="93"/>
      <c r="G101" s="93"/>
      <c r="H101" s="93"/>
      <c r="I101" s="141">
        <f>問題９解答!I338</f>
        <v>1.0249999999999999</v>
      </c>
      <c r="J101" s="141"/>
      <c r="K101" s="141"/>
      <c r="L101" s="87" t="s">
        <v>138</v>
      </c>
      <c r="M101" s="93"/>
      <c r="N101" s="93"/>
      <c r="O101" s="93"/>
      <c r="P101" s="93"/>
      <c r="Q101" s="93"/>
      <c r="R101" s="93"/>
      <c r="S101" s="93"/>
      <c r="T101" s="141">
        <f>問題９解答!T338</f>
        <v>6830</v>
      </c>
      <c r="U101" s="141"/>
      <c r="V101" s="141"/>
      <c r="W101" s="175" t="s">
        <v>139</v>
      </c>
      <c r="X101" s="160"/>
      <c r="Y101" s="141">
        <f>問題９解答!Y338</f>
        <v>6.55</v>
      </c>
      <c r="Z101" s="141"/>
      <c r="AA101" s="87" t="s">
        <v>140</v>
      </c>
      <c r="AB101" s="93"/>
      <c r="AC101" s="93"/>
      <c r="AD101" s="93"/>
      <c r="AE101" s="93"/>
      <c r="AF101" s="93"/>
      <c r="AG101" s="93"/>
      <c r="AH101" s="93"/>
      <c r="AI101" s="93"/>
      <c r="AJ101" s="93"/>
      <c r="AK101" s="93"/>
      <c r="AL101" s="150">
        <f>問題９解答!AM338</f>
        <v>1.0129999999999999</v>
      </c>
      <c r="AM101" s="150"/>
      <c r="AN101" s="174"/>
    </row>
    <row r="102" spans="2:40" x14ac:dyDescent="0.2">
      <c r="B102" s="114" t="s">
        <v>141</v>
      </c>
      <c r="C102" s="90"/>
      <c r="D102" s="90"/>
      <c r="E102" s="90"/>
      <c r="F102" s="90"/>
      <c r="G102" s="90"/>
      <c r="H102" s="143">
        <f>問題９解答!I339</f>
        <v>460</v>
      </c>
      <c r="I102" s="143"/>
      <c r="J102" s="143"/>
      <c r="K102" s="89" t="s">
        <v>142</v>
      </c>
      <c r="M102" s="90"/>
      <c r="N102" s="90"/>
      <c r="O102" s="143">
        <f>問題９解答!P339</f>
        <v>80</v>
      </c>
      <c r="P102" s="143"/>
      <c r="Q102" s="89" t="s">
        <v>143</v>
      </c>
      <c r="T102" s="89"/>
      <c r="U102" s="89"/>
      <c r="V102" s="89"/>
      <c r="W102" s="89"/>
      <c r="X102" s="89"/>
      <c r="Y102" s="89"/>
      <c r="Z102" s="89"/>
      <c r="AA102" s="89"/>
      <c r="AB102" s="89"/>
      <c r="AC102" s="89"/>
      <c r="AD102" s="89"/>
      <c r="AE102" s="89"/>
      <c r="AF102" s="89"/>
      <c r="AG102" s="89"/>
      <c r="AH102" s="89"/>
      <c r="AI102" s="89"/>
      <c r="AJ102" s="89"/>
      <c r="AK102" s="89"/>
      <c r="AL102" s="29"/>
      <c r="AM102" s="29"/>
      <c r="AN102" s="101"/>
    </row>
    <row r="103" spans="2:40" x14ac:dyDescent="0.2">
      <c r="B103" s="114" t="s">
        <v>144</v>
      </c>
      <c r="C103" s="90"/>
      <c r="D103" s="90"/>
      <c r="E103" s="90"/>
      <c r="F103" s="90"/>
      <c r="G103" s="90"/>
      <c r="H103" s="90"/>
      <c r="I103" s="90"/>
      <c r="J103" s="90"/>
      <c r="K103" s="90"/>
      <c r="L103" s="143">
        <f>問題９解答!O340</f>
        <v>13.5</v>
      </c>
      <c r="M103" s="143"/>
      <c r="N103" s="143"/>
      <c r="O103" s="143"/>
      <c r="P103" s="89" t="s">
        <v>353</v>
      </c>
      <c r="S103" s="89"/>
      <c r="T103" s="89"/>
      <c r="U103" s="89"/>
      <c r="V103" s="89"/>
      <c r="W103" s="89"/>
      <c r="X103" s="89"/>
      <c r="Y103" s="89"/>
      <c r="Z103" s="89"/>
      <c r="AA103" s="89"/>
      <c r="AB103" s="89"/>
      <c r="AC103" s="89"/>
      <c r="AD103" s="89"/>
      <c r="AE103" s="89"/>
      <c r="AF103" s="89"/>
      <c r="AG103" s="89"/>
      <c r="AH103" s="89"/>
      <c r="AI103" s="89"/>
      <c r="AJ103" s="89"/>
      <c r="AK103" s="89"/>
      <c r="AL103" s="29"/>
      <c r="AM103" s="29"/>
      <c r="AN103" s="101"/>
    </row>
    <row r="104" spans="2:40" x14ac:dyDescent="0.2">
      <c r="B104" s="176">
        <f>問題９解答!B341</f>
        <v>80</v>
      </c>
      <c r="C104" s="143"/>
      <c r="D104" s="143"/>
      <c r="E104" s="89" t="s">
        <v>146</v>
      </c>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101"/>
    </row>
    <row r="105" spans="2:40" x14ac:dyDescent="0.2">
      <c r="B105" s="147">
        <f>問題９解答!B342</f>
        <v>21</v>
      </c>
      <c r="C105" s="148"/>
      <c r="D105" s="115" t="s">
        <v>199</v>
      </c>
      <c r="E105" s="128"/>
      <c r="F105" s="128"/>
      <c r="G105" s="128"/>
      <c r="H105" s="128"/>
      <c r="I105" s="148">
        <f>問題９解答!I342</f>
        <v>32</v>
      </c>
      <c r="J105" s="148"/>
      <c r="K105" s="115" t="s">
        <v>147</v>
      </c>
      <c r="L105" s="128"/>
      <c r="M105" s="128"/>
      <c r="N105" s="128"/>
      <c r="O105" s="128"/>
      <c r="P105" s="128"/>
      <c r="Q105" s="128"/>
      <c r="R105" s="128"/>
      <c r="S105" s="128"/>
      <c r="T105" s="128"/>
      <c r="U105" s="128"/>
      <c r="V105" s="128"/>
      <c r="W105" s="128"/>
      <c r="X105" s="128"/>
      <c r="Y105" s="128"/>
      <c r="Z105" s="128"/>
      <c r="AA105" s="128"/>
      <c r="AB105" s="128"/>
      <c r="AC105" s="33"/>
      <c r="AD105" s="33"/>
      <c r="AE105" s="33"/>
      <c r="AF105" s="33"/>
      <c r="AG105" s="33"/>
      <c r="AH105" s="33"/>
      <c r="AI105" s="33"/>
      <c r="AJ105" s="33"/>
      <c r="AK105" s="33"/>
      <c r="AL105" s="33"/>
      <c r="AM105" s="33"/>
      <c r="AN105" s="102"/>
    </row>
    <row r="107" spans="2:40" x14ac:dyDescent="0.2">
      <c r="B107" s="11" t="s">
        <v>250</v>
      </c>
    </row>
    <row r="108" spans="2:40" x14ac:dyDescent="0.2">
      <c r="B108" s="118" t="s">
        <v>63</v>
      </c>
      <c r="C108" s="93"/>
      <c r="D108" s="93"/>
      <c r="E108" s="93"/>
      <c r="F108" s="93"/>
      <c r="G108" s="93"/>
      <c r="H108" s="93"/>
      <c r="I108" s="141">
        <f>問題９解答!I362</f>
        <v>1.0249999999999999</v>
      </c>
      <c r="J108" s="141"/>
      <c r="K108" s="141"/>
      <c r="L108" s="87" t="s">
        <v>138</v>
      </c>
      <c r="M108" s="93"/>
      <c r="N108" s="93"/>
      <c r="O108" s="93"/>
      <c r="P108" s="93"/>
      <c r="Q108" s="93"/>
      <c r="R108" s="93"/>
      <c r="S108" s="93"/>
      <c r="T108" s="141">
        <f>問題９解答!T362</f>
        <v>7100</v>
      </c>
      <c r="U108" s="141"/>
      <c r="V108" s="141"/>
      <c r="W108" s="175" t="s">
        <v>139</v>
      </c>
      <c r="X108" s="160"/>
      <c r="Y108" s="141">
        <f>問題９解答!Y362</f>
        <v>6.44</v>
      </c>
      <c r="Z108" s="141"/>
      <c r="AA108" s="87" t="s">
        <v>140</v>
      </c>
      <c r="AB108" s="93"/>
      <c r="AC108" s="93"/>
      <c r="AD108" s="93"/>
      <c r="AE108" s="93"/>
      <c r="AF108" s="93"/>
      <c r="AG108" s="93"/>
      <c r="AH108" s="93"/>
      <c r="AI108" s="93"/>
      <c r="AJ108" s="93"/>
      <c r="AK108" s="93"/>
      <c r="AL108" s="150">
        <f>問題９解答!AM362</f>
        <v>1.0149999999999999</v>
      </c>
      <c r="AM108" s="150"/>
      <c r="AN108" s="174"/>
    </row>
    <row r="109" spans="2:40" x14ac:dyDescent="0.2">
      <c r="B109" s="114" t="s">
        <v>141</v>
      </c>
      <c r="C109" s="90"/>
      <c r="D109" s="90"/>
      <c r="E109" s="90"/>
      <c r="F109" s="90"/>
      <c r="G109" s="90"/>
      <c r="H109" s="143">
        <f>問題９解答!I363</f>
        <v>480</v>
      </c>
      <c r="I109" s="143"/>
      <c r="J109" s="143"/>
      <c r="K109" s="89" t="s">
        <v>142</v>
      </c>
      <c r="M109" s="90"/>
      <c r="N109" s="90"/>
      <c r="O109" s="143">
        <f>問題９解答!P363</f>
        <v>80</v>
      </c>
      <c r="P109" s="143"/>
      <c r="Q109" s="89" t="s">
        <v>143</v>
      </c>
      <c r="T109" s="89"/>
      <c r="U109" s="89"/>
      <c r="V109" s="89"/>
      <c r="W109" s="89"/>
      <c r="X109" s="89"/>
      <c r="Y109" s="89"/>
      <c r="Z109" s="89"/>
      <c r="AA109" s="89"/>
      <c r="AB109" s="89"/>
      <c r="AC109" s="89"/>
      <c r="AD109" s="89"/>
      <c r="AE109" s="89"/>
      <c r="AF109" s="89"/>
      <c r="AG109" s="89"/>
      <c r="AH109" s="89"/>
      <c r="AI109" s="89"/>
      <c r="AJ109" s="89"/>
      <c r="AK109" s="89"/>
      <c r="AL109" s="29"/>
      <c r="AM109" s="29"/>
      <c r="AN109" s="101"/>
    </row>
    <row r="110" spans="2:40" x14ac:dyDescent="0.2">
      <c r="B110" s="114" t="s">
        <v>144</v>
      </c>
      <c r="C110" s="90"/>
      <c r="D110" s="90"/>
      <c r="E110" s="90"/>
      <c r="F110" s="90"/>
      <c r="G110" s="90"/>
      <c r="H110" s="90"/>
      <c r="I110" s="90"/>
      <c r="J110" s="90"/>
      <c r="K110" s="90"/>
      <c r="L110" s="143">
        <f>問題９解答!O364</f>
        <v>12.7</v>
      </c>
      <c r="M110" s="143"/>
      <c r="N110" s="143"/>
      <c r="O110" s="143"/>
      <c r="P110" s="89" t="s">
        <v>354</v>
      </c>
      <c r="S110" s="89"/>
      <c r="T110" s="89"/>
      <c r="U110" s="89"/>
      <c r="V110" s="89"/>
      <c r="W110" s="89"/>
      <c r="X110" s="89"/>
      <c r="Y110" s="89"/>
      <c r="Z110" s="89"/>
      <c r="AA110" s="89"/>
      <c r="AB110" s="89"/>
      <c r="AC110" s="89"/>
      <c r="AD110" s="89"/>
      <c r="AE110" s="89"/>
      <c r="AF110" s="89"/>
      <c r="AG110" s="89"/>
      <c r="AH110" s="89"/>
      <c r="AI110" s="89"/>
      <c r="AJ110" s="89"/>
      <c r="AK110" s="89"/>
      <c r="AL110" s="29"/>
      <c r="AM110" s="29"/>
      <c r="AN110" s="101"/>
    </row>
    <row r="111" spans="2:40" x14ac:dyDescent="0.2">
      <c r="B111" s="176">
        <f>問題９解答!B365</f>
        <v>84.5</v>
      </c>
      <c r="C111" s="143"/>
      <c r="D111" s="143"/>
      <c r="E111" s="89" t="s">
        <v>146</v>
      </c>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101"/>
    </row>
    <row r="112" spans="2:40" x14ac:dyDescent="0.2">
      <c r="B112" s="147">
        <f>問題９解答!B366</f>
        <v>20</v>
      </c>
      <c r="C112" s="148"/>
      <c r="D112" s="115" t="s">
        <v>199</v>
      </c>
      <c r="E112" s="128"/>
      <c r="F112" s="128"/>
      <c r="G112" s="128"/>
      <c r="H112" s="128"/>
      <c r="I112" s="148">
        <f>問題９解答!I366</f>
        <v>35</v>
      </c>
      <c r="J112" s="148"/>
      <c r="K112" s="115" t="s">
        <v>147</v>
      </c>
      <c r="L112" s="128"/>
      <c r="M112" s="128"/>
      <c r="N112" s="128"/>
      <c r="O112" s="128"/>
      <c r="P112" s="128"/>
      <c r="Q112" s="128"/>
      <c r="R112" s="128"/>
      <c r="S112" s="128"/>
      <c r="T112" s="128"/>
      <c r="U112" s="128"/>
      <c r="V112" s="128"/>
      <c r="W112" s="128"/>
      <c r="X112" s="128"/>
      <c r="Y112" s="128"/>
      <c r="Z112" s="128"/>
      <c r="AA112" s="128"/>
      <c r="AB112" s="128"/>
      <c r="AC112" s="33"/>
      <c r="AD112" s="33"/>
      <c r="AE112" s="33"/>
      <c r="AF112" s="33"/>
      <c r="AG112" s="33"/>
      <c r="AH112" s="33"/>
      <c r="AI112" s="33"/>
      <c r="AJ112" s="33"/>
      <c r="AK112" s="33"/>
      <c r="AL112" s="33"/>
      <c r="AM112" s="33"/>
      <c r="AN112" s="102"/>
    </row>
    <row r="113" spans="2:40" ht="54.75" customHeight="1" x14ac:dyDescent="0.2"/>
    <row r="114" spans="2:40" x14ac:dyDescent="0.2">
      <c r="B114" s="11" t="s">
        <v>251</v>
      </c>
    </row>
    <row r="115" spans="2:40" x14ac:dyDescent="0.2">
      <c r="B115" s="118" t="s">
        <v>63</v>
      </c>
      <c r="C115" s="93"/>
      <c r="D115" s="93"/>
      <c r="E115" s="93"/>
      <c r="F115" s="93"/>
      <c r="G115" s="93"/>
      <c r="H115" s="93"/>
      <c r="I115" s="141">
        <f>問題９解答!I386</f>
        <v>1.0249999999999999</v>
      </c>
      <c r="J115" s="141"/>
      <c r="K115" s="141"/>
      <c r="L115" s="87" t="s">
        <v>138</v>
      </c>
      <c r="M115" s="93"/>
      <c r="N115" s="93"/>
      <c r="O115" s="93"/>
      <c r="P115" s="93"/>
      <c r="Q115" s="93"/>
      <c r="R115" s="93"/>
      <c r="S115" s="93"/>
      <c r="T115" s="141">
        <f>問題９解答!T386</f>
        <v>68500</v>
      </c>
      <c r="U115" s="141"/>
      <c r="V115" s="141"/>
      <c r="W115" s="175" t="s">
        <v>139</v>
      </c>
      <c r="X115" s="160"/>
      <c r="Y115" s="141">
        <f>問題９解答!Y386</f>
        <v>7.5</v>
      </c>
      <c r="Z115" s="141"/>
      <c r="AA115" s="87" t="s">
        <v>140</v>
      </c>
      <c r="AB115" s="93"/>
      <c r="AC115" s="93"/>
      <c r="AD115" s="93"/>
      <c r="AE115" s="93"/>
      <c r="AF115" s="93"/>
      <c r="AG115" s="93"/>
      <c r="AH115" s="93"/>
      <c r="AI115" s="93"/>
      <c r="AJ115" s="93"/>
      <c r="AK115" s="93"/>
      <c r="AL115" s="150">
        <f>問題９解答!AM386</f>
        <v>1.0129999999999999</v>
      </c>
      <c r="AM115" s="150"/>
      <c r="AN115" s="174"/>
    </row>
    <row r="116" spans="2:40" x14ac:dyDescent="0.2">
      <c r="B116" s="114" t="s">
        <v>141</v>
      </c>
      <c r="C116" s="90"/>
      <c r="D116" s="90"/>
      <c r="E116" s="90"/>
      <c r="F116" s="90"/>
      <c r="G116" s="90"/>
      <c r="H116" s="143">
        <f>問題９解答!I387</f>
        <v>900</v>
      </c>
      <c r="I116" s="143"/>
      <c r="J116" s="143"/>
      <c r="K116" s="89" t="s">
        <v>142</v>
      </c>
      <c r="M116" s="90"/>
      <c r="N116" s="90"/>
      <c r="O116" s="143">
        <f>問題９解答!P387</f>
        <v>70</v>
      </c>
      <c r="P116" s="143"/>
      <c r="Q116" s="89" t="s">
        <v>143</v>
      </c>
      <c r="T116" s="89"/>
      <c r="U116" s="89"/>
      <c r="V116" s="89"/>
      <c r="W116" s="89"/>
      <c r="X116" s="89"/>
      <c r="Y116" s="89"/>
      <c r="Z116" s="89"/>
      <c r="AA116" s="89"/>
      <c r="AB116" s="89"/>
      <c r="AC116" s="89"/>
      <c r="AD116" s="89"/>
      <c r="AE116" s="89"/>
      <c r="AF116" s="89"/>
      <c r="AG116" s="89"/>
      <c r="AH116" s="89"/>
      <c r="AI116" s="89"/>
      <c r="AJ116" s="89"/>
      <c r="AK116" s="89"/>
      <c r="AL116" s="29"/>
      <c r="AM116" s="29"/>
      <c r="AN116" s="101"/>
    </row>
    <row r="117" spans="2:40" x14ac:dyDescent="0.2">
      <c r="B117" s="114" t="s">
        <v>144</v>
      </c>
      <c r="C117" s="90"/>
      <c r="D117" s="90"/>
      <c r="E117" s="90"/>
      <c r="F117" s="90"/>
      <c r="G117" s="90"/>
      <c r="H117" s="90"/>
      <c r="I117" s="90"/>
      <c r="J117" s="90"/>
      <c r="K117" s="90"/>
      <c r="L117" s="143">
        <f>問題９解答!O388</f>
        <v>12.5</v>
      </c>
      <c r="M117" s="143"/>
      <c r="N117" s="143"/>
      <c r="O117" s="143"/>
      <c r="P117" s="89" t="s">
        <v>355</v>
      </c>
      <c r="S117" s="89"/>
      <c r="T117" s="89"/>
      <c r="U117" s="89"/>
      <c r="V117" s="89"/>
      <c r="W117" s="89"/>
      <c r="X117" s="89"/>
      <c r="Y117" s="89"/>
      <c r="Z117" s="89"/>
      <c r="AA117" s="89"/>
      <c r="AB117" s="89"/>
      <c r="AC117" s="89"/>
      <c r="AD117" s="89"/>
      <c r="AE117" s="89"/>
      <c r="AF117" s="89"/>
      <c r="AG117" s="89"/>
      <c r="AH117" s="89"/>
      <c r="AI117" s="89"/>
      <c r="AJ117" s="89"/>
      <c r="AK117" s="89"/>
      <c r="AL117" s="29"/>
      <c r="AM117" s="29"/>
      <c r="AN117" s="101"/>
    </row>
    <row r="118" spans="2:40" x14ac:dyDescent="0.2">
      <c r="B118" s="176">
        <f>問題９解答!B389</f>
        <v>82.5</v>
      </c>
      <c r="C118" s="143"/>
      <c r="D118" s="143"/>
      <c r="E118" s="89" t="s">
        <v>146</v>
      </c>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101"/>
    </row>
    <row r="119" spans="2:40" x14ac:dyDescent="0.2">
      <c r="B119" s="147">
        <f>問題９解答!B390</f>
        <v>22</v>
      </c>
      <c r="C119" s="148"/>
      <c r="D119" s="115" t="s">
        <v>199</v>
      </c>
      <c r="E119" s="128"/>
      <c r="F119" s="128"/>
      <c r="G119" s="128"/>
      <c r="H119" s="128"/>
      <c r="I119" s="148">
        <f>問題９解答!I390</f>
        <v>33</v>
      </c>
      <c r="J119" s="148"/>
      <c r="K119" s="115" t="s">
        <v>147</v>
      </c>
      <c r="L119" s="128"/>
      <c r="M119" s="128"/>
      <c r="N119" s="128"/>
      <c r="O119" s="128"/>
      <c r="P119" s="128"/>
      <c r="Q119" s="128"/>
      <c r="R119" s="128"/>
      <c r="S119" s="128"/>
      <c r="T119" s="128"/>
      <c r="U119" s="128"/>
      <c r="V119" s="128"/>
      <c r="W119" s="128"/>
      <c r="X119" s="128"/>
      <c r="Y119" s="128"/>
      <c r="Z119" s="128"/>
      <c r="AA119" s="128"/>
      <c r="AB119" s="128"/>
      <c r="AC119" s="33"/>
      <c r="AD119" s="33"/>
      <c r="AE119" s="33"/>
      <c r="AF119" s="33"/>
      <c r="AG119" s="33"/>
      <c r="AH119" s="33"/>
      <c r="AI119" s="33"/>
      <c r="AJ119" s="33"/>
      <c r="AK119" s="33"/>
      <c r="AL119" s="33"/>
      <c r="AM119" s="33"/>
      <c r="AN119" s="102"/>
    </row>
    <row r="121" spans="2:40" x14ac:dyDescent="0.2">
      <c r="B121" s="11" t="s">
        <v>252</v>
      </c>
    </row>
    <row r="122" spans="2:40" x14ac:dyDescent="0.2">
      <c r="B122" s="118" t="s">
        <v>63</v>
      </c>
      <c r="C122" s="93"/>
      <c r="D122" s="93"/>
      <c r="E122" s="93"/>
      <c r="F122" s="93"/>
      <c r="G122" s="93"/>
      <c r="H122" s="93"/>
      <c r="I122" s="141">
        <f>問題９解答!I410</f>
        <v>1.0249999999999999</v>
      </c>
      <c r="J122" s="141"/>
      <c r="K122" s="141"/>
      <c r="L122" s="87" t="s">
        <v>138</v>
      </c>
      <c r="M122" s="93"/>
      <c r="N122" s="93"/>
      <c r="O122" s="93"/>
      <c r="P122" s="93"/>
      <c r="Q122" s="93"/>
      <c r="R122" s="93"/>
      <c r="S122" s="93"/>
      <c r="T122" s="141">
        <f>問題９解答!T410</f>
        <v>8500</v>
      </c>
      <c r="U122" s="141"/>
      <c r="V122" s="141"/>
      <c r="W122" s="175" t="s">
        <v>139</v>
      </c>
      <c r="X122" s="160"/>
      <c r="Y122" s="141">
        <f>問題９解答!Y410</f>
        <v>8.35</v>
      </c>
      <c r="Z122" s="141"/>
      <c r="AA122" s="87" t="s">
        <v>140</v>
      </c>
      <c r="AB122" s="93"/>
      <c r="AC122" s="93"/>
      <c r="AD122" s="93"/>
      <c r="AE122" s="93"/>
      <c r="AF122" s="93"/>
      <c r="AG122" s="93"/>
      <c r="AH122" s="93"/>
      <c r="AI122" s="93"/>
      <c r="AJ122" s="93"/>
      <c r="AK122" s="93"/>
      <c r="AL122" s="150">
        <f>問題９解答!AM410</f>
        <v>1.0029999999999999</v>
      </c>
      <c r="AM122" s="150"/>
      <c r="AN122" s="174"/>
    </row>
    <row r="123" spans="2:40" x14ac:dyDescent="0.2">
      <c r="B123" s="114" t="s">
        <v>141</v>
      </c>
      <c r="C123" s="90"/>
      <c r="D123" s="90"/>
      <c r="E123" s="90"/>
      <c r="F123" s="90"/>
      <c r="G123" s="90"/>
      <c r="H123" s="143">
        <f>問題９解答!I411</f>
        <v>700</v>
      </c>
      <c r="I123" s="143"/>
      <c r="J123" s="143"/>
      <c r="K123" s="89" t="s">
        <v>142</v>
      </c>
      <c r="M123" s="90"/>
      <c r="N123" s="90"/>
      <c r="O123" s="143">
        <f>問題９解答!P411</f>
        <v>65</v>
      </c>
      <c r="P123" s="143"/>
      <c r="Q123" s="89" t="s">
        <v>143</v>
      </c>
      <c r="T123" s="89"/>
      <c r="U123" s="89"/>
      <c r="V123" s="89"/>
      <c r="W123" s="89"/>
      <c r="X123" s="89"/>
      <c r="Y123" s="89"/>
      <c r="Z123" s="89"/>
      <c r="AA123" s="89"/>
      <c r="AB123" s="89"/>
      <c r="AC123" s="89"/>
      <c r="AD123" s="89"/>
      <c r="AE123" s="89"/>
      <c r="AF123" s="89"/>
      <c r="AG123" s="89"/>
      <c r="AH123" s="89"/>
      <c r="AI123" s="89"/>
      <c r="AJ123" s="89"/>
      <c r="AK123" s="89"/>
      <c r="AL123" s="29"/>
      <c r="AM123" s="29"/>
      <c r="AN123" s="101"/>
    </row>
    <row r="124" spans="2:40" x14ac:dyDescent="0.2">
      <c r="B124" s="114" t="s">
        <v>144</v>
      </c>
      <c r="C124" s="90"/>
      <c r="D124" s="90"/>
      <c r="E124" s="90"/>
      <c r="F124" s="90"/>
      <c r="G124" s="90"/>
      <c r="H124" s="90"/>
      <c r="I124" s="90"/>
      <c r="J124" s="90"/>
      <c r="K124" s="90"/>
      <c r="L124" s="143">
        <f>問題９解答!O412</f>
        <v>16.600000000000001</v>
      </c>
      <c r="M124" s="143"/>
      <c r="N124" s="143"/>
      <c r="O124" s="143"/>
      <c r="P124" s="89" t="s">
        <v>356</v>
      </c>
      <c r="S124" s="89"/>
      <c r="T124" s="89"/>
      <c r="U124" s="89"/>
      <c r="V124" s="89"/>
      <c r="W124" s="89"/>
      <c r="X124" s="89"/>
      <c r="Y124" s="89"/>
      <c r="Z124" s="89"/>
      <c r="AA124" s="89"/>
      <c r="AB124" s="89"/>
      <c r="AC124" s="89"/>
      <c r="AD124" s="89"/>
      <c r="AE124" s="89"/>
      <c r="AF124" s="89"/>
      <c r="AG124" s="89"/>
      <c r="AH124" s="89"/>
      <c r="AI124" s="89"/>
      <c r="AJ124" s="89"/>
      <c r="AK124" s="89"/>
      <c r="AL124" s="29"/>
      <c r="AM124" s="29"/>
      <c r="AN124" s="101"/>
    </row>
    <row r="125" spans="2:40" x14ac:dyDescent="0.2">
      <c r="B125" s="176">
        <f>問題９解答!B413</f>
        <v>180</v>
      </c>
      <c r="C125" s="143"/>
      <c r="D125" s="143"/>
      <c r="E125" s="89" t="s">
        <v>146</v>
      </c>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101"/>
    </row>
    <row r="126" spans="2:40" x14ac:dyDescent="0.2">
      <c r="B126" s="147">
        <f>問題９解答!B414</f>
        <v>20</v>
      </c>
      <c r="C126" s="148"/>
      <c r="D126" s="115" t="s">
        <v>199</v>
      </c>
      <c r="E126" s="128"/>
      <c r="F126" s="128"/>
      <c r="G126" s="128"/>
      <c r="H126" s="128"/>
      <c r="I126" s="148">
        <f>問題９解答!I414</f>
        <v>32</v>
      </c>
      <c r="J126" s="148"/>
      <c r="K126" s="115" t="s">
        <v>147</v>
      </c>
      <c r="L126" s="128"/>
      <c r="M126" s="128"/>
      <c r="N126" s="128"/>
      <c r="O126" s="128"/>
      <c r="P126" s="128"/>
      <c r="Q126" s="128"/>
      <c r="R126" s="128"/>
      <c r="S126" s="128"/>
      <c r="T126" s="128"/>
      <c r="U126" s="128"/>
      <c r="V126" s="128"/>
      <c r="W126" s="128"/>
      <c r="X126" s="128"/>
      <c r="Y126" s="128"/>
      <c r="Z126" s="128"/>
      <c r="AA126" s="128"/>
      <c r="AB126" s="128"/>
      <c r="AC126" s="33"/>
      <c r="AD126" s="33"/>
      <c r="AE126" s="33"/>
      <c r="AF126" s="33"/>
      <c r="AG126" s="33"/>
      <c r="AH126" s="33"/>
      <c r="AI126" s="33"/>
      <c r="AJ126" s="33"/>
      <c r="AK126" s="33"/>
      <c r="AL126" s="33"/>
      <c r="AM126" s="33"/>
      <c r="AN126" s="102"/>
    </row>
    <row r="128" spans="2:40" x14ac:dyDescent="0.2">
      <c r="B128" s="11" t="s">
        <v>253</v>
      </c>
    </row>
    <row r="129" spans="2:40" x14ac:dyDescent="0.2">
      <c r="B129" s="118" t="s">
        <v>63</v>
      </c>
      <c r="C129" s="93"/>
      <c r="D129" s="93"/>
      <c r="E129" s="93"/>
      <c r="F129" s="93"/>
      <c r="G129" s="93"/>
      <c r="H129" s="93"/>
      <c r="I129" s="141">
        <f>問題９解答!I434</f>
        <v>1.0249999999999999</v>
      </c>
      <c r="J129" s="141"/>
      <c r="K129" s="141"/>
      <c r="L129" s="87" t="s">
        <v>138</v>
      </c>
      <c r="M129" s="93"/>
      <c r="N129" s="93"/>
      <c r="O129" s="93"/>
      <c r="P129" s="93"/>
      <c r="Q129" s="93"/>
      <c r="R129" s="93"/>
      <c r="S129" s="93"/>
      <c r="T129" s="141">
        <f>問題９解答!T434</f>
        <v>7350</v>
      </c>
      <c r="U129" s="141"/>
      <c r="V129" s="141"/>
      <c r="W129" s="175" t="s">
        <v>139</v>
      </c>
      <c r="X129" s="160"/>
      <c r="Y129" s="141">
        <f>問題９解答!Y434</f>
        <v>7.25</v>
      </c>
      <c r="Z129" s="141"/>
      <c r="AA129" s="87" t="s">
        <v>140</v>
      </c>
      <c r="AB129" s="93"/>
      <c r="AC129" s="93"/>
      <c r="AD129" s="93"/>
      <c r="AE129" s="93"/>
      <c r="AF129" s="93"/>
      <c r="AG129" s="93"/>
      <c r="AH129" s="93"/>
      <c r="AI129" s="93"/>
      <c r="AJ129" s="93"/>
      <c r="AK129" s="93"/>
      <c r="AL129" s="150">
        <f>問題９解答!AM434</f>
        <v>1.0029999999999999</v>
      </c>
      <c r="AM129" s="150"/>
      <c r="AN129" s="174"/>
    </row>
    <row r="130" spans="2:40" x14ac:dyDescent="0.2">
      <c r="B130" s="114" t="s">
        <v>141</v>
      </c>
      <c r="C130" s="90"/>
      <c r="D130" s="90"/>
      <c r="E130" s="90"/>
      <c r="F130" s="90"/>
      <c r="G130" s="90"/>
      <c r="H130" s="143">
        <f>問題９解答!I435</f>
        <v>620</v>
      </c>
      <c r="I130" s="143"/>
      <c r="J130" s="143"/>
      <c r="K130" s="89" t="s">
        <v>142</v>
      </c>
      <c r="M130" s="90"/>
      <c r="N130" s="90"/>
      <c r="O130" s="143">
        <f>問題９解答!P435</f>
        <v>50</v>
      </c>
      <c r="P130" s="143"/>
      <c r="Q130" s="89" t="s">
        <v>143</v>
      </c>
      <c r="T130" s="89"/>
      <c r="U130" s="89"/>
      <c r="V130" s="89"/>
      <c r="W130" s="89"/>
      <c r="X130" s="89"/>
      <c r="Y130" s="89"/>
      <c r="Z130" s="89"/>
      <c r="AA130" s="89"/>
      <c r="AB130" s="89"/>
      <c r="AC130" s="89"/>
      <c r="AD130" s="89"/>
      <c r="AE130" s="89"/>
      <c r="AF130" s="89"/>
      <c r="AG130" s="89"/>
      <c r="AH130" s="89"/>
      <c r="AI130" s="89"/>
      <c r="AJ130" s="89"/>
      <c r="AK130" s="89"/>
      <c r="AL130" s="29"/>
      <c r="AM130" s="29"/>
      <c r="AN130" s="101"/>
    </row>
    <row r="131" spans="2:40" x14ac:dyDescent="0.2">
      <c r="B131" s="114" t="s">
        <v>144</v>
      </c>
      <c r="C131" s="90"/>
      <c r="D131" s="90"/>
      <c r="E131" s="90"/>
      <c r="F131" s="90"/>
      <c r="G131" s="90"/>
      <c r="H131" s="90"/>
      <c r="I131" s="90"/>
      <c r="J131" s="90"/>
      <c r="K131" s="90"/>
      <c r="L131" s="143">
        <f>問題９解答!O436</f>
        <v>17.8</v>
      </c>
      <c r="M131" s="143"/>
      <c r="N131" s="143"/>
      <c r="O131" s="143"/>
      <c r="P131" s="89" t="s">
        <v>357</v>
      </c>
      <c r="S131" s="89"/>
      <c r="T131" s="89"/>
      <c r="U131" s="89"/>
      <c r="V131" s="89"/>
      <c r="W131" s="89"/>
      <c r="X131" s="89"/>
      <c r="Y131" s="89"/>
      <c r="Z131" s="89"/>
      <c r="AA131" s="89"/>
      <c r="AB131" s="89"/>
      <c r="AC131" s="89"/>
      <c r="AD131" s="89"/>
      <c r="AE131" s="89"/>
      <c r="AF131" s="89"/>
      <c r="AG131" s="89"/>
      <c r="AH131" s="89"/>
      <c r="AI131" s="89"/>
      <c r="AJ131" s="89"/>
      <c r="AK131" s="89"/>
      <c r="AL131" s="29"/>
      <c r="AM131" s="29"/>
      <c r="AN131" s="101"/>
    </row>
    <row r="132" spans="2:40" x14ac:dyDescent="0.2">
      <c r="B132" s="176">
        <f>問題９解答!B437</f>
        <v>119</v>
      </c>
      <c r="C132" s="143"/>
      <c r="D132" s="143"/>
      <c r="E132" s="89" t="s">
        <v>146</v>
      </c>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101"/>
    </row>
    <row r="133" spans="2:40" x14ac:dyDescent="0.2">
      <c r="B133" s="147">
        <f>問題９解答!B438</f>
        <v>21</v>
      </c>
      <c r="C133" s="148"/>
      <c r="D133" s="115" t="s">
        <v>199</v>
      </c>
      <c r="E133" s="128"/>
      <c r="F133" s="128"/>
      <c r="G133" s="128"/>
      <c r="H133" s="128"/>
      <c r="I133" s="148">
        <f>問題９解答!I438</f>
        <v>30</v>
      </c>
      <c r="J133" s="148"/>
      <c r="K133" s="115" t="s">
        <v>147</v>
      </c>
      <c r="L133" s="128"/>
      <c r="M133" s="128"/>
      <c r="N133" s="128"/>
      <c r="O133" s="128"/>
      <c r="P133" s="128"/>
      <c r="Q133" s="128"/>
      <c r="R133" s="128"/>
      <c r="S133" s="128"/>
      <c r="T133" s="128"/>
      <c r="U133" s="128"/>
      <c r="V133" s="128"/>
      <c r="W133" s="128"/>
      <c r="X133" s="128"/>
      <c r="Y133" s="128"/>
      <c r="Z133" s="128"/>
      <c r="AA133" s="128"/>
      <c r="AB133" s="128"/>
      <c r="AC133" s="33"/>
      <c r="AD133" s="33"/>
      <c r="AE133" s="33"/>
      <c r="AF133" s="33"/>
      <c r="AG133" s="33"/>
      <c r="AH133" s="33"/>
      <c r="AI133" s="33"/>
      <c r="AJ133" s="33"/>
      <c r="AK133" s="33"/>
      <c r="AL133" s="33"/>
      <c r="AM133" s="33"/>
      <c r="AN133" s="102"/>
    </row>
    <row r="135" spans="2:40" x14ac:dyDescent="0.2">
      <c r="B135" s="11" t="s">
        <v>254</v>
      </c>
    </row>
    <row r="136" spans="2:40" x14ac:dyDescent="0.2">
      <c r="B136" s="118" t="s">
        <v>63</v>
      </c>
      <c r="C136" s="93"/>
      <c r="D136" s="93"/>
      <c r="E136" s="93"/>
      <c r="F136" s="93"/>
      <c r="G136" s="93"/>
      <c r="H136" s="93"/>
      <c r="I136" s="141">
        <f>問題９解答!I458</f>
        <v>1.0249999999999999</v>
      </c>
      <c r="J136" s="141"/>
      <c r="K136" s="141"/>
      <c r="L136" s="87" t="s">
        <v>138</v>
      </c>
      <c r="M136" s="93"/>
      <c r="N136" s="93"/>
      <c r="O136" s="93"/>
      <c r="P136" s="93"/>
      <c r="Q136" s="93"/>
      <c r="R136" s="93"/>
      <c r="S136" s="93"/>
      <c r="T136" s="141">
        <f>問題９解答!T458</f>
        <v>90000</v>
      </c>
      <c r="U136" s="141"/>
      <c r="V136" s="141"/>
      <c r="W136" s="175" t="s">
        <v>139</v>
      </c>
      <c r="X136" s="160"/>
      <c r="Y136" s="142">
        <f>問題９解答!Y458</f>
        <v>8.35</v>
      </c>
      <c r="Z136" s="141"/>
      <c r="AA136" s="87" t="s">
        <v>140</v>
      </c>
      <c r="AB136" s="93"/>
      <c r="AC136" s="93"/>
      <c r="AD136" s="93"/>
      <c r="AE136" s="93"/>
      <c r="AF136" s="93"/>
      <c r="AG136" s="93"/>
      <c r="AH136" s="93"/>
      <c r="AI136" s="93"/>
      <c r="AJ136" s="93"/>
      <c r="AK136" s="93"/>
      <c r="AL136" s="150">
        <f>問題９解答!AM458</f>
        <v>1.004</v>
      </c>
      <c r="AM136" s="150"/>
      <c r="AN136" s="174"/>
    </row>
    <row r="137" spans="2:40" x14ac:dyDescent="0.2">
      <c r="B137" s="114" t="s">
        <v>141</v>
      </c>
      <c r="C137" s="90"/>
      <c r="D137" s="90"/>
      <c r="E137" s="90"/>
      <c r="F137" s="90"/>
      <c r="G137" s="90"/>
      <c r="H137" s="143">
        <f>問題９解答!I459</f>
        <v>1200</v>
      </c>
      <c r="I137" s="143"/>
      <c r="J137" s="143"/>
      <c r="K137" s="89" t="s">
        <v>142</v>
      </c>
      <c r="M137" s="90"/>
      <c r="N137" s="90"/>
      <c r="O137" s="143">
        <f>問題９解答!P459</f>
        <v>300</v>
      </c>
      <c r="P137" s="143"/>
      <c r="Q137" s="89" t="s">
        <v>143</v>
      </c>
      <c r="T137" s="89"/>
      <c r="U137" s="89"/>
      <c r="V137" s="89"/>
      <c r="W137" s="89"/>
      <c r="X137" s="89"/>
      <c r="Y137" s="89"/>
      <c r="Z137" s="89"/>
      <c r="AA137" s="89"/>
      <c r="AB137" s="89"/>
      <c r="AC137" s="89"/>
      <c r="AD137" s="89"/>
      <c r="AE137" s="89"/>
      <c r="AF137" s="89"/>
      <c r="AG137" s="89"/>
      <c r="AH137" s="89"/>
      <c r="AI137" s="89"/>
      <c r="AJ137" s="89"/>
      <c r="AK137" s="89"/>
      <c r="AL137" s="29"/>
      <c r="AM137" s="29"/>
      <c r="AN137" s="101"/>
    </row>
    <row r="138" spans="2:40" x14ac:dyDescent="0.2">
      <c r="B138" s="114" t="s">
        <v>144</v>
      </c>
      <c r="C138" s="90"/>
      <c r="D138" s="90"/>
      <c r="E138" s="90"/>
      <c r="F138" s="90"/>
      <c r="G138" s="90"/>
      <c r="H138" s="90"/>
      <c r="I138" s="90"/>
      <c r="J138" s="90"/>
      <c r="K138" s="90"/>
      <c r="L138" s="143">
        <f>問題９解答!O460</f>
        <v>32</v>
      </c>
      <c r="M138" s="143"/>
      <c r="N138" s="143"/>
      <c r="O138" s="143"/>
      <c r="P138" s="89" t="s">
        <v>358</v>
      </c>
      <c r="S138" s="89"/>
      <c r="T138" s="89"/>
      <c r="U138" s="89"/>
      <c r="V138" s="89"/>
      <c r="W138" s="89"/>
      <c r="X138" s="89"/>
      <c r="Y138" s="89"/>
      <c r="Z138" s="89"/>
      <c r="AA138" s="89"/>
      <c r="AB138" s="89"/>
      <c r="AC138" s="89"/>
      <c r="AD138" s="89"/>
      <c r="AE138" s="89"/>
      <c r="AF138" s="89"/>
      <c r="AG138" s="89"/>
      <c r="AH138" s="89"/>
      <c r="AI138" s="89"/>
      <c r="AJ138" s="89"/>
      <c r="AK138" s="89"/>
      <c r="AL138" s="29"/>
      <c r="AM138" s="29"/>
      <c r="AN138" s="101"/>
    </row>
    <row r="139" spans="2:40" x14ac:dyDescent="0.2">
      <c r="B139" s="176">
        <f>問題９解答!B461</f>
        <v>150</v>
      </c>
      <c r="C139" s="143"/>
      <c r="D139" s="143"/>
      <c r="E139" s="89" t="s">
        <v>146</v>
      </c>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101"/>
    </row>
    <row r="140" spans="2:40" x14ac:dyDescent="0.2">
      <c r="B140" s="147">
        <f>問題９解答!B462</f>
        <v>100</v>
      </c>
      <c r="C140" s="148"/>
      <c r="D140" s="115" t="s">
        <v>199</v>
      </c>
      <c r="E140" s="128"/>
      <c r="F140" s="128"/>
      <c r="G140" s="128"/>
      <c r="H140" s="128"/>
      <c r="I140" s="148">
        <f>問題９解答!I462</f>
        <v>90</v>
      </c>
      <c r="J140" s="148"/>
      <c r="K140" s="115" t="s">
        <v>147</v>
      </c>
      <c r="L140" s="128"/>
      <c r="M140" s="128"/>
      <c r="N140" s="128"/>
      <c r="O140" s="128"/>
      <c r="P140" s="128"/>
      <c r="Q140" s="128"/>
      <c r="R140" s="128"/>
      <c r="S140" s="128"/>
      <c r="T140" s="128"/>
      <c r="U140" s="128"/>
      <c r="V140" s="128"/>
      <c r="W140" s="128"/>
      <c r="X140" s="128"/>
      <c r="Y140" s="128"/>
      <c r="Z140" s="128"/>
      <c r="AA140" s="128"/>
      <c r="AB140" s="128"/>
      <c r="AC140" s="33"/>
      <c r="AD140" s="33"/>
      <c r="AE140" s="33"/>
      <c r="AF140" s="33"/>
      <c r="AG140" s="33"/>
      <c r="AH140" s="33"/>
      <c r="AI140" s="33"/>
      <c r="AJ140" s="33"/>
      <c r="AK140" s="33"/>
      <c r="AL140" s="33"/>
      <c r="AM140" s="33"/>
      <c r="AN140" s="102"/>
    </row>
  </sheetData>
  <mergeCells count="220">
    <mergeCell ref="H137:J137"/>
    <mergeCell ref="O137:P137"/>
    <mergeCell ref="L138:O138"/>
    <mergeCell ref="B139:D139"/>
    <mergeCell ref="B140:C140"/>
    <mergeCell ref="I140:J140"/>
    <mergeCell ref="L5:O5"/>
    <mergeCell ref="H4:J4"/>
    <mergeCell ref="O4:P4"/>
    <mergeCell ref="I136:K136"/>
    <mergeCell ref="B132:D132"/>
    <mergeCell ref="B133:C133"/>
    <mergeCell ref="I133:J133"/>
    <mergeCell ref="L131:O131"/>
    <mergeCell ref="H130:J130"/>
    <mergeCell ref="O130:P130"/>
    <mergeCell ref="I129:K129"/>
    <mergeCell ref="B118:D118"/>
    <mergeCell ref="B119:C119"/>
    <mergeCell ref="I119:J119"/>
    <mergeCell ref="L117:O117"/>
    <mergeCell ref="L110:O110"/>
    <mergeCell ref="L103:O103"/>
    <mergeCell ref="L96:O96"/>
    <mergeCell ref="Y136:Z136"/>
    <mergeCell ref="B125:D125"/>
    <mergeCell ref="B126:C126"/>
    <mergeCell ref="I126:J126"/>
    <mergeCell ref="L124:O124"/>
    <mergeCell ref="AL122:AN122"/>
    <mergeCell ref="H123:J123"/>
    <mergeCell ref="O123:P123"/>
    <mergeCell ref="I122:K122"/>
    <mergeCell ref="T122:V122"/>
    <mergeCell ref="W122:X122"/>
    <mergeCell ref="Y122:Z122"/>
    <mergeCell ref="AL136:AN136"/>
    <mergeCell ref="T136:V136"/>
    <mergeCell ref="AL129:AN129"/>
    <mergeCell ref="T129:V129"/>
    <mergeCell ref="W129:X129"/>
    <mergeCell ref="Y129:Z129"/>
    <mergeCell ref="W136:X136"/>
    <mergeCell ref="AL115:AN115"/>
    <mergeCell ref="H116:J116"/>
    <mergeCell ref="O116:P116"/>
    <mergeCell ref="I115:K115"/>
    <mergeCell ref="T115:V115"/>
    <mergeCell ref="W115:X115"/>
    <mergeCell ref="Y115:Z115"/>
    <mergeCell ref="B111:D111"/>
    <mergeCell ref="B112:C112"/>
    <mergeCell ref="I112:J112"/>
    <mergeCell ref="AL108:AN108"/>
    <mergeCell ref="H109:J109"/>
    <mergeCell ref="O109:P109"/>
    <mergeCell ref="I108:K108"/>
    <mergeCell ref="T108:V108"/>
    <mergeCell ref="W108:X108"/>
    <mergeCell ref="Y108:Z108"/>
    <mergeCell ref="B104:D104"/>
    <mergeCell ref="B105:C105"/>
    <mergeCell ref="I105:J105"/>
    <mergeCell ref="AL101:AN101"/>
    <mergeCell ref="H102:J102"/>
    <mergeCell ref="O102:P102"/>
    <mergeCell ref="I101:K101"/>
    <mergeCell ref="T101:V101"/>
    <mergeCell ref="W101:X101"/>
    <mergeCell ref="Y101:Z101"/>
    <mergeCell ref="B97:D97"/>
    <mergeCell ref="B98:C98"/>
    <mergeCell ref="I98:J98"/>
    <mergeCell ref="AL94:AN94"/>
    <mergeCell ref="H95:J95"/>
    <mergeCell ref="O95:P95"/>
    <mergeCell ref="I94:K94"/>
    <mergeCell ref="T94:V94"/>
    <mergeCell ref="W94:X94"/>
    <mergeCell ref="Y94:Z94"/>
    <mergeCell ref="B90:D90"/>
    <mergeCell ref="B91:C91"/>
    <mergeCell ref="I91:J91"/>
    <mergeCell ref="L89:O89"/>
    <mergeCell ref="AL87:AN87"/>
    <mergeCell ref="H88:J88"/>
    <mergeCell ref="O88:P88"/>
    <mergeCell ref="I87:K87"/>
    <mergeCell ref="T87:V87"/>
    <mergeCell ref="W87:X87"/>
    <mergeCell ref="Y87:Z87"/>
    <mergeCell ref="B83:D83"/>
    <mergeCell ref="B84:C84"/>
    <mergeCell ref="I84:J84"/>
    <mergeCell ref="L82:O82"/>
    <mergeCell ref="AL80:AN80"/>
    <mergeCell ref="H81:J81"/>
    <mergeCell ref="O81:P81"/>
    <mergeCell ref="I80:K80"/>
    <mergeCell ref="T80:V80"/>
    <mergeCell ref="W80:X80"/>
    <mergeCell ref="Y80:Z80"/>
    <mergeCell ref="B76:D76"/>
    <mergeCell ref="B77:C77"/>
    <mergeCell ref="I77:J77"/>
    <mergeCell ref="L75:O75"/>
    <mergeCell ref="AL73:AN73"/>
    <mergeCell ref="H74:J74"/>
    <mergeCell ref="O74:P74"/>
    <mergeCell ref="I73:K73"/>
    <mergeCell ref="T73:V73"/>
    <mergeCell ref="W73:X73"/>
    <mergeCell ref="Y73:Z73"/>
    <mergeCell ref="B69:D69"/>
    <mergeCell ref="B70:C70"/>
    <mergeCell ref="I70:J70"/>
    <mergeCell ref="L68:O68"/>
    <mergeCell ref="AL66:AN66"/>
    <mergeCell ref="H67:J67"/>
    <mergeCell ref="O67:P67"/>
    <mergeCell ref="I66:K66"/>
    <mergeCell ref="T66:V66"/>
    <mergeCell ref="W66:X66"/>
    <mergeCell ref="Y66:Z66"/>
    <mergeCell ref="B62:D62"/>
    <mergeCell ref="B63:C63"/>
    <mergeCell ref="I63:J63"/>
    <mergeCell ref="L61:O61"/>
    <mergeCell ref="AL59:AN59"/>
    <mergeCell ref="H60:J60"/>
    <mergeCell ref="O60:P60"/>
    <mergeCell ref="I59:K59"/>
    <mergeCell ref="T59:V59"/>
    <mergeCell ref="W59:X59"/>
    <mergeCell ref="Y59:Z59"/>
    <mergeCell ref="B55:D55"/>
    <mergeCell ref="B56:C56"/>
    <mergeCell ref="I56:J56"/>
    <mergeCell ref="L54:O54"/>
    <mergeCell ref="AL52:AN52"/>
    <mergeCell ref="H53:J53"/>
    <mergeCell ref="O53:P53"/>
    <mergeCell ref="I52:K52"/>
    <mergeCell ref="T52:V52"/>
    <mergeCell ref="W52:X52"/>
    <mergeCell ref="Y52:Z52"/>
    <mergeCell ref="B48:D48"/>
    <mergeCell ref="B49:C49"/>
    <mergeCell ref="I49:J49"/>
    <mergeCell ref="L47:O47"/>
    <mergeCell ref="AL45:AN45"/>
    <mergeCell ref="H46:J46"/>
    <mergeCell ref="O46:P46"/>
    <mergeCell ref="I45:K45"/>
    <mergeCell ref="T45:V45"/>
    <mergeCell ref="W45:X45"/>
    <mergeCell ref="Y45:Z45"/>
    <mergeCell ref="B41:D41"/>
    <mergeCell ref="B42:C42"/>
    <mergeCell ref="I42:J42"/>
    <mergeCell ref="L40:O40"/>
    <mergeCell ref="AL38:AN38"/>
    <mergeCell ref="H39:J39"/>
    <mergeCell ref="O39:P39"/>
    <mergeCell ref="I38:K38"/>
    <mergeCell ref="T38:V38"/>
    <mergeCell ref="W38:X38"/>
    <mergeCell ref="Y38:Z38"/>
    <mergeCell ref="B34:D34"/>
    <mergeCell ref="B35:C35"/>
    <mergeCell ref="I35:J35"/>
    <mergeCell ref="L33:O33"/>
    <mergeCell ref="AL31:AN31"/>
    <mergeCell ref="H32:J32"/>
    <mergeCell ref="O32:P32"/>
    <mergeCell ref="I31:K31"/>
    <mergeCell ref="T31:V31"/>
    <mergeCell ref="W31:X31"/>
    <mergeCell ref="Y31:Z31"/>
    <mergeCell ref="B27:D27"/>
    <mergeCell ref="B28:C28"/>
    <mergeCell ref="I28:J28"/>
    <mergeCell ref="L26:O26"/>
    <mergeCell ref="AL24:AN24"/>
    <mergeCell ref="H25:J25"/>
    <mergeCell ref="O25:P25"/>
    <mergeCell ref="I24:K24"/>
    <mergeCell ref="T24:V24"/>
    <mergeCell ref="W24:X24"/>
    <mergeCell ref="Y24:Z24"/>
    <mergeCell ref="B20:D20"/>
    <mergeCell ref="B21:C21"/>
    <mergeCell ref="I21:J21"/>
    <mergeCell ref="L19:O19"/>
    <mergeCell ref="AL17:AN17"/>
    <mergeCell ref="H18:J18"/>
    <mergeCell ref="O18:P18"/>
    <mergeCell ref="I17:K17"/>
    <mergeCell ref="T17:V17"/>
    <mergeCell ref="W17:X17"/>
    <mergeCell ref="Y17:Z17"/>
    <mergeCell ref="B14:C14"/>
    <mergeCell ref="I14:J14"/>
    <mergeCell ref="AL3:AN3"/>
    <mergeCell ref="I3:K3"/>
    <mergeCell ref="T3:V3"/>
    <mergeCell ref="W3:X3"/>
    <mergeCell ref="Y3:Z3"/>
    <mergeCell ref="B13:D13"/>
    <mergeCell ref="L12:O12"/>
    <mergeCell ref="AL10:AN10"/>
    <mergeCell ref="H11:J11"/>
    <mergeCell ref="O11:P11"/>
    <mergeCell ref="I10:K10"/>
    <mergeCell ref="T10:V10"/>
    <mergeCell ref="W10:X10"/>
    <mergeCell ref="Y10:Z10"/>
    <mergeCell ref="B6:D6"/>
    <mergeCell ref="B7:C7"/>
    <mergeCell ref="I7:J7"/>
  </mergeCells>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60"/>
  <sheetViews>
    <sheetView topLeftCell="A52" zoomScale="70" zoomScaleNormal="70" workbookViewId="0">
      <selection activeCell="AY168" sqref="AY168"/>
    </sheetView>
  </sheetViews>
  <sheetFormatPr defaultColWidth="9" defaultRowHeight="13.2" x14ac:dyDescent="0.2"/>
  <cols>
    <col min="1" max="1" width="1.6640625" style="8" customWidth="1"/>
    <col min="2" max="14" width="2.109375" style="8" customWidth="1"/>
    <col min="15" max="15" width="1.77734375" style="8" customWidth="1"/>
    <col min="16" max="29" width="2.109375" style="8" customWidth="1"/>
    <col min="30" max="30" width="1.109375" style="8" customWidth="1"/>
    <col min="31" max="31" width="1.6640625" style="8" customWidth="1"/>
    <col min="32" max="32" width="1.77734375" style="8" customWidth="1"/>
    <col min="33" max="125" width="2.109375" style="8" customWidth="1"/>
    <col min="126" max="16384" width="9" style="8"/>
  </cols>
  <sheetData>
    <row r="1" spans="1:42"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2" ht="13.5" customHeight="1" x14ac:dyDescent="0.2">
      <c r="A2" s="11"/>
      <c r="B2" s="134" t="s">
        <v>26</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row>
    <row r="3" spans="1:42" ht="13.5" customHeight="1" x14ac:dyDescent="0.2">
      <c r="A3" s="11"/>
      <c r="B3" s="159" t="s">
        <v>200</v>
      </c>
      <c r="C3" s="175"/>
      <c r="D3" s="175"/>
      <c r="E3" s="175"/>
      <c r="F3" s="175"/>
      <c r="G3" s="175"/>
      <c r="H3" s="175"/>
      <c r="I3" s="175"/>
      <c r="J3" s="175"/>
      <c r="K3" s="175"/>
      <c r="L3" s="175"/>
      <c r="M3" s="175"/>
      <c r="N3" s="175"/>
      <c r="O3" s="180">
        <f>問題１０解答!O3</f>
        <v>7.45</v>
      </c>
      <c r="P3" s="180"/>
      <c r="Q3" s="180"/>
      <c r="R3" s="93" t="s">
        <v>201</v>
      </c>
      <c r="S3" s="93"/>
      <c r="T3" s="93"/>
      <c r="U3" s="93"/>
      <c r="V3" s="93"/>
      <c r="W3" s="93"/>
      <c r="X3" s="93"/>
      <c r="Y3" s="160">
        <f>問題１０解答!Y3</f>
        <v>600</v>
      </c>
      <c r="Z3" s="160"/>
      <c r="AA3" s="93" t="s">
        <v>202</v>
      </c>
      <c r="AB3" s="93"/>
      <c r="AC3" s="93"/>
      <c r="AD3" s="93"/>
      <c r="AE3" s="160">
        <f>問題１０解答!AE3</f>
        <v>230</v>
      </c>
      <c r="AF3" s="160"/>
      <c r="AG3" s="93" t="s">
        <v>203</v>
      </c>
      <c r="AH3" s="93"/>
      <c r="AI3" s="93"/>
      <c r="AJ3" s="93"/>
      <c r="AK3" s="93"/>
      <c r="AL3" s="93"/>
      <c r="AM3" s="93"/>
      <c r="AN3" s="93"/>
      <c r="AO3" s="93"/>
      <c r="AP3" s="100"/>
    </row>
    <row r="4" spans="1:42" ht="13.5" customHeight="1" x14ac:dyDescent="0.2">
      <c r="A4" s="11"/>
      <c r="B4" s="181" t="s">
        <v>204</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01"/>
    </row>
    <row r="5" spans="1:42" ht="13.5" customHeight="1" x14ac:dyDescent="0.2">
      <c r="A5" s="11"/>
      <c r="B5" s="125" t="s">
        <v>205</v>
      </c>
      <c r="C5" s="90"/>
      <c r="D5" s="90"/>
      <c r="E5" s="90"/>
      <c r="F5" s="177">
        <f>問題１０解答!F5</f>
        <v>16.5</v>
      </c>
      <c r="G5" s="177"/>
      <c r="H5" s="177"/>
      <c r="I5" s="90" t="s">
        <v>206</v>
      </c>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29"/>
      <c r="AP5" s="101"/>
    </row>
    <row r="6" spans="1:42" ht="13.5" customHeight="1" x14ac:dyDescent="0.2">
      <c r="A6" s="11"/>
      <c r="B6" s="125" t="s">
        <v>207</v>
      </c>
      <c r="C6" s="90"/>
      <c r="D6" s="90"/>
      <c r="E6" s="90"/>
      <c r="F6" s="90"/>
      <c r="G6" s="90"/>
      <c r="H6" s="90"/>
      <c r="I6" s="90"/>
      <c r="J6" s="90"/>
      <c r="K6" s="90"/>
      <c r="L6" s="90"/>
      <c r="M6" s="90"/>
      <c r="N6" s="90"/>
      <c r="O6" s="178">
        <f>問題１０解答!R6</f>
        <v>1.1000000000000001</v>
      </c>
      <c r="P6" s="178"/>
      <c r="Q6" s="90" t="s">
        <v>208</v>
      </c>
      <c r="R6" s="11"/>
      <c r="S6" s="11"/>
      <c r="T6" s="90"/>
      <c r="U6" s="90"/>
      <c r="V6" s="90"/>
      <c r="W6" s="90"/>
      <c r="X6" s="90"/>
      <c r="Y6" s="90"/>
      <c r="Z6" s="90"/>
      <c r="AA6" s="90"/>
      <c r="AB6" s="90"/>
      <c r="AC6" s="90"/>
      <c r="AD6" s="90"/>
      <c r="AE6" s="90"/>
      <c r="AF6" s="90"/>
      <c r="AG6" s="90"/>
      <c r="AH6" s="90"/>
      <c r="AI6" s="90"/>
      <c r="AJ6" s="90"/>
      <c r="AK6" s="90"/>
      <c r="AL6" s="90"/>
      <c r="AM6" s="90"/>
      <c r="AN6" s="90"/>
      <c r="AO6" s="11"/>
      <c r="AP6" s="101"/>
    </row>
    <row r="7" spans="1:42" ht="13.5" customHeight="1" x14ac:dyDescent="0.2">
      <c r="A7" s="11"/>
      <c r="B7" s="125" t="s">
        <v>371</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30"/>
    </row>
    <row r="8" spans="1:42" ht="13.5" customHeight="1" x14ac:dyDescent="0.2">
      <c r="A8" s="11"/>
      <c r="B8" s="126" t="s">
        <v>370</v>
      </c>
      <c r="C8" s="127"/>
      <c r="D8" s="127"/>
      <c r="E8" s="127"/>
      <c r="F8" s="127"/>
      <c r="G8" s="158">
        <f>問題１０解答!G8</f>
        <v>121.5</v>
      </c>
      <c r="H8" s="158"/>
      <c r="I8" s="158"/>
      <c r="J8" s="127" t="s">
        <v>209</v>
      </c>
      <c r="K8" s="127"/>
      <c r="L8" s="33"/>
      <c r="M8" s="33"/>
      <c r="N8" s="33"/>
      <c r="O8" s="127"/>
      <c r="P8" s="127"/>
      <c r="Q8" s="127"/>
      <c r="R8" s="127"/>
      <c r="S8" s="127"/>
      <c r="T8" s="127"/>
      <c r="U8" s="127"/>
      <c r="V8" s="127"/>
      <c r="W8" s="127"/>
      <c r="X8" s="127"/>
      <c r="Y8" s="127"/>
      <c r="Z8" s="127"/>
      <c r="AA8" s="127"/>
      <c r="AB8" s="158">
        <f>問題１０解答!AB8</f>
        <v>101</v>
      </c>
      <c r="AC8" s="158"/>
      <c r="AD8" s="179" t="s">
        <v>210</v>
      </c>
      <c r="AE8" s="179"/>
      <c r="AF8" s="179"/>
      <c r="AG8" s="179"/>
      <c r="AH8" s="127"/>
      <c r="AI8" s="127"/>
      <c r="AJ8" s="33"/>
      <c r="AK8" s="33"/>
      <c r="AL8" s="33"/>
      <c r="AM8" s="33"/>
      <c r="AN8" s="33"/>
      <c r="AO8" s="33"/>
      <c r="AP8" s="102"/>
    </row>
    <row r="9" spans="1:42"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x14ac:dyDescent="0.2">
      <c r="A10" s="11"/>
      <c r="B10" s="134" t="s">
        <v>337</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x14ac:dyDescent="0.2">
      <c r="A11" s="11"/>
      <c r="B11" s="159" t="s">
        <v>200</v>
      </c>
      <c r="C11" s="175"/>
      <c r="D11" s="175"/>
      <c r="E11" s="175"/>
      <c r="F11" s="175"/>
      <c r="G11" s="175"/>
      <c r="H11" s="175"/>
      <c r="I11" s="175"/>
      <c r="J11" s="175"/>
      <c r="K11" s="175"/>
      <c r="L11" s="175"/>
      <c r="M11" s="175"/>
      <c r="N11" s="175"/>
      <c r="O11" s="180">
        <f>問題１０解答!O21</f>
        <v>8.25</v>
      </c>
      <c r="P11" s="180"/>
      <c r="Q11" s="180"/>
      <c r="R11" s="93" t="s">
        <v>201</v>
      </c>
      <c r="S11" s="93"/>
      <c r="T11" s="93"/>
      <c r="U11" s="93"/>
      <c r="V11" s="93"/>
      <c r="W11" s="93"/>
      <c r="X11" s="93"/>
      <c r="Y11" s="160">
        <f>問題１０解答!Y21</f>
        <v>570</v>
      </c>
      <c r="Z11" s="160"/>
      <c r="AA11" s="93" t="s">
        <v>202</v>
      </c>
      <c r="AB11" s="93"/>
      <c r="AC11" s="93"/>
      <c r="AD11" s="93"/>
      <c r="AE11" s="160">
        <f>問題１０解答!AE21</f>
        <v>330</v>
      </c>
      <c r="AF11" s="160"/>
      <c r="AG11" s="93" t="s">
        <v>203</v>
      </c>
      <c r="AH11" s="93"/>
      <c r="AI11" s="93"/>
      <c r="AJ11" s="93"/>
      <c r="AK11" s="93"/>
      <c r="AL11" s="93"/>
      <c r="AM11" s="93"/>
      <c r="AN11" s="93"/>
      <c r="AO11" s="93"/>
      <c r="AP11" s="100"/>
    </row>
    <row r="12" spans="1:42" x14ac:dyDescent="0.2">
      <c r="A12" s="11"/>
      <c r="B12" s="181" t="s">
        <v>204</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01"/>
    </row>
    <row r="13" spans="1:42" x14ac:dyDescent="0.2">
      <c r="A13" s="11"/>
      <c r="B13" s="125" t="s">
        <v>205</v>
      </c>
      <c r="C13" s="90"/>
      <c r="D13" s="90"/>
      <c r="E13" s="90"/>
      <c r="F13" s="177">
        <f>問題１０解答!F23</f>
        <v>18.2</v>
      </c>
      <c r="G13" s="177"/>
      <c r="H13" s="177"/>
      <c r="I13" s="90" t="s">
        <v>206</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29"/>
      <c r="AP13" s="101"/>
    </row>
    <row r="14" spans="1:42" x14ac:dyDescent="0.2">
      <c r="A14" s="11"/>
      <c r="B14" s="125" t="s">
        <v>207</v>
      </c>
      <c r="C14" s="90"/>
      <c r="D14" s="90"/>
      <c r="E14" s="90"/>
      <c r="F14" s="90"/>
      <c r="G14" s="90"/>
      <c r="H14" s="90"/>
      <c r="I14" s="90"/>
      <c r="J14" s="90"/>
      <c r="K14" s="90"/>
      <c r="L14" s="90"/>
      <c r="M14" s="90"/>
      <c r="N14" s="90"/>
      <c r="O14" s="178">
        <f>問題１０解答!R24</f>
        <v>1.25</v>
      </c>
      <c r="P14" s="178"/>
      <c r="Q14" s="90" t="s">
        <v>208</v>
      </c>
      <c r="R14" s="11"/>
      <c r="S14" s="11"/>
      <c r="T14" s="90"/>
      <c r="U14" s="90"/>
      <c r="V14" s="90"/>
      <c r="W14" s="90"/>
      <c r="X14" s="90"/>
      <c r="Y14" s="90"/>
      <c r="Z14" s="90"/>
      <c r="AA14" s="90"/>
      <c r="AB14" s="90"/>
      <c r="AC14" s="90"/>
      <c r="AD14" s="90"/>
      <c r="AE14" s="90"/>
      <c r="AF14" s="90"/>
      <c r="AG14" s="90"/>
      <c r="AH14" s="90"/>
      <c r="AI14" s="90"/>
      <c r="AJ14" s="90"/>
      <c r="AK14" s="90"/>
      <c r="AL14" s="90"/>
      <c r="AM14" s="90"/>
      <c r="AN14" s="90"/>
      <c r="AO14" s="11"/>
      <c r="AP14" s="101"/>
    </row>
    <row r="15" spans="1:42" x14ac:dyDescent="0.2">
      <c r="A15" s="11"/>
      <c r="B15" s="125" t="s">
        <v>371</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30"/>
    </row>
    <row r="16" spans="1:42" x14ac:dyDescent="0.2">
      <c r="A16" s="11"/>
      <c r="B16" s="126" t="s">
        <v>370</v>
      </c>
      <c r="C16" s="127"/>
      <c r="D16" s="127"/>
      <c r="E16" s="127"/>
      <c r="F16" s="127"/>
      <c r="G16" s="158">
        <f>問題１０解答!G26</f>
        <v>125.3</v>
      </c>
      <c r="H16" s="158"/>
      <c r="I16" s="158"/>
      <c r="J16" s="127" t="s">
        <v>209</v>
      </c>
      <c r="K16" s="127"/>
      <c r="L16" s="33"/>
      <c r="M16" s="33"/>
      <c r="N16" s="33"/>
      <c r="O16" s="127"/>
      <c r="P16" s="127"/>
      <c r="Q16" s="127"/>
      <c r="R16" s="127"/>
      <c r="S16" s="127"/>
      <c r="T16" s="127"/>
      <c r="U16" s="127"/>
      <c r="V16" s="127"/>
      <c r="W16" s="127"/>
      <c r="X16" s="127"/>
      <c r="Y16" s="127"/>
      <c r="Z16" s="127"/>
      <c r="AA16" s="127"/>
      <c r="AB16" s="158">
        <f>問題１０解答!AB26</f>
        <v>110</v>
      </c>
      <c r="AC16" s="158"/>
      <c r="AD16" s="179" t="s">
        <v>210</v>
      </c>
      <c r="AE16" s="179"/>
      <c r="AF16" s="179"/>
      <c r="AG16" s="179"/>
      <c r="AH16" s="127"/>
      <c r="AI16" s="127"/>
      <c r="AJ16" s="33"/>
      <c r="AK16" s="33"/>
      <c r="AL16" s="33"/>
      <c r="AM16" s="33"/>
      <c r="AN16" s="33"/>
      <c r="AO16" s="33"/>
      <c r="AP16" s="102"/>
    </row>
    <row r="17" spans="1:42"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x14ac:dyDescent="0.2">
      <c r="A18" s="11"/>
      <c r="B18" s="134" t="s">
        <v>238</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x14ac:dyDescent="0.2">
      <c r="A19" s="11"/>
      <c r="B19" s="159" t="s">
        <v>200</v>
      </c>
      <c r="C19" s="175"/>
      <c r="D19" s="175"/>
      <c r="E19" s="175"/>
      <c r="F19" s="175"/>
      <c r="G19" s="175"/>
      <c r="H19" s="175"/>
      <c r="I19" s="175"/>
      <c r="J19" s="175"/>
      <c r="K19" s="175"/>
      <c r="L19" s="175"/>
      <c r="M19" s="175"/>
      <c r="N19" s="175"/>
      <c r="O19" s="180">
        <f>問題１０解答!O39</f>
        <v>7.45</v>
      </c>
      <c r="P19" s="180"/>
      <c r="Q19" s="180"/>
      <c r="R19" s="93" t="s">
        <v>201</v>
      </c>
      <c r="S19" s="93"/>
      <c r="T19" s="93"/>
      <c r="U19" s="93"/>
      <c r="V19" s="93"/>
      <c r="W19" s="93"/>
      <c r="X19" s="93"/>
      <c r="Y19" s="160">
        <f>問題１０解答!Y39</f>
        <v>600</v>
      </c>
      <c r="Z19" s="160"/>
      <c r="AA19" s="93" t="s">
        <v>202</v>
      </c>
      <c r="AB19" s="93"/>
      <c r="AC19" s="93"/>
      <c r="AD19" s="93"/>
      <c r="AE19" s="160">
        <f>問題１０解答!AE39</f>
        <v>230</v>
      </c>
      <c r="AF19" s="160"/>
      <c r="AG19" s="93" t="s">
        <v>203</v>
      </c>
      <c r="AH19" s="93"/>
      <c r="AI19" s="93"/>
      <c r="AJ19" s="93"/>
      <c r="AK19" s="93"/>
      <c r="AL19" s="93"/>
      <c r="AM19" s="93"/>
      <c r="AN19" s="93"/>
      <c r="AO19" s="93"/>
      <c r="AP19" s="100"/>
    </row>
    <row r="20" spans="1:42" x14ac:dyDescent="0.2">
      <c r="A20" s="11"/>
      <c r="B20" s="181" t="s">
        <v>204</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01"/>
    </row>
    <row r="21" spans="1:42" x14ac:dyDescent="0.2">
      <c r="A21" s="11"/>
      <c r="B21" s="125" t="s">
        <v>205</v>
      </c>
      <c r="C21" s="90"/>
      <c r="D21" s="90"/>
      <c r="E21" s="90"/>
      <c r="F21" s="177">
        <f>問題１０解答!F41</f>
        <v>16.5</v>
      </c>
      <c r="G21" s="177"/>
      <c r="H21" s="177"/>
      <c r="I21" s="90" t="s">
        <v>206</v>
      </c>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29"/>
      <c r="AP21" s="101"/>
    </row>
    <row r="22" spans="1:42" x14ac:dyDescent="0.2">
      <c r="A22" s="11"/>
      <c r="B22" s="125" t="s">
        <v>207</v>
      </c>
      <c r="C22" s="90"/>
      <c r="D22" s="90"/>
      <c r="E22" s="90"/>
      <c r="F22" s="90"/>
      <c r="G22" s="90"/>
      <c r="H22" s="90"/>
      <c r="I22" s="90"/>
      <c r="J22" s="90"/>
      <c r="K22" s="90"/>
      <c r="L22" s="90"/>
      <c r="M22" s="90"/>
      <c r="N22" s="90"/>
      <c r="O22" s="178">
        <f>問題１０解答!R42</f>
        <v>1.1000000000000001</v>
      </c>
      <c r="P22" s="178"/>
      <c r="Q22" s="90" t="s">
        <v>208</v>
      </c>
      <c r="R22" s="11"/>
      <c r="S22" s="11"/>
      <c r="T22" s="90"/>
      <c r="U22" s="90"/>
      <c r="V22" s="90"/>
      <c r="W22" s="90"/>
      <c r="X22" s="90"/>
      <c r="Y22" s="90"/>
      <c r="Z22" s="90"/>
      <c r="AA22" s="90"/>
      <c r="AB22" s="90"/>
      <c r="AC22" s="90"/>
      <c r="AD22" s="90"/>
      <c r="AE22" s="90"/>
      <c r="AF22" s="90"/>
      <c r="AG22" s="90"/>
      <c r="AH22" s="90"/>
      <c r="AI22" s="90"/>
      <c r="AJ22" s="90"/>
      <c r="AK22" s="90"/>
      <c r="AL22" s="90"/>
      <c r="AM22" s="90"/>
      <c r="AN22" s="90"/>
      <c r="AO22" s="11"/>
      <c r="AP22" s="101"/>
    </row>
    <row r="23" spans="1:42" x14ac:dyDescent="0.2">
      <c r="A23" s="11"/>
      <c r="B23" s="125" t="s">
        <v>371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30"/>
    </row>
    <row r="24" spans="1:42" x14ac:dyDescent="0.2">
      <c r="A24" s="11"/>
      <c r="B24" s="126" t="s">
        <v>370</v>
      </c>
      <c r="C24" s="127"/>
      <c r="D24" s="127"/>
      <c r="E24" s="127"/>
      <c r="F24" s="127"/>
      <c r="G24" s="158">
        <f>問題１０解答!G44</f>
        <v>121.5</v>
      </c>
      <c r="H24" s="158"/>
      <c r="I24" s="158"/>
      <c r="J24" s="127" t="s">
        <v>209</v>
      </c>
      <c r="K24" s="127"/>
      <c r="L24" s="33"/>
      <c r="M24" s="33"/>
      <c r="N24" s="33"/>
      <c r="O24" s="127"/>
      <c r="P24" s="127"/>
      <c r="Q24" s="127"/>
      <c r="R24" s="127"/>
      <c r="S24" s="127"/>
      <c r="T24" s="127"/>
      <c r="U24" s="127"/>
      <c r="V24" s="127"/>
      <c r="W24" s="127"/>
      <c r="X24" s="127"/>
      <c r="Y24" s="127"/>
      <c r="Z24" s="127"/>
      <c r="AA24" s="127"/>
      <c r="AB24" s="158">
        <f>問題１０解答!AB44</f>
        <v>101</v>
      </c>
      <c r="AC24" s="158"/>
      <c r="AD24" s="179" t="s">
        <v>210</v>
      </c>
      <c r="AE24" s="179"/>
      <c r="AF24" s="179"/>
      <c r="AG24" s="179"/>
      <c r="AH24" s="127"/>
      <c r="AI24" s="127"/>
      <c r="AJ24" s="33"/>
      <c r="AK24" s="33"/>
      <c r="AL24" s="33"/>
      <c r="AM24" s="33"/>
      <c r="AN24" s="33"/>
      <c r="AO24" s="33"/>
      <c r="AP24" s="102"/>
    </row>
    <row r="25" spans="1:42"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
      <c r="A26" s="11"/>
      <c r="B26" s="134" t="s">
        <v>239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x14ac:dyDescent="0.2">
      <c r="A27" s="11"/>
      <c r="B27" s="159" t="s">
        <v>200</v>
      </c>
      <c r="C27" s="175"/>
      <c r="D27" s="175"/>
      <c r="E27" s="175"/>
      <c r="F27" s="175"/>
      <c r="G27" s="175"/>
      <c r="H27" s="175"/>
      <c r="I27" s="175"/>
      <c r="J27" s="175"/>
      <c r="K27" s="175"/>
      <c r="L27" s="175"/>
      <c r="M27" s="175"/>
      <c r="N27" s="175"/>
      <c r="O27" s="180">
        <f>問題１０解答!O57</f>
        <v>6.23</v>
      </c>
      <c r="P27" s="180"/>
      <c r="Q27" s="180"/>
      <c r="R27" s="93" t="s">
        <v>201</v>
      </c>
      <c r="S27" s="93"/>
      <c r="T27" s="93"/>
      <c r="U27" s="93"/>
      <c r="V27" s="93"/>
      <c r="W27" s="93"/>
      <c r="X27" s="93"/>
      <c r="Y27" s="160">
        <f>問題１０解答!Y57</f>
        <v>680</v>
      </c>
      <c r="Z27" s="160"/>
      <c r="AA27" s="93" t="s">
        <v>202</v>
      </c>
      <c r="AB27" s="93"/>
      <c r="AC27" s="93"/>
      <c r="AD27" s="93"/>
      <c r="AE27" s="160">
        <f>問題１０解答!AE57</f>
        <v>250</v>
      </c>
      <c r="AF27" s="160"/>
      <c r="AG27" s="93" t="s">
        <v>203</v>
      </c>
      <c r="AH27" s="93"/>
      <c r="AI27" s="93"/>
      <c r="AJ27" s="93"/>
      <c r="AK27" s="93"/>
      <c r="AL27" s="93"/>
      <c r="AM27" s="93"/>
      <c r="AN27" s="93"/>
      <c r="AO27" s="93"/>
      <c r="AP27" s="100"/>
    </row>
    <row r="28" spans="1:42" x14ac:dyDescent="0.2">
      <c r="A28" s="11"/>
      <c r="B28" s="181" t="s">
        <v>204</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01"/>
    </row>
    <row r="29" spans="1:42" x14ac:dyDescent="0.2">
      <c r="A29" s="11"/>
      <c r="B29" s="125" t="s">
        <v>205</v>
      </c>
      <c r="C29" s="90"/>
      <c r="D29" s="90"/>
      <c r="E29" s="90"/>
      <c r="F29" s="177">
        <f>問題１０解答!F59</f>
        <v>19.2</v>
      </c>
      <c r="G29" s="177"/>
      <c r="H29" s="177"/>
      <c r="I29" s="90" t="s">
        <v>206</v>
      </c>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29"/>
      <c r="AP29" s="101"/>
    </row>
    <row r="30" spans="1:42" x14ac:dyDescent="0.2">
      <c r="A30" s="11"/>
      <c r="B30" s="125" t="s">
        <v>207</v>
      </c>
      <c r="C30" s="90"/>
      <c r="D30" s="90"/>
      <c r="E30" s="90"/>
      <c r="F30" s="90"/>
      <c r="G30" s="90"/>
      <c r="H30" s="90"/>
      <c r="I30" s="90"/>
      <c r="J30" s="90"/>
      <c r="K30" s="90"/>
      <c r="L30" s="90"/>
      <c r="M30" s="90"/>
      <c r="N30" s="90"/>
      <c r="O30" s="178">
        <f>問題１０解答!R60</f>
        <v>1.1000000000000001</v>
      </c>
      <c r="P30" s="178"/>
      <c r="Q30" s="90" t="s">
        <v>208</v>
      </c>
      <c r="R30" s="11"/>
      <c r="S30" s="11"/>
      <c r="T30" s="90"/>
      <c r="U30" s="90"/>
      <c r="V30" s="90"/>
      <c r="W30" s="90"/>
      <c r="X30" s="90"/>
      <c r="Y30" s="90"/>
      <c r="Z30" s="90"/>
      <c r="AA30" s="90"/>
      <c r="AB30" s="90"/>
      <c r="AC30" s="90"/>
      <c r="AD30" s="90"/>
      <c r="AE30" s="90"/>
      <c r="AF30" s="90"/>
      <c r="AG30" s="90"/>
      <c r="AH30" s="90"/>
      <c r="AI30" s="90"/>
      <c r="AJ30" s="90"/>
      <c r="AK30" s="90"/>
      <c r="AL30" s="90"/>
      <c r="AM30" s="90"/>
      <c r="AN30" s="90"/>
      <c r="AO30" s="11"/>
      <c r="AP30" s="101"/>
    </row>
    <row r="31" spans="1:42" x14ac:dyDescent="0.2">
      <c r="A31" s="11"/>
      <c r="B31" s="125" t="s">
        <v>371</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30"/>
    </row>
    <row r="32" spans="1:42" x14ac:dyDescent="0.2">
      <c r="A32" s="11"/>
      <c r="B32" s="126" t="s">
        <v>370</v>
      </c>
      <c r="C32" s="127"/>
      <c r="D32" s="127"/>
      <c r="E32" s="127"/>
      <c r="F32" s="127"/>
      <c r="G32" s="158">
        <f>問題１０解答!G62</f>
        <v>130.19999999999999</v>
      </c>
      <c r="H32" s="158"/>
      <c r="I32" s="158"/>
      <c r="J32" s="127" t="s">
        <v>209</v>
      </c>
      <c r="K32" s="127"/>
      <c r="L32" s="33"/>
      <c r="M32" s="33"/>
      <c r="N32" s="33"/>
      <c r="O32" s="127"/>
      <c r="P32" s="127"/>
      <c r="Q32" s="127"/>
      <c r="R32" s="127"/>
      <c r="S32" s="127"/>
      <c r="T32" s="127"/>
      <c r="U32" s="127"/>
      <c r="V32" s="127"/>
      <c r="W32" s="127"/>
      <c r="X32" s="127"/>
      <c r="Y32" s="127"/>
      <c r="Z32" s="127"/>
      <c r="AA32" s="127"/>
      <c r="AB32" s="158">
        <f>問題１０解答!AB62</f>
        <v>110</v>
      </c>
      <c r="AC32" s="158"/>
      <c r="AD32" s="179" t="s">
        <v>210</v>
      </c>
      <c r="AE32" s="179"/>
      <c r="AF32" s="179"/>
      <c r="AG32" s="179"/>
      <c r="AH32" s="127"/>
      <c r="AI32" s="127"/>
      <c r="AJ32" s="33"/>
      <c r="AK32" s="33"/>
      <c r="AL32" s="33"/>
      <c r="AM32" s="33"/>
      <c r="AN32" s="33"/>
      <c r="AO32" s="33"/>
      <c r="AP32" s="102"/>
    </row>
    <row r="33" spans="1:42"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1:42" x14ac:dyDescent="0.2">
      <c r="A34" s="11"/>
      <c r="B34" s="134" t="s">
        <v>375</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2" x14ac:dyDescent="0.2">
      <c r="A35" s="11"/>
      <c r="B35" s="159" t="s">
        <v>200</v>
      </c>
      <c r="C35" s="175"/>
      <c r="D35" s="175"/>
      <c r="E35" s="175"/>
      <c r="F35" s="175"/>
      <c r="G35" s="175"/>
      <c r="H35" s="175"/>
      <c r="I35" s="175"/>
      <c r="J35" s="175"/>
      <c r="K35" s="175"/>
      <c r="L35" s="175"/>
      <c r="M35" s="175"/>
      <c r="N35" s="175"/>
      <c r="O35" s="180">
        <f>問題１０解答!O76</f>
        <v>6.23</v>
      </c>
      <c r="P35" s="180"/>
      <c r="Q35" s="180"/>
      <c r="R35" s="93" t="s">
        <v>201</v>
      </c>
      <c r="S35" s="93"/>
      <c r="T35" s="93"/>
      <c r="U35" s="93"/>
      <c r="V35" s="93"/>
      <c r="W35" s="93"/>
      <c r="X35" s="93"/>
      <c r="Y35" s="160">
        <f>問題１０解答!Y76</f>
        <v>650</v>
      </c>
      <c r="Z35" s="160"/>
      <c r="AA35" s="93" t="s">
        <v>202</v>
      </c>
      <c r="AB35" s="93"/>
      <c r="AC35" s="93"/>
      <c r="AD35" s="93"/>
      <c r="AE35" s="160">
        <f>問題１０解答!AE76</f>
        <v>200</v>
      </c>
      <c r="AF35" s="160"/>
      <c r="AG35" s="93" t="s">
        <v>203</v>
      </c>
      <c r="AH35" s="93"/>
      <c r="AI35" s="93"/>
      <c r="AJ35" s="93"/>
      <c r="AK35" s="93"/>
      <c r="AL35" s="93"/>
      <c r="AM35" s="93"/>
      <c r="AN35" s="93"/>
      <c r="AO35" s="93"/>
      <c r="AP35" s="100"/>
    </row>
    <row r="36" spans="1:42" x14ac:dyDescent="0.2">
      <c r="A36" s="11"/>
      <c r="B36" s="181" t="s">
        <v>204</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01"/>
    </row>
    <row r="37" spans="1:42" x14ac:dyDescent="0.2">
      <c r="A37" s="11"/>
      <c r="B37" s="125" t="s">
        <v>205</v>
      </c>
      <c r="C37" s="90"/>
      <c r="D37" s="90"/>
      <c r="E37" s="90"/>
      <c r="F37" s="177">
        <f>問題１０解答!F78</f>
        <v>17.5</v>
      </c>
      <c r="G37" s="177"/>
      <c r="H37" s="177"/>
      <c r="I37" s="90" t="s">
        <v>206</v>
      </c>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29"/>
      <c r="AP37" s="101"/>
    </row>
    <row r="38" spans="1:42" x14ac:dyDescent="0.2">
      <c r="A38" s="11"/>
      <c r="B38" s="125" t="s">
        <v>207</v>
      </c>
      <c r="C38" s="90"/>
      <c r="D38" s="90"/>
      <c r="E38" s="90"/>
      <c r="F38" s="90"/>
      <c r="G38" s="90"/>
      <c r="H38" s="90"/>
      <c r="I38" s="90"/>
      <c r="J38" s="90"/>
      <c r="K38" s="90"/>
      <c r="L38" s="90"/>
      <c r="M38" s="90"/>
      <c r="N38" s="90"/>
      <c r="O38" s="178">
        <f>問題１０解答!R79</f>
        <v>1.1499999999999999</v>
      </c>
      <c r="P38" s="178"/>
      <c r="Q38" s="90" t="s">
        <v>208</v>
      </c>
      <c r="R38" s="11"/>
      <c r="S38" s="11"/>
      <c r="T38" s="90"/>
      <c r="U38" s="90"/>
      <c r="V38" s="90"/>
      <c r="W38" s="90"/>
      <c r="X38" s="90"/>
      <c r="Y38" s="90"/>
      <c r="Z38" s="90"/>
      <c r="AA38" s="90"/>
      <c r="AB38" s="90"/>
      <c r="AC38" s="90"/>
      <c r="AD38" s="90"/>
      <c r="AE38" s="90"/>
      <c r="AF38" s="90"/>
      <c r="AG38" s="90"/>
      <c r="AH38" s="90"/>
      <c r="AI38" s="90"/>
      <c r="AJ38" s="90"/>
      <c r="AK38" s="90"/>
      <c r="AL38" s="90"/>
      <c r="AM38" s="90"/>
      <c r="AN38" s="90"/>
      <c r="AO38" s="11"/>
      <c r="AP38" s="101"/>
    </row>
    <row r="39" spans="1:42" x14ac:dyDescent="0.2">
      <c r="A39" s="11"/>
      <c r="B39" s="125" t="s">
        <v>371</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30"/>
    </row>
    <row r="40" spans="1:42" x14ac:dyDescent="0.2">
      <c r="A40" s="11"/>
      <c r="B40" s="126" t="s">
        <v>370</v>
      </c>
      <c r="C40" s="127"/>
      <c r="D40" s="127"/>
      <c r="E40" s="127"/>
      <c r="F40" s="127"/>
      <c r="G40" s="158">
        <f>問題１０解答!G81</f>
        <v>125.5</v>
      </c>
      <c r="H40" s="158"/>
      <c r="I40" s="158"/>
      <c r="J40" s="127" t="s">
        <v>209</v>
      </c>
      <c r="K40" s="127"/>
      <c r="L40" s="33"/>
      <c r="M40" s="33"/>
      <c r="N40" s="33"/>
      <c r="O40" s="127"/>
      <c r="P40" s="127"/>
      <c r="Q40" s="127"/>
      <c r="R40" s="127"/>
      <c r="S40" s="127"/>
      <c r="T40" s="127"/>
      <c r="U40" s="127"/>
      <c r="V40" s="127"/>
      <c r="W40" s="127"/>
      <c r="X40" s="127"/>
      <c r="Y40" s="127"/>
      <c r="Z40" s="127"/>
      <c r="AA40" s="127"/>
      <c r="AB40" s="158">
        <f>問題１０解答!AB81</f>
        <v>105</v>
      </c>
      <c r="AC40" s="158"/>
      <c r="AD40" s="179" t="s">
        <v>210</v>
      </c>
      <c r="AE40" s="179"/>
      <c r="AF40" s="179"/>
      <c r="AG40" s="179"/>
      <c r="AH40" s="127"/>
      <c r="AI40" s="127"/>
      <c r="AJ40" s="33"/>
      <c r="AK40" s="33"/>
      <c r="AL40" s="33"/>
      <c r="AM40" s="33"/>
      <c r="AN40" s="33"/>
      <c r="AO40" s="33"/>
      <c r="AP40" s="102"/>
    </row>
    <row r="41" spans="1:42"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1:42" x14ac:dyDescent="0.2">
      <c r="A42" s="11"/>
      <c r="B42" s="134" t="s">
        <v>241</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row>
    <row r="43" spans="1:42" x14ac:dyDescent="0.2">
      <c r="A43" s="11"/>
      <c r="B43" s="159" t="s">
        <v>200</v>
      </c>
      <c r="C43" s="175"/>
      <c r="D43" s="175"/>
      <c r="E43" s="175"/>
      <c r="F43" s="175"/>
      <c r="G43" s="175"/>
      <c r="H43" s="175"/>
      <c r="I43" s="175"/>
      <c r="J43" s="175"/>
      <c r="K43" s="175"/>
      <c r="L43" s="175"/>
      <c r="M43" s="175"/>
      <c r="N43" s="175"/>
      <c r="O43" s="180">
        <f>問題１０解答!O94</f>
        <v>7.52</v>
      </c>
      <c r="P43" s="180"/>
      <c r="Q43" s="180"/>
      <c r="R43" s="93" t="s">
        <v>201</v>
      </c>
      <c r="S43" s="93"/>
      <c r="T43" s="93"/>
      <c r="U43" s="93"/>
      <c r="V43" s="93"/>
      <c r="W43" s="93"/>
      <c r="X43" s="93"/>
      <c r="Y43" s="160">
        <f>問題１０解答!Y94</f>
        <v>720</v>
      </c>
      <c r="Z43" s="160"/>
      <c r="AA43" s="93" t="s">
        <v>202</v>
      </c>
      <c r="AB43" s="93"/>
      <c r="AC43" s="93"/>
      <c r="AD43" s="93"/>
      <c r="AE43" s="160">
        <f>問題１０解答!AE94</f>
        <v>230</v>
      </c>
      <c r="AF43" s="160"/>
      <c r="AG43" s="93" t="s">
        <v>203</v>
      </c>
      <c r="AH43" s="93"/>
      <c r="AI43" s="93"/>
      <c r="AJ43" s="93"/>
      <c r="AK43" s="93"/>
      <c r="AL43" s="93"/>
      <c r="AM43" s="93"/>
      <c r="AN43" s="93"/>
      <c r="AO43" s="93"/>
      <c r="AP43" s="100"/>
    </row>
    <row r="44" spans="1:42" x14ac:dyDescent="0.2">
      <c r="A44" s="11"/>
      <c r="B44" s="181" t="s">
        <v>204</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01"/>
    </row>
    <row r="45" spans="1:42" x14ac:dyDescent="0.2">
      <c r="A45" s="11"/>
      <c r="B45" s="125" t="s">
        <v>205</v>
      </c>
      <c r="C45" s="90"/>
      <c r="D45" s="90"/>
      <c r="E45" s="90"/>
      <c r="F45" s="177">
        <f>問題１０解答!F96</f>
        <v>15.8</v>
      </c>
      <c r="G45" s="177"/>
      <c r="H45" s="177"/>
      <c r="I45" s="90" t="s">
        <v>206</v>
      </c>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29"/>
      <c r="AP45" s="101"/>
    </row>
    <row r="46" spans="1:42" x14ac:dyDescent="0.2">
      <c r="A46" s="11"/>
      <c r="B46" s="125" t="s">
        <v>207</v>
      </c>
      <c r="C46" s="90"/>
      <c r="D46" s="90"/>
      <c r="E46" s="90"/>
      <c r="F46" s="90"/>
      <c r="G46" s="90"/>
      <c r="H46" s="90"/>
      <c r="I46" s="90"/>
      <c r="J46" s="90"/>
      <c r="K46" s="90"/>
      <c r="L46" s="90"/>
      <c r="M46" s="90"/>
      <c r="N46" s="90"/>
      <c r="O46" s="178">
        <f>問題１０解答!R97</f>
        <v>0.88</v>
      </c>
      <c r="P46" s="178"/>
      <c r="Q46" s="90" t="s">
        <v>208</v>
      </c>
      <c r="R46" s="11"/>
      <c r="S46" s="11"/>
      <c r="T46" s="90"/>
      <c r="U46" s="90"/>
      <c r="V46" s="90"/>
      <c r="W46" s="90"/>
      <c r="X46" s="90"/>
      <c r="Y46" s="90"/>
      <c r="Z46" s="90"/>
      <c r="AA46" s="90"/>
      <c r="AB46" s="90"/>
      <c r="AC46" s="90"/>
      <c r="AD46" s="90"/>
      <c r="AE46" s="90"/>
      <c r="AF46" s="90"/>
      <c r="AG46" s="90"/>
      <c r="AH46" s="90"/>
      <c r="AI46" s="90"/>
      <c r="AJ46" s="90"/>
      <c r="AK46" s="90"/>
      <c r="AL46" s="90"/>
      <c r="AM46" s="90"/>
      <c r="AN46" s="90"/>
      <c r="AO46" s="11"/>
      <c r="AP46" s="101"/>
    </row>
    <row r="47" spans="1:42" x14ac:dyDescent="0.2">
      <c r="A47" s="11"/>
      <c r="B47" s="125" t="s">
        <v>371</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30"/>
    </row>
    <row r="48" spans="1:42" x14ac:dyDescent="0.2">
      <c r="A48" s="11"/>
      <c r="B48" s="126" t="s">
        <v>370</v>
      </c>
      <c r="C48" s="127"/>
      <c r="D48" s="127"/>
      <c r="E48" s="127"/>
      <c r="F48" s="127"/>
      <c r="G48" s="158">
        <f>問題１０解答!G99</f>
        <v>125</v>
      </c>
      <c r="H48" s="158"/>
      <c r="I48" s="158"/>
      <c r="J48" s="127" t="s">
        <v>209</v>
      </c>
      <c r="K48" s="127"/>
      <c r="L48" s="33"/>
      <c r="M48" s="33"/>
      <c r="N48" s="33"/>
      <c r="O48" s="127"/>
      <c r="P48" s="127"/>
      <c r="Q48" s="127"/>
      <c r="R48" s="127"/>
      <c r="S48" s="127"/>
      <c r="T48" s="127"/>
      <c r="U48" s="127"/>
      <c r="V48" s="127"/>
      <c r="W48" s="127"/>
      <c r="X48" s="127"/>
      <c r="Y48" s="127"/>
      <c r="Z48" s="127"/>
      <c r="AA48" s="127"/>
      <c r="AB48" s="158">
        <f>問題１０解答!AB99</f>
        <v>107</v>
      </c>
      <c r="AC48" s="158"/>
      <c r="AD48" s="179" t="s">
        <v>210</v>
      </c>
      <c r="AE48" s="179"/>
      <c r="AF48" s="179"/>
      <c r="AG48" s="179"/>
      <c r="AH48" s="127"/>
      <c r="AI48" s="127"/>
      <c r="AJ48" s="33"/>
      <c r="AK48" s="33"/>
      <c r="AL48" s="33"/>
      <c r="AM48" s="33"/>
      <c r="AN48" s="33"/>
      <c r="AO48" s="33"/>
      <c r="AP48" s="102"/>
    </row>
    <row r="49" spans="1:42"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x14ac:dyDescent="0.2">
      <c r="A50" s="11"/>
      <c r="B50" s="134" t="s">
        <v>242</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x14ac:dyDescent="0.2">
      <c r="A51" s="11"/>
      <c r="B51" s="159" t="s">
        <v>200</v>
      </c>
      <c r="C51" s="175"/>
      <c r="D51" s="175"/>
      <c r="E51" s="175"/>
      <c r="F51" s="175"/>
      <c r="G51" s="175"/>
      <c r="H51" s="175"/>
      <c r="I51" s="175"/>
      <c r="J51" s="175"/>
      <c r="K51" s="175"/>
      <c r="L51" s="175"/>
      <c r="M51" s="175"/>
      <c r="N51" s="175"/>
      <c r="O51" s="180">
        <f>問題１０解答!O112</f>
        <v>7.58</v>
      </c>
      <c r="P51" s="180"/>
      <c r="Q51" s="180"/>
      <c r="R51" s="93" t="s">
        <v>201</v>
      </c>
      <c r="S51" s="93"/>
      <c r="T51" s="93"/>
      <c r="U51" s="93"/>
      <c r="V51" s="93"/>
      <c r="W51" s="93"/>
      <c r="X51" s="93"/>
      <c r="Y51" s="160">
        <f>問題１０解答!Y112</f>
        <v>620</v>
      </c>
      <c r="Z51" s="160"/>
      <c r="AA51" s="93" t="s">
        <v>202</v>
      </c>
      <c r="AB51" s="93"/>
      <c r="AC51" s="93"/>
      <c r="AD51" s="93"/>
      <c r="AE51" s="160">
        <f>問題１０解答!AE112</f>
        <v>250</v>
      </c>
      <c r="AF51" s="160"/>
      <c r="AG51" s="93" t="s">
        <v>203</v>
      </c>
      <c r="AH51" s="93"/>
      <c r="AI51" s="93"/>
      <c r="AJ51" s="93"/>
      <c r="AK51" s="93"/>
      <c r="AL51" s="93"/>
      <c r="AM51" s="93"/>
      <c r="AN51" s="93"/>
      <c r="AO51" s="93"/>
      <c r="AP51" s="100"/>
    </row>
    <row r="52" spans="1:42" x14ac:dyDescent="0.2">
      <c r="A52" s="11"/>
      <c r="B52" s="181" t="s">
        <v>204</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01"/>
    </row>
    <row r="53" spans="1:42" x14ac:dyDescent="0.2">
      <c r="A53" s="11"/>
      <c r="B53" s="125" t="s">
        <v>205</v>
      </c>
      <c r="C53" s="90"/>
      <c r="D53" s="90"/>
      <c r="E53" s="90"/>
      <c r="F53" s="177">
        <f>問題１０解答!F114</f>
        <v>16</v>
      </c>
      <c r="G53" s="177"/>
      <c r="H53" s="177"/>
      <c r="I53" s="90" t="s">
        <v>206</v>
      </c>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29"/>
      <c r="AP53" s="101"/>
    </row>
    <row r="54" spans="1:42" x14ac:dyDescent="0.2">
      <c r="A54" s="11"/>
      <c r="B54" s="125" t="s">
        <v>207</v>
      </c>
      <c r="C54" s="90"/>
      <c r="D54" s="90"/>
      <c r="E54" s="90"/>
      <c r="F54" s="90"/>
      <c r="G54" s="90"/>
      <c r="H54" s="90"/>
      <c r="I54" s="90"/>
      <c r="J54" s="90"/>
      <c r="K54" s="90"/>
      <c r="L54" s="90"/>
      <c r="M54" s="90"/>
      <c r="N54" s="90"/>
      <c r="O54" s="178">
        <f>問題１０解答!R115</f>
        <v>1.1499999999999999</v>
      </c>
      <c r="P54" s="178"/>
      <c r="Q54" s="90" t="s">
        <v>208</v>
      </c>
      <c r="R54" s="11"/>
      <c r="S54" s="11"/>
      <c r="T54" s="90"/>
      <c r="U54" s="90"/>
      <c r="V54" s="90"/>
      <c r="W54" s="90"/>
      <c r="X54" s="90"/>
      <c r="Y54" s="90"/>
      <c r="Z54" s="90"/>
      <c r="AA54" s="90"/>
      <c r="AB54" s="90"/>
      <c r="AC54" s="90"/>
      <c r="AD54" s="90"/>
      <c r="AE54" s="90"/>
      <c r="AF54" s="90"/>
      <c r="AG54" s="90"/>
      <c r="AH54" s="90"/>
      <c r="AI54" s="90"/>
      <c r="AJ54" s="90"/>
      <c r="AK54" s="90"/>
      <c r="AL54" s="90"/>
      <c r="AM54" s="90"/>
      <c r="AN54" s="90"/>
      <c r="AO54" s="11"/>
      <c r="AP54" s="101"/>
    </row>
    <row r="55" spans="1:42" x14ac:dyDescent="0.2">
      <c r="A55" s="11"/>
      <c r="B55" s="125" t="s">
        <v>371</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30"/>
    </row>
    <row r="56" spans="1:42" x14ac:dyDescent="0.2">
      <c r="A56" s="11"/>
      <c r="B56" s="126" t="s">
        <v>370</v>
      </c>
      <c r="C56" s="127"/>
      <c r="D56" s="127"/>
      <c r="E56" s="127"/>
      <c r="F56" s="127"/>
      <c r="G56" s="158">
        <f>問題１０解答!G117</f>
        <v>130</v>
      </c>
      <c r="H56" s="158"/>
      <c r="I56" s="158"/>
      <c r="J56" s="127" t="s">
        <v>209</v>
      </c>
      <c r="K56" s="127"/>
      <c r="L56" s="33"/>
      <c r="M56" s="33"/>
      <c r="N56" s="33"/>
      <c r="O56" s="127"/>
      <c r="P56" s="127"/>
      <c r="Q56" s="127"/>
      <c r="R56" s="127"/>
      <c r="S56" s="127"/>
      <c r="T56" s="127"/>
      <c r="U56" s="127"/>
      <c r="V56" s="127"/>
      <c r="W56" s="127"/>
      <c r="X56" s="127"/>
      <c r="Y56" s="127"/>
      <c r="Z56" s="127"/>
      <c r="AA56" s="127"/>
      <c r="AB56" s="158">
        <f>問題１０解答!AB117</f>
        <v>112</v>
      </c>
      <c r="AC56" s="158"/>
      <c r="AD56" s="179" t="s">
        <v>210</v>
      </c>
      <c r="AE56" s="179"/>
      <c r="AF56" s="179"/>
      <c r="AG56" s="179"/>
      <c r="AH56" s="127"/>
      <c r="AI56" s="127"/>
      <c r="AJ56" s="33"/>
      <c r="AK56" s="33"/>
      <c r="AL56" s="33"/>
      <c r="AM56" s="33"/>
      <c r="AN56" s="33"/>
      <c r="AO56" s="33"/>
      <c r="AP56" s="102"/>
    </row>
    <row r="57" spans="1:42" ht="39.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x14ac:dyDescent="0.2">
      <c r="A58" s="11"/>
      <c r="B58" s="134" t="s">
        <v>243</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x14ac:dyDescent="0.2">
      <c r="A59" s="11"/>
      <c r="B59" s="159" t="s">
        <v>200</v>
      </c>
      <c r="C59" s="175"/>
      <c r="D59" s="175"/>
      <c r="E59" s="175"/>
      <c r="F59" s="175"/>
      <c r="G59" s="175"/>
      <c r="H59" s="175"/>
      <c r="I59" s="175"/>
      <c r="J59" s="175"/>
      <c r="K59" s="175"/>
      <c r="L59" s="175"/>
      <c r="M59" s="175"/>
      <c r="N59" s="175"/>
      <c r="O59" s="180">
        <f>問題１０解答!O130</f>
        <v>7.8</v>
      </c>
      <c r="P59" s="180"/>
      <c r="Q59" s="180"/>
      <c r="R59" s="93" t="s">
        <v>201</v>
      </c>
      <c r="S59" s="93"/>
      <c r="T59" s="93"/>
      <c r="U59" s="93"/>
      <c r="V59" s="93"/>
      <c r="W59" s="93"/>
      <c r="X59" s="93"/>
      <c r="Y59" s="160">
        <f>問題１０解答!Y130</f>
        <v>680</v>
      </c>
      <c r="Z59" s="160"/>
      <c r="AA59" s="93" t="s">
        <v>202</v>
      </c>
      <c r="AB59" s="93"/>
      <c r="AC59" s="93"/>
      <c r="AD59" s="93"/>
      <c r="AE59" s="160">
        <f>問題１０解答!AE130</f>
        <v>200</v>
      </c>
      <c r="AF59" s="160"/>
      <c r="AG59" s="93" t="s">
        <v>203</v>
      </c>
      <c r="AH59" s="93"/>
      <c r="AI59" s="93"/>
      <c r="AJ59" s="93"/>
      <c r="AK59" s="93"/>
      <c r="AL59" s="93"/>
      <c r="AM59" s="93"/>
      <c r="AN59" s="93"/>
      <c r="AO59" s="93"/>
      <c r="AP59" s="100"/>
    </row>
    <row r="60" spans="1:42" x14ac:dyDescent="0.2">
      <c r="A60" s="11"/>
      <c r="B60" s="181" t="s">
        <v>204</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01"/>
    </row>
    <row r="61" spans="1:42" x14ac:dyDescent="0.2">
      <c r="A61" s="11"/>
      <c r="B61" s="125" t="s">
        <v>205</v>
      </c>
      <c r="C61" s="90"/>
      <c r="D61" s="90"/>
      <c r="E61" s="90"/>
      <c r="F61" s="177">
        <f>問題１０解答!F132</f>
        <v>14.6</v>
      </c>
      <c r="G61" s="177"/>
      <c r="H61" s="177"/>
      <c r="I61" s="90" t="s">
        <v>206</v>
      </c>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29"/>
      <c r="AP61" s="101"/>
    </row>
    <row r="62" spans="1:42" x14ac:dyDescent="0.2">
      <c r="A62" s="11"/>
      <c r="B62" s="125" t="s">
        <v>207</v>
      </c>
      <c r="C62" s="90"/>
      <c r="D62" s="90"/>
      <c r="E62" s="90"/>
      <c r="F62" s="90"/>
      <c r="G62" s="90"/>
      <c r="H62" s="90"/>
      <c r="I62" s="90"/>
      <c r="J62" s="90"/>
      <c r="K62" s="90"/>
      <c r="L62" s="90"/>
      <c r="M62" s="90"/>
      <c r="N62" s="90"/>
      <c r="O62" s="178">
        <f>問題１０解答!R133</f>
        <v>0.75</v>
      </c>
      <c r="P62" s="178"/>
      <c r="Q62" s="90" t="s">
        <v>208</v>
      </c>
      <c r="R62" s="11"/>
      <c r="S62" s="11"/>
      <c r="T62" s="90"/>
      <c r="U62" s="90"/>
      <c r="V62" s="90"/>
      <c r="W62" s="90"/>
      <c r="X62" s="90"/>
      <c r="Y62" s="90"/>
      <c r="Z62" s="90"/>
      <c r="AA62" s="90"/>
      <c r="AB62" s="90"/>
      <c r="AC62" s="90"/>
      <c r="AD62" s="90"/>
      <c r="AE62" s="90"/>
      <c r="AF62" s="90"/>
      <c r="AG62" s="90"/>
      <c r="AH62" s="90"/>
      <c r="AI62" s="90"/>
      <c r="AJ62" s="90"/>
      <c r="AK62" s="90"/>
      <c r="AL62" s="90"/>
      <c r="AM62" s="90"/>
      <c r="AN62" s="90"/>
      <c r="AO62" s="11"/>
      <c r="AP62" s="101"/>
    </row>
    <row r="63" spans="1:42" x14ac:dyDescent="0.2">
      <c r="A63" s="11"/>
      <c r="B63" s="125" t="s">
        <v>371</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30"/>
    </row>
    <row r="64" spans="1:42" x14ac:dyDescent="0.2">
      <c r="A64" s="11"/>
      <c r="B64" s="126" t="s">
        <v>370</v>
      </c>
      <c r="C64" s="127"/>
      <c r="D64" s="127"/>
      <c r="E64" s="127"/>
      <c r="F64" s="127"/>
      <c r="G64" s="158">
        <f>問題１０解答!G135</f>
        <v>140</v>
      </c>
      <c r="H64" s="158"/>
      <c r="I64" s="158"/>
      <c r="J64" s="127" t="s">
        <v>209</v>
      </c>
      <c r="K64" s="127"/>
      <c r="L64" s="33"/>
      <c r="M64" s="33"/>
      <c r="N64" s="33"/>
      <c r="O64" s="127"/>
      <c r="P64" s="127"/>
      <c r="Q64" s="127"/>
      <c r="R64" s="127"/>
      <c r="S64" s="127"/>
      <c r="T64" s="127"/>
      <c r="U64" s="127"/>
      <c r="V64" s="127"/>
      <c r="W64" s="127"/>
      <c r="X64" s="127"/>
      <c r="Y64" s="127"/>
      <c r="Z64" s="127"/>
      <c r="AA64" s="127"/>
      <c r="AB64" s="158">
        <f>問題１０解答!AB135</f>
        <v>105</v>
      </c>
      <c r="AC64" s="158"/>
      <c r="AD64" s="179" t="s">
        <v>210</v>
      </c>
      <c r="AE64" s="179"/>
      <c r="AF64" s="179"/>
      <c r="AG64" s="179"/>
      <c r="AH64" s="127"/>
      <c r="AI64" s="127"/>
      <c r="AJ64" s="33"/>
      <c r="AK64" s="33"/>
      <c r="AL64" s="33"/>
      <c r="AM64" s="33"/>
      <c r="AN64" s="33"/>
      <c r="AO64" s="33"/>
      <c r="AP64" s="102"/>
    </row>
    <row r="65" spans="1:42"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x14ac:dyDescent="0.2">
      <c r="A66" s="11"/>
      <c r="B66" s="134" t="s">
        <v>244</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1:42" x14ac:dyDescent="0.2">
      <c r="A67" s="11"/>
      <c r="B67" s="159" t="s">
        <v>200</v>
      </c>
      <c r="C67" s="175"/>
      <c r="D67" s="175"/>
      <c r="E67" s="175"/>
      <c r="F67" s="175"/>
      <c r="G67" s="175"/>
      <c r="H67" s="175"/>
      <c r="I67" s="175"/>
      <c r="J67" s="175"/>
      <c r="K67" s="175"/>
      <c r="L67" s="175"/>
      <c r="M67" s="175"/>
      <c r="N67" s="175"/>
      <c r="O67" s="180">
        <f>問題１０解答!O149</f>
        <v>7.15</v>
      </c>
      <c r="P67" s="180"/>
      <c r="Q67" s="180"/>
      <c r="R67" s="93" t="s">
        <v>201</v>
      </c>
      <c r="S67" s="93"/>
      <c r="T67" s="93"/>
      <c r="U67" s="93"/>
      <c r="V67" s="93"/>
      <c r="W67" s="93"/>
      <c r="X67" s="93"/>
      <c r="Y67" s="160">
        <f>問題１０解答!Y149</f>
        <v>610</v>
      </c>
      <c r="Z67" s="160"/>
      <c r="AA67" s="93" t="s">
        <v>202</v>
      </c>
      <c r="AB67" s="93"/>
      <c r="AC67" s="93"/>
      <c r="AD67" s="93"/>
      <c r="AE67" s="160">
        <f>問題１０解答!AE149</f>
        <v>220</v>
      </c>
      <c r="AF67" s="160"/>
      <c r="AG67" s="93" t="s">
        <v>203</v>
      </c>
      <c r="AH67" s="93"/>
      <c r="AI67" s="93"/>
      <c r="AJ67" s="93"/>
      <c r="AK67" s="93"/>
      <c r="AL67" s="93"/>
      <c r="AM67" s="93"/>
      <c r="AN67" s="93"/>
      <c r="AO67" s="93"/>
      <c r="AP67" s="100"/>
    </row>
    <row r="68" spans="1:42" x14ac:dyDescent="0.2">
      <c r="A68" s="11"/>
      <c r="B68" s="181" t="s">
        <v>204</v>
      </c>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01"/>
    </row>
    <row r="69" spans="1:42" x14ac:dyDescent="0.2">
      <c r="A69" s="11"/>
      <c r="B69" s="125" t="s">
        <v>205</v>
      </c>
      <c r="C69" s="90"/>
      <c r="D69" s="90"/>
      <c r="E69" s="90"/>
      <c r="F69" s="177">
        <f>問題１０解答!F151</f>
        <v>17.399999999999999</v>
      </c>
      <c r="G69" s="177"/>
      <c r="H69" s="177"/>
      <c r="I69" s="90" t="s">
        <v>206</v>
      </c>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29"/>
      <c r="AP69" s="101"/>
    </row>
    <row r="70" spans="1:42" x14ac:dyDescent="0.2">
      <c r="A70" s="11"/>
      <c r="B70" s="125" t="s">
        <v>207</v>
      </c>
      <c r="C70" s="90"/>
      <c r="D70" s="90"/>
      <c r="E70" s="90"/>
      <c r="F70" s="90"/>
      <c r="G70" s="90"/>
      <c r="H70" s="90"/>
      <c r="I70" s="90"/>
      <c r="J70" s="90"/>
      <c r="K70" s="90"/>
      <c r="L70" s="90"/>
      <c r="M70" s="90"/>
      <c r="N70" s="90"/>
      <c r="O70" s="178">
        <f>問題１０解答!R152</f>
        <v>1.1299999999999999</v>
      </c>
      <c r="P70" s="178"/>
      <c r="Q70" s="90" t="s">
        <v>208</v>
      </c>
      <c r="R70" s="11"/>
      <c r="S70" s="11"/>
      <c r="T70" s="90"/>
      <c r="U70" s="90"/>
      <c r="V70" s="90"/>
      <c r="W70" s="90"/>
      <c r="X70" s="90"/>
      <c r="Y70" s="90"/>
      <c r="Z70" s="90"/>
      <c r="AA70" s="90"/>
      <c r="AB70" s="90"/>
      <c r="AC70" s="90"/>
      <c r="AD70" s="90"/>
      <c r="AE70" s="90"/>
      <c r="AF70" s="90"/>
      <c r="AG70" s="90"/>
      <c r="AH70" s="90"/>
      <c r="AI70" s="90"/>
      <c r="AJ70" s="90"/>
      <c r="AK70" s="90"/>
      <c r="AL70" s="90"/>
      <c r="AM70" s="90"/>
      <c r="AN70" s="90"/>
      <c r="AO70" s="11"/>
      <c r="AP70" s="101"/>
    </row>
    <row r="71" spans="1:42" x14ac:dyDescent="0.2">
      <c r="A71" s="11"/>
      <c r="B71" s="125" t="s">
        <v>371</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30"/>
    </row>
    <row r="72" spans="1:42" x14ac:dyDescent="0.2">
      <c r="A72" s="11"/>
      <c r="B72" s="126" t="s">
        <v>370</v>
      </c>
      <c r="C72" s="127"/>
      <c r="D72" s="127"/>
      <c r="E72" s="127"/>
      <c r="F72" s="127"/>
      <c r="G72" s="158">
        <f>問題１０解答!G154</f>
        <v>105</v>
      </c>
      <c r="H72" s="158"/>
      <c r="I72" s="158"/>
      <c r="J72" s="127" t="s">
        <v>209</v>
      </c>
      <c r="K72" s="127"/>
      <c r="L72" s="33"/>
      <c r="M72" s="33"/>
      <c r="N72" s="33"/>
      <c r="O72" s="127"/>
      <c r="P72" s="127"/>
      <c r="Q72" s="127"/>
      <c r="R72" s="127"/>
      <c r="S72" s="127"/>
      <c r="T72" s="127"/>
      <c r="U72" s="127"/>
      <c r="V72" s="127"/>
      <c r="W72" s="127"/>
      <c r="X72" s="127"/>
      <c r="Y72" s="127"/>
      <c r="Z72" s="127"/>
      <c r="AA72" s="127"/>
      <c r="AB72" s="158">
        <f>問題１０解答!AB154</f>
        <v>110</v>
      </c>
      <c r="AC72" s="158"/>
      <c r="AD72" s="179" t="s">
        <v>210</v>
      </c>
      <c r="AE72" s="179"/>
      <c r="AF72" s="179"/>
      <c r="AG72" s="179"/>
      <c r="AH72" s="127"/>
      <c r="AI72" s="127"/>
      <c r="AJ72" s="33"/>
      <c r="AK72" s="33"/>
      <c r="AL72" s="33"/>
      <c r="AM72" s="33"/>
      <c r="AN72" s="33"/>
      <c r="AO72" s="33"/>
      <c r="AP72" s="102"/>
    </row>
    <row r="73" spans="1:42"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x14ac:dyDescent="0.2">
      <c r="A74" s="11"/>
      <c r="B74" s="134" t="s">
        <v>245</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x14ac:dyDescent="0.2">
      <c r="A75" s="11"/>
      <c r="B75" s="159" t="s">
        <v>200</v>
      </c>
      <c r="C75" s="175"/>
      <c r="D75" s="175"/>
      <c r="E75" s="175"/>
      <c r="F75" s="175"/>
      <c r="G75" s="175"/>
      <c r="H75" s="175"/>
      <c r="I75" s="175"/>
      <c r="J75" s="175"/>
      <c r="K75" s="175"/>
      <c r="L75" s="175"/>
      <c r="M75" s="175"/>
      <c r="N75" s="175"/>
      <c r="O75" s="180">
        <f>問題１０解答!O167</f>
        <v>6.35</v>
      </c>
      <c r="P75" s="180"/>
      <c r="Q75" s="180"/>
      <c r="R75" s="93" t="s">
        <v>201</v>
      </c>
      <c r="S75" s="93"/>
      <c r="T75" s="93"/>
      <c r="U75" s="93"/>
      <c r="V75" s="93"/>
      <c r="W75" s="93"/>
      <c r="X75" s="93"/>
      <c r="Y75" s="160">
        <f>問題１０解答!Y167</f>
        <v>650</v>
      </c>
      <c r="Z75" s="160"/>
      <c r="AA75" s="93" t="s">
        <v>202</v>
      </c>
      <c r="AB75" s="93"/>
      <c r="AC75" s="93"/>
      <c r="AD75" s="93"/>
      <c r="AE75" s="160">
        <f>問題１０解答!AE167</f>
        <v>200</v>
      </c>
      <c r="AF75" s="160"/>
      <c r="AG75" s="93" t="s">
        <v>203</v>
      </c>
      <c r="AH75" s="93"/>
      <c r="AI75" s="93"/>
      <c r="AJ75" s="93"/>
      <c r="AK75" s="93"/>
      <c r="AL75" s="93"/>
      <c r="AM75" s="93"/>
      <c r="AN75" s="93"/>
      <c r="AO75" s="93"/>
      <c r="AP75" s="100"/>
    </row>
    <row r="76" spans="1:42" x14ac:dyDescent="0.2">
      <c r="A76" s="11"/>
      <c r="B76" s="181" t="s">
        <v>204</v>
      </c>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01"/>
    </row>
    <row r="77" spans="1:42" x14ac:dyDescent="0.2">
      <c r="A77" s="11"/>
      <c r="B77" s="125" t="s">
        <v>205</v>
      </c>
      <c r="C77" s="90"/>
      <c r="D77" s="90"/>
      <c r="E77" s="90"/>
      <c r="F77" s="177">
        <f>問題１０解答!F169</f>
        <v>15.6</v>
      </c>
      <c r="G77" s="177"/>
      <c r="H77" s="177"/>
      <c r="I77" s="90" t="s">
        <v>206</v>
      </c>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29"/>
      <c r="AP77" s="101"/>
    </row>
    <row r="78" spans="1:42" x14ac:dyDescent="0.2">
      <c r="A78" s="11"/>
      <c r="B78" s="125" t="s">
        <v>207</v>
      </c>
      <c r="C78" s="90"/>
      <c r="D78" s="90"/>
      <c r="E78" s="90"/>
      <c r="F78" s="90"/>
      <c r="G78" s="90"/>
      <c r="H78" s="90"/>
      <c r="I78" s="90"/>
      <c r="J78" s="90"/>
      <c r="K78" s="90"/>
      <c r="L78" s="90"/>
      <c r="M78" s="90"/>
      <c r="N78" s="90"/>
      <c r="O78" s="178">
        <f>問題１０解答!R170</f>
        <v>0.96</v>
      </c>
      <c r="P78" s="178"/>
      <c r="Q78" s="90" t="s">
        <v>208</v>
      </c>
      <c r="R78" s="11"/>
      <c r="S78" s="11"/>
      <c r="T78" s="90"/>
      <c r="U78" s="90"/>
      <c r="V78" s="90"/>
      <c r="W78" s="90"/>
      <c r="X78" s="90"/>
      <c r="Y78" s="90"/>
      <c r="Z78" s="90"/>
      <c r="AA78" s="90"/>
      <c r="AB78" s="90"/>
      <c r="AC78" s="90"/>
      <c r="AD78" s="90"/>
      <c r="AE78" s="90"/>
      <c r="AF78" s="90"/>
      <c r="AG78" s="90"/>
      <c r="AH78" s="90"/>
      <c r="AI78" s="90"/>
      <c r="AJ78" s="90"/>
      <c r="AK78" s="90"/>
      <c r="AL78" s="90"/>
      <c r="AM78" s="90"/>
      <c r="AN78" s="90"/>
      <c r="AO78" s="11"/>
      <c r="AP78" s="101"/>
    </row>
    <row r="79" spans="1:42" x14ac:dyDescent="0.2">
      <c r="A79" s="11"/>
      <c r="B79" s="125" t="s">
        <v>371</v>
      </c>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30"/>
    </row>
    <row r="80" spans="1:42" x14ac:dyDescent="0.2">
      <c r="A80" s="11"/>
      <c r="B80" s="126" t="s">
        <v>370</v>
      </c>
      <c r="C80" s="127"/>
      <c r="D80" s="127"/>
      <c r="E80" s="127"/>
      <c r="F80" s="127"/>
      <c r="G80" s="158">
        <f>問題１０解答!G172</f>
        <v>145</v>
      </c>
      <c r="H80" s="158"/>
      <c r="I80" s="158"/>
      <c r="J80" s="127" t="s">
        <v>209</v>
      </c>
      <c r="K80" s="127"/>
      <c r="L80" s="33"/>
      <c r="M80" s="33"/>
      <c r="N80" s="33"/>
      <c r="O80" s="127"/>
      <c r="P80" s="127"/>
      <c r="Q80" s="127"/>
      <c r="R80" s="127"/>
      <c r="S80" s="127"/>
      <c r="T80" s="127"/>
      <c r="U80" s="127"/>
      <c r="V80" s="127"/>
      <c r="W80" s="127"/>
      <c r="X80" s="127"/>
      <c r="Y80" s="127"/>
      <c r="Z80" s="127"/>
      <c r="AA80" s="127"/>
      <c r="AB80" s="158">
        <f>問題１０解答!AB172</f>
        <v>112</v>
      </c>
      <c r="AC80" s="158"/>
      <c r="AD80" s="179" t="s">
        <v>210</v>
      </c>
      <c r="AE80" s="179"/>
      <c r="AF80" s="179"/>
      <c r="AG80" s="179"/>
      <c r="AH80" s="127"/>
      <c r="AI80" s="127"/>
      <c r="AJ80" s="33"/>
      <c r="AK80" s="33"/>
      <c r="AL80" s="33"/>
      <c r="AM80" s="33"/>
      <c r="AN80" s="33"/>
      <c r="AO80" s="33"/>
      <c r="AP80" s="102"/>
    </row>
    <row r="81" spans="1:42"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1:42" x14ac:dyDescent="0.2">
      <c r="A82" s="11"/>
      <c r="B82" s="134" t="s">
        <v>246</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row>
    <row r="83" spans="1:42" x14ac:dyDescent="0.2">
      <c r="A83" s="11"/>
      <c r="B83" s="159" t="s">
        <v>200</v>
      </c>
      <c r="C83" s="175"/>
      <c r="D83" s="175"/>
      <c r="E83" s="175"/>
      <c r="F83" s="175"/>
      <c r="G83" s="175"/>
      <c r="H83" s="175"/>
      <c r="I83" s="175"/>
      <c r="J83" s="175"/>
      <c r="K83" s="175"/>
      <c r="L83" s="175"/>
      <c r="M83" s="175"/>
      <c r="N83" s="175"/>
      <c r="O83" s="180">
        <f>問題１０解答!O185</f>
        <v>8.0500000000000007</v>
      </c>
      <c r="P83" s="180"/>
      <c r="Q83" s="180"/>
      <c r="R83" s="93" t="s">
        <v>201</v>
      </c>
      <c r="S83" s="93"/>
      <c r="T83" s="93"/>
      <c r="U83" s="93"/>
      <c r="V83" s="93"/>
      <c r="W83" s="93"/>
      <c r="X83" s="93"/>
      <c r="Y83" s="160">
        <f>問題１０解答!Y185</f>
        <v>700</v>
      </c>
      <c r="Z83" s="160"/>
      <c r="AA83" s="93" t="s">
        <v>202</v>
      </c>
      <c r="AB83" s="93"/>
      <c r="AC83" s="93"/>
      <c r="AD83" s="93"/>
      <c r="AE83" s="160">
        <f>問題１０解答!AE185</f>
        <v>120</v>
      </c>
      <c r="AF83" s="160"/>
      <c r="AG83" s="93" t="s">
        <v>203</v>
      </c>
      <c r="AH83" s="93"/>
      <c r="AI83" s="93"/>
      <c r="AJ83" s="93"/>
      <c r="AK83" s="93"/>
      <c r="AL83" s="93"/>
      <c r="AM83" s="93"/>
      <c r="AN83" s="93"/>
      <c r="AO83" s="93"/>
      <c r="AP83" s="100"/>
    </row>
    <row r="84" spans="1:42" x14ac:dyDescent="0.2">
      <c r="A84" s="11"/>
      <c r="B84" s="181" t="s">
        <v>204</v>
      </c>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01"/>
    </row>
    <row r="85" spans="1:42" x14ac:dyDescent="0.2">
      <c r="A85" s="11"/>
      <c r="B85" s="125" t="s">
        <v>205</v>
      </c>
      <c r="C85" s="90"/>
      <c r="D85" s="90"/>
      <c r="E85" s="90"/>
      <c r="F85" s="177">
        <f>問題１０解答!F187</f>
        <v>17.5</v>
      </c>
      <c r="G85" s="177"/>
      <c r="H85" s="177"/>
      <c r="I85" s="90" t="s">
        <v>206</v>
      </c>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29"/>
      <c r="AP85" s="101"/>
    </row>
    <row r="86" spans="1:42" x14ac:dyDescent="0.2">
      <c r="A86" s="11"/>
      <c r="B86" s="125" t="s">
        <v>207</v>
      </c>
      <c r="C86" s="90"/>
      <c r="D86" s="90"/>
      <c r="E86" s="90"/>
      <c r="F86" s="90"/>
      <c r="G86" s="90"/>
      <c r="H86" s="90"/>
      <c r="I86" s="90"/>
      <c r="J86" s="90"/>
      <c r="K86" s="90"/>
      <c r="L86" s="90"/>
      <c r="M86" s="90"/>
      <c r="N86" s="90"/>
      <c r="O86" s="178">
        <f>問題１０解答!R188</f>
        <v>0.98</v>
      </c>
      <c r="P86" s="178"/>
      <c r="Q86" s="90" t="s">
        <v>208</v>
      </c>
      <c r="R86" s="11"/>
      <c r="S86" s="11"/>
      <c r="T86" s="90"/>
      <c r="U86" s="90"/>
      <c r="V86" s="90"/>
      <c r="W86" s="90"/>
      <c r="X86" s="90"/>
      <c r="Y86" s="90"/>
      <c r="Z86" s="90"/>
      <c r="AA86" s="90"/>
      <c r="AB86" s="90"/>
      <c r="AC86" s="90"/>
      <c r="AD86" s="90"/>
      <c r="AE86" s="90"/>
      <c r="AF86" s="90"/>
      <c r="AG86" s="90"/>
      <c r="AH86" s="90"/>
      <c r="AI86" s="90"/>
      <c r="AJ86" s="90"/>
      <c r="AK86" s="90"/>
      <c r="AL86" s="90"/>
      <c r="AM86" s="90"/>
      <c r="AN86" s="90"/>
      <c r="AO86" s="11"/>
      <c r="AP86" s="101"/>
    </row>
    <row r="87" spans="1:42" x14ac:dyDescent="0.2">
      <c r="A87" s="11"/>
      <c r="B87" s="125" t="s">
        <v>371</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30"/>
    </row>
    <row r="88" spans="1:42" x14ac:dyDescent="0.2">
      <c r="A88" s="11"/>
      <c r="B88" s="126" t="s">
        <v>370</v>
      </c>
      <c r="C88" s="127"/>
      <c r="D88" s="127"/>
      <c r="E88" s="127"/>
      <c r="F88" s="127"/>
      <c r="G88" s="158">
        <f>問題１０解答!G190</f>
        <v>112</v>
      </c>
      <c r="H88" s="158"/>
      <c r="I88" s="158"/>
      <c r="J88" s="127" t="s">
        <v>209</v>
      </c>
      <c r="K88" s="127"/>
      <c r="L88" s="33"/>
      <c r="M88" s="33"/>
      <c r="N88" s="33"/>
      <c r="O88" s="127"/>
      <c r="P88" s="127"/>
      <c r="Q88" s="127"/>
      <c r="R88" s="127"/>
      <c r="S88" s="127"/>
      <c r="T88" s="127"/>
      <c r="U88" s="127"/>
      <c r="V88" s="127"/>
      <c r="W88" s="127"/>
      <c r="X88" s="127"/>
      <c r="Y88" s="127"/>
      <c r="Z88" s="127"/>
      <c r="AA88" s="127"/>
      <c r="AB88" s="158">
        <f>問題１０解答!AB190</f>
        <v>108</v>
      </c>
      <c r="AC88" s="158"/>
      <c r="AD88" s="179" t="s">
        <v>210</v>
      </c>
      <c r="AE88" s="179"/>
      <c r="AF88" s="179"/>
      <c r="AG88" s="179"/>
      <c r="AH88" s="127"/>
      <c r="AI88" s="127"/>
      <c r="AJ88" s="33"/>
      <c r="AK88" s="33"/>
      <c r="AL88" s="33"/>
      <c r="AM88" s="33"/>
      <c r="AN88" s="33"/>
      <c r="AO88" s="33"/>
      <c r="AP88" s="102"/>
    </row>
    <row r="89" spans="1:42"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row>
    <row r="90" spans="1:42" x14ac:dyDescent="0.2">
      <c r="A90" s="11"/>
      <c r="B90" s="134" t="s">
        <v>372</v>
      </c>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row>
    <row r="91" spans="1:42" x14ac:dyDescent="0.2">
      <c r="A91" s="11"/>
      <c r="B91" s="159" t="s">
        <v>200</v>
      </c>
      <c r="C91" s="175"/>
      <c r="D91" s="175"/>
      <c r="E91" s="175"/>
      <c r="F91" s="175"/>
      <c r="G91" s="175"/>
      <c r="H91" s="175"/>
      <c r="I91" s="175"/>
      <c r="J91" s="175"/>
      <c r="K91" s="175"/>
      <c r="L91" s="175"/>
      <c r="M91" s="175"/>
      <c r="N91" s="175"/>
      <c r="O91" s="180">
        <f>問題１０解答!O203</f>
        <v>6.48</v>
      </c>
      <c r="P91" s="180"/>
      <c r="Q91" s="180"/>
      <c r="R91" s="93" t="s">
        <v>201</v>
      </c>
      <c r="S91" s="93"/>
      <c r="T91" s="93"/>
      <c r="U91" s="93"/>
      <c r="V91" s="93"/>
      <c r="W91" s="93"/>
      <c r="X91" s="93"/>
      <c r="Y91" s="160">
        <f>問題１０解答!Y203</f>
        <v>520</v>
      </c>
      <c r="Z91" s="160"/>
      <c r="AA91" s="93" t="s">
        <v>202</v>
      </c>
      <c r="AB91" s="93"/>
      <c r="AC91" s="93"/>
      <c r="AD91" s="93"/>
      <c r="AE91" s="160">
        <f>問題１０解答!AE203</f>
        <v>170</v>
      </c>
      <c r="AF91" s="160"/>
      <c r="AG91" s="93" t="s">
        <v>203</v>
      </c>
      <c r="AH91" s="93"/>
      <c r="AI91" s="93"/>
      <c r="AJ91" s="93"/>
      <c r="AK91" s="93"/>
      <c r="AL91" s="93"/>
      <c r="AM91" s="93"/>
      <c r="AN91" s="93"/>
      <c r="AO91" s="93"/>
      <c r="AP91" s="100"/>
    </row>
    <row r="92" spans="1:42" x14ac:dyDescent="0.2">
      <c r="A92" s="11"/>
      <c r="B92" s="181" t="s">
        <v>204</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01"/>
    </row>
    <row r="93" spans="1:42" x14ac:dyDescent="0.2">
      <c r="A93" s="11"/>
      <c r="B93" s="125" t="s">
        <v>205</v>
      </c>
      <c r="C93" s="90"/>
      <c r="D93" s="90"/>
      <c r="E93" s="90"/>
      <c r="F93" s="177">
        <f>問題１０解答!F205</f>
        <v>12.5</v>
      </c>
      <c r="G93" s="177"/>
      <c r="H93" s="177"/>
      <c r="I93" s="90" t="s">
        <v>206</v>
      </c>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29"/>
      <c r="AP93" s="101"/>
    </row>
    <row r="94" spans="1:42" x14ac:dyDescent="0.2">
      <c r="A94" s="11"/>
      <c r="B94" s="125" t="s">
        <v>207</v>
      </c>
      <c r="C94" s="90"/>
      <c r="D94" s="90"/>
      <c r="E94" s="90"/>
      <c r="F94" s="90"/>
      <c r="G94" s="90"/>
      <c r="H94" s="90"/>
      <c r="I94" s="90"/>
      <c r="J94" s="90"/>
      <c r="K94" s="90"/>
      <c r="L94" s="90"/>
      <c r="M94" s="90"/>
      <c r="N94" s="90"/>
      <c r="O94" s="178">
        <f>問題１０解答!R206</f>
        <v>0.78</v>
      </c>
      <c r="P94" s="178"/>
      <c r="Q94" s="90" t="s">
        <v>208</v>
      </c>
      <c r="R94" s="11"/>
      <c r="S94" s="11"/>
      <c r="T94" s="90"/>
      <c r="U94" s="90"/>
      <c r="V94" s="90"/>
      <c r="W94" s="90"/>
      <c r="X94" s="90"/>
      <c r="Y94" s="90"/>
      <c r="Z94" s="90"/>
      <c r="AA94" s="90"/>
      <c r="AB94" s="90"/>
      <c r="AC94" s="90"/>
      <c r="AD94" s="90"/>
      <c r="AE94" s="90"/>
      <c r="AF94" s="90"/>
      <c r="AG94" s="90"/>
      <c r="AH94" s="90"/>
      <c r="AI94" s="90"/>
      <c r="AJ94" s="90"/>
      <c r="AK94" s="90"/>
      <c r="AL94" s="90"/>
      <c r="AM94" s="90"/>
      <c r="AN94" s="90"/>
      <c r="AO94" s="11"/>
      <c r="AP94" s="101"/>
    </row>
    <row r="95" spans="1:42" x14ac:dyDescent="0.2">
      <c r="A95" s="11"/>
      <c r="B95" s="125" t="s">
        <v>371</v>
      </c>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30"/>
    </row>
    <row r="96" spans="1:42" x14ac:dyDescent="0.2">
      <c r="A96" s="11"/>
      <c r="B96" s="126" t="s">
        <v>370</v>
      </c>
      <c r="C96" s="127"/>
      <c r="D96" s="127"/>
      <c r="E96" s="127"/>
      <c r="F96" s="127"/>
      <c r="G96" s="158">
        <f>問題１０解答!G208</f>
        <v>135</v>
      </c>
      <c r="H96" s="158"/>
      <c r="I96" s="158"/>
      <c r="J96" s="127" t="s">
        <v>209</v>
      </c>
      <c r="K96" s="127"/>
      <c r="L96" s="33"/>
      <c r="M96" s="33"/>
      <c r="N96" s="33"/>
      <c r="O96" s="127"/>
      <c r="P96" s="127"/>
      <c r="Q96" s="127"/>
      <c r="R96" s="127"/>
      <c r="S96" s="127"/>
      <c r="T96" s="127"/>
      <c r="U96" s="127"/>
      <c r="V96" s="127"/>
      <c r="W96" s="127"/>
      <c r="X96" s="127"/>
      <c r="Y96" s="127"/>
      <c r="Z96" s="127"/>
      <c r="AA96" s="127"/>
      <c r="AB96" s="158">
        <f>問題１０解答!AB208</f>
        <v>125</v>
      </c>
      <c r="AC96" s="158"/>
      <c r="AD96" s="179" t="s">
        <v>210</v>
      </c>
      <c r="AE96" s="179"/>
      <c r="AF96" s="179"/>
      <c r="AG96" s="179"/>
      <c r="AH96" s="127"/>
      <c r="AI96" s="127"/>
      <c r="AJ96" s="33"/>
      <c r="AK96" s="33"/>
      <c r="AL96" s="33"/>
      <c r="AM96" s="33"/>
      <c r="AN96" s="33"/>
      <c r="AO96" s="33"/>
      <c r="AP96" s="102"/>
    </row>
    <row r="97" spans="1:42"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x14ac:dyDescent="0.2">
      <c r="A98" s="11"/>
      <c r="B98" s="134" t="s">
        <v>272</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row>
    <row r="99" spans="1:42" x14ac:dyDescent="0.2">
      <c r="A99" s="11"/>
      <c r="B99" s="159" t="s">
        <v>200</v>
      </c>
      <c r="C99" s="175"/>
      <c r="D99" s="175"/>
      <c r="E99" s="175"/>
      <c r="F99" s="175"/>
      <c r="G99" s="175"/>
      <c r="H99" s="175"/>
      <c r="I99" s="175"/>
      <c r="J99" s="175"/>
      <c r="K99" s="175"/>
      <c r="L99" s="175"/>
      <c r="M99" s="175"/>
      <c r="N99" s="175"/>
      <c r="O99" s="180">
        <f>問題１０解答!O222</f>
        <v>7.1</v>
      </c>
      <c r="P99" s="180"/>
      <c r="Q99" s="180"/>
      <c r="R99" s="93" t="s">
        <v>201</v>
      </c>
      <c r="S99" s="93"/>
      <c r="T99" s="93"/>
      <c r="U99" s="93"/>
      <c r="V99" s="93"/>
      <c r="W99" s="93"/>
      <c r="X99" s="93"/>
      <c r="Y99" s="160">
        <f>問題１０解答!Y222</f>
        <v>420</v>
      </c>
      <c r="Z99" s="160"/>
      <c r="AA99" s="93" t="s">
        <v>202</v>
      </c>
      <c r="AB99" s="93"/>
      <c r="AC99" s="93"/>
      <c r="AD99" s="93"/>
      <c r="AE99" s="160">
        <f>問題１０解答!AE222</f>
        <v>180</v>
      </c>
      <c r="AF99" s="160"/>
      <c r="AG99" s="93" t="s">
        <v>203</v>
      </c>
      <c r="AH99" s="93"/>
      <c r="AI99" s="93"/>
      <c r="AJ99" s="93"/>
      <c r="AK99" s="93"/>
      <c r="AL99" s="93"/>
      <c r="AM99" s="93"/>
      <c r="AN99" s="93"/>
      <c r="AO99" s="93"/>
      <c r="AP99" s="100"/>
    </row>
    <row r="100" spans="1:42" x14ac:dyDescent="0.2">
      <c r="A100" s="11"/>
      <c r="B100" s="181" t="s">
        <v>204</v>
      </c>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01"/>
    </row>
    <row r="101" spans="1:42" x14ac:dyDescent="0.2">
      <c r="A101" s="11"/>
      <c r="B101" s="125" t="s">
        <v>205</v>
      </c>
      <c r="C101" s="90"/>
      <c r="D101" s="90"/>
      <c r="E101" s="90"/>
      <c r="F101" s="177">
        <f>問題１０解答!F224</f>
        <v>17.600000000000001</v>
      </c>
      <c r="G101" s="177"/>
      <c r="H101" s="177"/>
      <c r="I101" s="90" t="s">
        <v>206</v>
      </c>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29"/>
      <c r="AP101" s="101"/>
    </row>
    <row r="102" spans="1:42" x14ac:dyDescent="0.2">
      <c r="A102" s="11"/>
      <c r="B102" s="125" t="s">
        <v>207</v>
      </c>
      <c r="C102" s="90"/>
      <c r="D102" s="90"/>
      <c r="E102" s="90"/>
      <c r="F102" s="90"/>
      <c r="G102" s="90"/>
      <c r="H102" s="90"/>
      <c r="I102" s="90"/>
      <c r="J102" s="90"/>
      <c r="K102" s="90"/>
      <c r="L102" s="90"/>
      <c r="M102" s="90"/>
      <c r="N102" s="90"/>
      <c r="O102" s="178">
        <f>問題１０解答!R225</f>
        <v>0.95</v>
      </c>
      <c r="P102" s="178"/>
      <c r="Q102" s="90" t="s">
        <v>208</v>
      </c>
      <c r="R102" s="11"/>
      <c r="S102" s="11"/>
      <c r="T102" s="90"/>
      <c r="U102" s="90"/>
      <c r="V102" s="90"/>
      <c r="W102" s="90"/>
      <c r="X102" s="90"/>
      <c r="Y102" s="90"/>
      <c r="Z102" s="90"/>
      <c r="AA102" s="90"/>
      <c r="AB102" s="90"/>
      <c r="AC102" s="90"/>
      <c r="AD102" s="90"/>
      <c r="AE102" s="90"/>
      <c r="AF102" s="90"/>
      <c r="AG102" s="90"/>
      <c r="AH102" s="90"/>
      <c r="AI102" s="90"/>
      <c r="AJ102" s="90"/>
      <c r="AK102" s="90"/>
      <c r="AL102" s="90"/>
      <c r="AM102" s="90"/>
      <c r="AN102" s="90"/>
      <c r="AO102" s="11"/>
      <c r="AP102" s="101"/>
    </row>
    <row r="103" spans="1:42" x14ac:dyDescent="0.2">
      <c r="A103" s="11"/>
      <c r="B103" s="125" t="s">
        <v>371</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30"/>
    </row>
    <row r="104" spans="1:42" x14ac:dyDescent="0.2">
      <c r="A104" s="11"/>
      <c r="B104" s="126" t="s">
        <v>370</v>
      </c>
      <c r="C104" s="127"/>
      <c r="D104" s="127"/>
      <c r="E104" s="127"/>
      <c r="F104" s="127"/>
      <c r="G104" s="158">
        <f>問題１０解答!G227</f>
        <v>145.30000000000001</v>
      </c>
      <c r="H104" s="158"/>
      <c r="I104" s="158"/>
      <c r="J104" s="127" t="s">
        <v>209</v>
      </c>
      <c r="K104" s="127"/>
      <c r="L104" s="33"/>
      <c r="M104" s="33"/>
      <c r="N104" s="33"/>
      <c r="O104" s="127"/>
      <c r="P104" s="127"/>
      <c r="Q104" s="127"/>
      <c r="R104" s="127"/>
      <c r="S104" s="127"/>
      <c r="T104" s="127"/>
      <c r="U104" s="127"/>
      <c r="V104" s="127"/>
      <c r="W104" s="127"/>
      <c r="X104" s="127"/>
      <c r="Y104" s="127"/>
      <c r="Z104" s="127"/>
      <c r="AA104" s="127"/>
      <c r="AB104" s="158">
        <f>問題１０解答!AB227</f>
        <v>128</v>
      </c>
      <c r="AC104" s="158"/>
      <c r="AD104" s="179" t="s">
        <v>210</v>
      </c>
      <c r="AE104" s="179"/>
      <c r="AF104" s="179"/>
      <c r="AG104" s="179"/>
      <c r="AH104" s="127"/>
      <c r="AI104" s="127"/>
      <c r="AJ104" s="33"/>
      <c r="AK104" s="33"/>
      <c r="AL104" s="33"/>
      <c r="AM104" s="33"/>
      <c r="AN104" s="33"/>
      <c r="AO104" s="33"/>
      <c r="AP104" s="102"/>
    </row>
    <row r="105" spans="1:42"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row>
    <row r="106" spans="1:42" x14ac:dyDescent="0.2">
      <c r="A106" s="11"/>
      <c r="B106" s="134" t="s">
        <v>273</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row>
    <row r="107" spans="1:42" x14ac:dyDescent="0.2">
      <c r="A107" s="11"/>
      <c r="B107" s="159" t="s">
        <v>200</v>
      </c>
      <c r="C107" s="175"/>
      <c r="D107" s="175"/>
      <c r="E107" s="175"/>
      <c r="F107" s="175"/>
      <c r="G107" s="175"/>
      <c r="H107" s="175"/>
      <c r="I107" s="175"/>
      <c r="J107" s="175"/>
      <c r="K107" s="175"/>
      <c r="L107" s="175"/>
      <c r="M107" s="175"/>
      <c r="N107" s="175"/>
      <c r="O107" s="180">
        <f>問題１０解答!O240</f>
        <v>7.11</v>
      </c>
      <c r="P107" s="180"/>
      <c r="Q107" s="180"/>
      <c r="R107" s="93" t="s">
        <v>201</v>
      </c>
      <c r="S107" s="93"/>
      <c r="T107" s="93"/>
      <c r="U107" s="93"/>
      <c r="V107" s="93"/>
      <c r="W107" s="93"/>
      <c r="X107" s="93"/>
      <c r="Y107" s="160">
        <f>問題１０解答!Y240</f>
        <v>580</v>
      </c>
      <c r="Z107" s="160"/>
      <c r="AA107" s="93" t="s">
        <v>202</v>
      </c>
      <c r="AB107" s="93"/>
      <c r="AC107" s="93"/>
      <c r="AD107" s="93"/>
      <c r="AE107" s="160">
        <f>問題１０解答!AE240</f>
        <v>190</v>
      </c>
      <c r="AF107" s="160"/>
      <c r="AG107" s="93" t="s">
        <v>203</v>
      </c>
      <c r="AH107" s="93"/>
      <c r="AI107" s="93"/>
      <c r="AJ107" s="93"/>
      <c r="AK107" s="93"/>
      <c r="AL107" s="93"/>
      <c r="AM107" s="93"/>
      <c r="AN107" s="93"/>
      <c r="AO107" s="93"/>
      <c r="AP107" s="100"/>
    </row>
    <row r="108" spans="1:42" x14ac:dyDescent="0.2">
      <c r="A108" s="11"/>
      <c r="B108" s="181" t="s">
        <v>204</v>
      </c>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01"/>
    </row>
    <row r="109" spans="1:42" x14ac:dyDescent="0.2">
      <c r="A109" s="11"/>
      <c r="B109" s="125" t="s">
        <v>205</v>
      </c>
      <c r="C109" s="90"/>
      <c r="D109" s="90"/>
      <c r="E109" s="90"/>
      <c r="F109" s="177">
        <f>問題１０解答!F242</f>
        <v>17.3</v>
      </c>
      <c r="G109" s="177"/>
      <c r="H109" s="177"/>
      <c r="I109" s="90" t="s">
        <v>206</v>
      </c>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29"/>
      <c r="AP109" s="101"/>
    </row>
    <row r="110" spans="1:42" x14ac:dyDescent="0.2">
      <c r="A110" s="11"/>
      <c r="B110" s="125" t="s">
        <v>207</v>
      </c>
      <c r="C110" s="90"/>
      <c r="D110" s="90"/>
      <c r="E110" s="90"/>
      <c r="F110" s="90"/>
      <c r="G110" s="90"/>
      <c r="H110" s="90"/>
      <c r="I110" s="90"/>
      <c r="J110" s="90"/>
      <c r="K110" s="90"/>
      <c r="L110" s="90"/>
      <c r="M110" s="90"/>
      <c r="N110" s="90"/>
      <c r="O110" s="178">
        <f>問題１０解答!R243</f>
        <v>0.85</v>
      </c>
      <c r="P110" s="178"/>
      <c r="Q110" s="90" t="s">
        <v>208</v>
      </c>
      <c r="R110" s="11"/>
      <c r="S110" s="11"/>
      <c r="T110" s="90"/>
      <c r="U110" s="90"/>
      <c r="V110" s="90"/>
      <c r="W110" s="90"/>
      <c r="X110" s="90"/>
      <c r="Y110" s="90"/>
      <c r="Z110" s="90"/>
      <c r="AA110" s="90"/>
      <c r="AB110" s="90"/>
      <c r="AC110" s="90"/>
      <c r="AD110" s="90"/>
      <c r="AE110" s="90"/>
      <c r="AF110" s="90"/>
      <c r="AG110" s="90"/>
      <c r="AH110" s="90"/>
      <c r="AI110" s="90"/>
      <c r="AJ110" s="90"/>
      <c r="AK110" s="90"/>
      <c r="AL110" s="90"/>
      <c r="AM110" s="90"/>
      <c r="AN110" s="90"/>
      <c r="AO110" s="11"/>
      <c r="AP110" s="101"/>
    </row>
    <row r="111" spans="1:42" x14ac:dyDescent="0.2">
      <c r="A111" s="11"/>
      <c r="B111" s="125" t="s">
        <v>371</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30"/>
    </row>
    <row r="112" spans="1:42" x14ac:dyDescent="0.2">
      <c r="A112" s="11"/>
      <c r="B112" s="126" t="s">
        <v>370</v>
      </c>
      <c r="C112" s="127"/>
      <c r="D112" s="127"/>
      <c r="E112" s="127"/>
      <c r="F112" s="127"/>
      <c r="G112" s="158">
        <f>問題１０解答!G245</f>
        <v>138</v>
      </c>
      <c r="H112" s="158"/>
      <c r="I112" s="158"/>
      <c r="J112" s="127" t="s">
        <v>209</v>
      </c>
      <c r="K112" s="127"/>
      <c r="L112" s="33"/>
      <c r="M112" s="33"/>
      <c r="N112" s="33"/>
      <c r="O112" s="127"/>
      <c r="P112" s="127"/>
      <c r="Q112" s="127"/>
      <c r="R112" s="127"/>
      <c r="S112" s="127"/>
      <c r="T112" s="127"/>
      <c r="U112" s="127"/>
      <c r="V112" s="127"/>
      <c r="W112" s="127"/>
      <c r="X112" s="127"/>
      <c r="Y112" s="127"/>
      <c r="Z112" s="127"/>
      <c r="AA112" s="127"/>
      <c r="AB112" s="158">
        <f>問題１０解答!AB245</f>
        <v>118</v>
      </c>
      <c r="AC112" s="158"/>
      <c r="AD112" s="179" t="s">
        <v>210</v>
      </c>
      <c r="AE112" s="179"/>
      <c r="AF112" s="179"/>
      <c r="AG112" s="179"/>
      <c r="AH112" s="127"/>
      <c r="AI112" s="127"/>
      <c r="AJ112" s="33"/>
      <c r="AK112" s="33"/>
      <c r="AL112" s="33"/>
      <c r="AM112" s="33"/>
      <c r="AN112" s="33"/>
      <c r="AO112" s="33"/>
      <c r="AP112" s="102"/>
    </row>
    <row r="113" spans="1:42" ht="54.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row>
    <row r="114" spans="1:42" x14ac:dyDescent="0.2">
      <c r="A114" s="11"/>
      <c r="B114" s="134" t="s">
        <v>267</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1:42" x14ac:dyDescent="0.2">
      <c r="A115" s="11"/>
      <c r="B115" s="159" t="s">
        <v>200</v>
      </c>
      <c r="C115" s="175"/>
      <c r="D115" s="175"/>
      <c r="E115" s="175"/>
      <c r="F115" s="175"/>
      <c r="G115" s="175"/>
      <c r="H115" s="175"/>
      <c r="I115" s="175"/>
      <c r="J115" s="175"/>
      <c r="K115" s="175"/>
      <c r="L115" s="175"/>
      <c r="M115" s="175"/>
      <c r="N115" s="175"/>
      <c r="O115" s="180">
        <f>問題１０解答!O258</f>
        <v>6.65</v>
      </c>
      <c r="P115" s="180"/>
      <c r="Q115" s="180"/>
      <c r="R115" s="93" t="s">
        <v>201</v>
      </c>
      <c r="S115" s="93"/>
      <c r="T115" s="93"/>
      <c r="U115" s="93"/>
      <c r="V115" s="93"/>
      <c r="W115" s="93"/>
      <c r="X115" s="93"/>
      <c r="Y115" s="160">
        <f>問題１０解答!Y258</f>
        <v>600</v>
      </c>
      <c r="Z115" s="160"/>
      <c r="AA115" s="93" t="s">
        <v>202</v>
      </c>
      <c r="AB115" s="93"/>
      <c r="AC115" s="93"/>
      <c r="AD115" s="93"/>
      <c r="AE115" s="160">
        <f>問題１０解答!AE258</f>
        <v>210</v>
      </c>
      <c r="AF115" s="160"/>
      <c r="AG115" s="93" t="s">
        <v>203</v>
      </c>
      <c r="AH115" s="93"/>
      <c r="AI115" s="93"/>
      <c r="AJ115" s="93"/>
      <c r="AK115" s="93"/>
      <c r="AL115" s="93"/>
      <c r="AM115" s="93"/>
      <c r="AN115" s="93"/>
      <c r="AO115" s="93"/>
      <c r="AP115" s="100"/>
    </row>
    <row r="116" spans="1:42" x14ac:dyDescent="0.2">
      <c r="A116" s="11"/>
      <c r="B116" s="181" t="s">
        <v>204</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01"/>
    </row>
    <row r="117" spans="1:42" x14ac:dyDescent="0.2">
      <c r="A117" s="11"/>
      <c r="B117" s="125" t="s">
        <v>205</v>
      </c>
      <c r="C117" s="90"/>
      <c r="D117" s="90"/>
      <c r="E117" s="90"/>
      <c r="F117" s="177">
        <f>問題１０解答!F260</f>
        <v>18.8</v>
      </c>
      <c r="G117" s="177"/>
      <c r="H117" s="177"/>
      <c r="I117" s="90" t="s">
        <v>206</v>
      </c>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29"/>
      <c r="AP117" s="101"/>
    </row>
    <row r="118" spans="1:42" x14ac:dyDescent="0.2">
      <c r="A118" s="11"/>
      <c r="B118" s="125" t="s">
        <v>207</v>
      </c>
      <c r="C118" s="90"/>
      <c r="D118" s="90"/>
      <c r="E118" s="90"/>
      <c r="F118" s="90"/>
      <c r="G118" s="90"/>
      <c r="H118" s="90"/>
      <c r="I118" s="90"/>
      <c r="J118" s="90"/>
      <c r="K118" s="90"/>
      <c r="L118" s="90"/>
      <c r="M118" s="90"/>
      <c r="N118" s="90"/>
      <c r="O118" s="178">
        <f>問題１０解答!R261</f>
        <v>1.05</v>
      </c>
      <c r="P118" s="178"/>
      <c r="Q118" s="90" t="s">
        <v>208</v>
      </c>
      <c r="R118" s="11"/>
      <c r="S118" s="11"/>
      <c r="T118" s="90"/>
      <c r="U118" s="90"/>
      <c r="V118" s="90"/>
      <c r="W118" s="90"/>
      <c r="X118" s="90"/>
      <c r="Y118" s="90"/>
      <c r="Z118" s="90"/>
      <c r="AA118" s="90"/>
      <c r="AB118" s="90"/>
      <c r="AC118" s="90"/>
      <c r="AD118" s="90"/>
      <c r="AE118" s="90"/>
      <c r="AF118" s="90"/>
      <c r="AG118" s="90"/>
      <c r="AH118" s="90"/>
      <c r="AI118" s="90"/>
      <c r="AJ118" s="90"/>
      <c r="AK118" s="90"/>
      <c r="AL118" s="90"/>
      <c r="AM118" s="90"/>
      <c r="AN118" s="90"/>
      <c r="AO118" s="11"/>
      <c r="AP118" s="101"/>
    </row>
    <row r="119" spans="1:42" x14ac:dyDescent="0.2">
      <c r="A119" s="11"/>
      <c r="B119" s="125" t="s">
        <v>371</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30"/>
    </row>
    <row r="120" spans="1:42" x14ac:dyDescent="0.2">
      <c r="A120" s="11"/>
      <c r="B120" s="126" t="s">
        <v>370</v>
      </c>
      <c r="C120" s="127"/>
      <c r="D120" s="127"/>
      <c r="E120" s="127"/>
      <c r="F120" s="127"/>
      <c r="G120" s="158">
        <f>問題１０解答!G263</f>
        <v>127</v>
      </c>
      <c r="H120" s="158"/>
      <c r="I120" s="158"/>
      <c r="J120" s="127" t="s">
        <v>209</v>
      </c>
      <c r="K120" s="127"/>
      <c r="L120" s="33"/>
      <c r="M120" s="33"/>
      <c r="N120" s="33"/>
      <c r="O120" s="127"/>
      <c r="P120" s="127"/>
      <c r="Q120" s="127"/>
      <c r="R120" s="127"/>
      <c r="S120" s="127"/>
      <c r="T120" s="127"/>
      <c r="U120" s="127"/>
      <c r="V120" s="127"/>
      <c r="W120" s="127"/>
      <c r="X120" s="127"/>
      <c r="Y120" s="127"/>
      <c r="Z120" s="127"/>
      <c r="AA120" s="127"/>
      <c r="AB120" s="158">
        <f>問題１０解答!AB263</f>
        <v>110</v>
      </c>
      <c r="AC120" s="158"/>
      <c r="AD120" s="179" t="s">
        <v>210</v>
      </c>
      <c r="AE120" s="179"/>
      <c r="AF120" s="179"/>
      <c r="AG120" s="179"/>
      <c r="AH120" s="127"/>
      <c r="AI120" s="127"/>
      <c r="AJ120" s="33"/>
      <c r="AK120" s="33"/>
      <c r="AL120" s="33"/>
      <c r="AM120" s="33"/>
      <c r="AN120" s="33"/>
      <c r="AO120" s="33"/>
      <c r="AP120" s="102"/>
    </row>
    <row r="121" spans="1:42"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row>
    <row r="122" spans="1:42" x14ac:dyDescent="0.2">
      <c r="A122" s="11"/>
      <c r="B122" s="134" t="s">
        <v>268</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row>
    <row r="123" spans="1:42" x14ac:dyDescent="0.2">
      <c r="A123" s="11"/>
      <c r="B123" s="159" t="s">
        <v>200</v>
      </c>
      <c r="C123" s="175"/>
      <c r="D123" s="175"/>
      <c r="E123" s="175"/>
      <c r="F123" s="175"/>
      <c r="G123" s="175"/>
      <c r="H123" s="175"/>
      <c r="I123" s="175"/>
      <c r="J123" s="175"/>
      <c r="K123" s="175"/>
      <c r="L123" s="175"/>
      <c r="M123" s="175"/>
      <c r="N123" s="175"/>
      <c r="O123" s="180">
        <f>問題１０解答!O276</f>
        <v>6.35</v>
      </c>
      <c r="P123" s="180"/>
      <c r="Q123" s="180"/>
      <c r="R123" s="93" t="s">
        <v>201</v>
      </c>
      <c r="S123" s="93"/>
      <c r="T123" s="93"/>
      <c r="U123" s="93"/>
      <c r="V123" s="93"/>
      <c r="W123" s="93"/>
      <c r="X123" s="93"/>
      <c r="Y123" s="160">
        <f>問題１０解答!Y276</f>
        <v>620</v>
      </c>
      <c r="Z123" s="160"/>
      <c r="AA123" s="93" t="s">
        <v>202</v>
      </c>
      <c r="AB123" s="93"/>
      <c r="AC123" s="93"/>
      <c r="AD123" s="93"/>
      <c r="AE123" s="160">
        <f>問題１０解答!AE276</f>
        <v>200</v>
      </c>
      <c r="AF123" s="160"/>
      <c r="AG123" s="93" t="s">
        <v>203</v>
      </c>
      <c r="AH123" s="93"/>
      <c r="AI123" s="93"/>
      <c r="AJ123" s="93"/>
      <c r="AK123" s="93"/>
      <c r="AL123" s="93"/>
      <c r="AM123" s="93"/>
      <c r="AN123" s="93"/>
      <c r="AO123" s="93"/>
      <c r="AP123" s="100"/>
    </row>
    <row r="124" spans="1:42" x14ac:dyDescent="0.2">
      <c r="A124" s="11"/>
      <c r="B124" s="181" t="s">
        <v>204</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01"/>
    </row>
    <row r="125" spans="1:42" x14ac:dyDescent="0.2">
      <c r="A125" s="11"/>
      <c r="B125" s="125" t="s">
        <v>205</v>
      </c>
      <c r="C125" s="90"/>
      <c r="D125" s="90"/>
      <c r="E125" s="90"/>
      <c r="F125" s="177">
        <f>問題１０解答!F278</f>
        <v>15.4</v>
      </c>
      <c r="G125" s="177"/>
      <c r="H125" s="177"/>
      <c r="I125" s="90" t="s">
        <v>206</v>
      </c>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29"/>
      <c r="AP125" s="101"/>
    </row>
    <row r="126" spans="1:42" x14ac:dyDescent="0.2">
      <c r="A126" s="11"/>
      <c r="B126" s="125" t="s">
        <v>207</v>
      </c>
      <c r="C126" s="90"/>
      <c r="D126" s="90"/>
      <c r="E126" s="90"/>
      <c r="F126" s="90"/>
      <c r="G126" s="90"/>
      <c r="H126" s="90"/>
      <c r="I126" s="90"/>
      <c r="J126" s="90"/>
      <c r="K126" s="90"/>
      <c r="L126" s="90"/>
      <c r="M126" s="90"/>
      <c r="N126" s="90"/>
      <c r="O126" s="178">
        <f>問題１０解答!R279</f>
        <v>1.05</v>
      </c>
      <c r="P126" s="178"/>
      <c r="Q126" s="90" t="s">
        <v>208</v>
      </c>
      <c r="R126" s="11"/>
      <c r="S126" s="11"/>
      <c r="T126" s="90"/>
      <c r="U126" s="90"/>
      <c r="V126" s="90"/>
      <c r="W126" s="90"/>
      <c r="X126" s="90"/>
      <c r="Y126" s="90"/>
      <c r="Z126" s="90"/>
      <c r="AA126" s="90"/>
      <c r="AB126" s="90"/>
      <c r="AC126" s="90"/>
      <c r="AD126" s="90"/>
      <c r="AE126" s="90"/>
      <c r="AF126" s="90"/>
      <c r="AG126" s="90"/>
      <c r="AH126" s="90"/>
      <c r="AI126" s="90"/>
      <c r="AJ126" s="90"/>
      <c r="AK126" s="90"/>
      <c r="AL126" s="90"/>
      <c r="AM126" s="90"/>
      <c r="AN126" s="90"/>
      <c r="AO126" s="11"/>
      <c r="AP126" s="101"/>
    </row>
    <row r="127" spans="1:42" x14ac:dyDescent="0.2">
      <c r="A127" s="11"/>
      <c r="B127" s="125" t="s">
        <v>371</v>
      </c>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30"/>
    </row>
    <row r="128" spans="1:42" x14ac:dyDescent="0.2">
      <c r="A128" s="11"/>
      <c r="B128" s="126" t="s">
        <v>370</v>
      </c>
      <c r="C128" s="127"/>
      <c r="D128" s="127"/>
      <c r="E128" s="127"/>
      <c r="F128" s="127"/>
      <c r="G128" s="158">
        <f>問題１０解答!G281</f>
        <v>124</v>
      </c>
      <c r="H128" s="158"/>
      <c r="I128" s="158"/>
      <c r="J128" s="127" t="s">
        <v>209</v>
      </c>
      <c r="K128" s="127"/>
      <c r="L128" s="33"/>
      <c r="M128" s="33"/>
      <c r="N128" s="33"/>
      <c r="O128" s="127"/>
      <c r="P128" s="127"/>
      <c r="Q128" s="127"/>
      <c r="R128" s="127"/>
      <c r="S128" s="127"/>
      <c r="T128" s="127"/>
      <c r="U128" s="127"/>
      <c r="V128" s="127"/>
      <c r="W128" s="127"/>
      <c r="X128" s="127"/>
      <c r="Y128" s="127"/>
      <c r="Z128" s="127"/>
      <c r="AA128" s="127"/>
      <c r="AB128" s="158">
        <f>問題１０解答!AB281</f>
        <v>125</v>
      </c>
      <c r="AC128" s="158"/>
      <c r="AD128" s="179" t="s">
        <v>210</v>
      </c>
      <c r="AE128" s="179"/>
      <c r="AF128" s="179"/>
      <c r="AG128" s="179"/>
      <c r="AH128" s="127"/>
      <c r="AI128" s="127"/>
      <c r="AJ128" s="33"/>
      <c r="AK128" s="33"/>
      <c r="AL128" s="33"/>
      <c r="AM128" s="33"/>
      <c r="AN128" s="33"/>
      <c r="AO128" s="33"/>
      <c r="AP128" s="102"/>
    </row>
    <row r="129" spans="1:42"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row>
    <row r="130" spans="1:42" x14ac:dyDescent="0.2">
      <c r="A130" s="11"/>
      <c r="B130" s="134" t="s">
        <v>269</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row>
    <row r="131" spans="1:42" x14ac:dyDescent="0.2">
      <c r="A131" s="11"/>
      <c r="B131" s="159" t="s">
        <v>200</v>
      </c>
      <c r="C131" s="175"/>
      <c r="D131" s="175"/>
      <c r="E131" s="175"/>
      <c r="F131" s="175"/>
      <c r="G131" s="175"/>
      <c r="H131" s="175"/>
      <c r="I131" s="175"/>
      <c r="J131" s="175"/>
      <c r="K131" s="175"/>
      <c r="L131" s="175"/>
      <c r="M131" s="175"/>
      <c r="N131" s="175"/>
      <c r="O131" s="180">
        <f>問題１０解答!O295</f>
        <v>6.84</v>
      </c>
      <c r="P131" s="180"/>
      <c r="Q131" s="180"/>
      <c r="R131" s="93" t="s">
        <v>201</v>
      </c>
      <c r="S131" s="93"/>
      <c r="T131" s="93"/>
      <c r="U131" s="93"/>
      <c r="V131" s="93"/>
      <c r="W131" s="93"/>
      <c r="X131" s="93"/>
      <c r="Y131" s="160">
        <f>問題１０解答!Y295</f>
        <v>650</v>
      </c>
      <c r="Z131" s="160"/>
      <c r="AA131" s="93" t="s">
        <v>202</v>
      </c>
      <c r="AB131" s="93"/>
      <c r="AC131" s="93"/>
      <c r="AD131" s="93"/>
      <c r="AE131" s="160">
        <f>問題１０解答!AE295</f>
        <v>210</v>
      </c>
      <c r="AF131" s="160"/>
      <c r="AG131" s="93" t="s">
        <v>203</v>
      </c>
      <c r="AH131" s="93"/>
      <c r="AI131" s="93"/>
      <c r="AJ131" s="93"/>
      <c r="AK131" s="93"/>
      <c r="AL131" s="93"/>
      <c r="AM131" s="93"/>
      <c r="AN131" s="93"/>
      <c r="AO131" s="93"/>
      <c r="AP131" s="100"/>
    </row>
    <row r="132" spans="1:42" x14ac:dyDescent="0.2">
      <c r="A132" s="11"/>
      <c r="B132" s="181" t="s">
        <v>204</v>
      </c>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01"/>
    </row>
    <row r="133" spans="1:42" x14ac:dyDescent="0.2">
      <c r="A133" s="11"/>
      <c r="B133" s="125" t="s">
        <v>205</v>
      </c>
      <c r="C133" s="90"/>
      <c r="D133" s="90"/>
      <c r="E133" s="90"/>
      <c r="F133" s="177">
        <f>問題１０解答!F297</f>
        <v>16.8</v>
      </c>
      <c r="G133" s="177"/>
      <c r="H133" s="177"/>
      <c r="I133" s="90" t="s">
        <v>206</v>
      </c>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29"/>
      <c r="AP133" s="101"/>
    </row>
    <row r="134" spans="1:42" x14ac:dyDescent="0.2">
      <c r="A134" s="11"/>
      <c r="B134" s="125" t="s">
        <v>207</v>
      </c>
      <c r="C134" s="90"/>
      <c r="D134" s="90"/>
      <c r="E134" s="90"/>
      <c r="F134" s="90"/>
      <c r="G134" s="90"/>
      <c r="H134" s="90"/>
      <c r="I134" s="90"/>
      <c r="J134" s="90"/>
      <c r="K134" s="90"/>
      <c r="L134" s="90"/>
      <c r="M134" s="90"/>
      <c r="N134" s="90"/>
      <c r="O134" s="178">
        <f>問題１０解答!R298</f>
        <v>0.97</v>
      </c>
      <c r="P134" s="178"/>
      <c r="Q134" s="90" t="s">
        <v>208</v>
      </c>
      <c r="R134" s="11"/>
      <c r="S134" s="11"/>
      <c r="T134" s="90"/>
      <c r="U134" s="90"/>
      <c r="V134" s="90"/>
      <c r="W134" s="90"/>
      <c r="X134" s="90"/>
      <c r="Y134" s="90"/>
      <c r="Z134" s="90"/>
      <c r="AA134" s="90"/>
      <c r="AB134" s="90"/>
      <c r="AC134" s="90"/>
      <c r="AD134" s="90"/>
      <c r="AE134" s="90"/>
      <c r="AF134" s="90"/>
      <c r="AG134" s="90"/>
      <c r="AH134" s="90"/>
      <c r="AI134" s="90"/>
      <c r="AJ134" s="90"/>
      <c r="AK134" s="90"/>
      <c r="AL134" s="90"/>
      <c r="AM134" s="90"/>
      <c r="AN134" s="90"/>
      <c r="AO134" s="11"/>
      <c r="AP134" s="101"/>
    </row>
    <row r="135" spans="1:42" x14ac:dyDescent="0.2">
      <c r="A135" s="11"/>
      <c r="B135" s="125" t="s">
        <v>371</v>
      </c>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30"/>
    </row>
    <row r="136" spans="1:42" x14ac:dyDescent="0.2">
      <c r="A136" s="11"/>
      <c r="B136" s="126" t="s">
        <v>370</v>
      </c>
      <c r="C136" s="127"/>
      <c r="D136" s="127"/>
      <c r="E136" s="127"/>
      <c r="F136" s="127"/>
      <c r="G136" s="158">
        <f>問題１０解答!G300</f>
        <v>142</v>
      </c>
      <c r="H136" s="158"/>
      <c r="I136" s="158"/>
      <c r="J136" s="127" t="s">
        <v>209</v>
      </c>
      <c r="K136" s="127"/>
      <c r="L136" s="33"/>
      <c r="M136" s="33"/>
      <c r="N136" s="33"/>
      <c r="O136" s="127"/>
      <c r="P136" s="127"/>
      <c r="Q136" s="127"/>
      <c r="R136" s="127"/>
      <c r="S136" s="127"/>
      <c r="T136" s="127"/>
      <c r="U136" s="127"/>
      <c r="V136" s="127"/>
      <c r="W136" s="127"/>
      <c r="X136" s="127"/>
      <c r="Y136" s="127"/>
      <c r="Z136" s="127"/>
      <c r="AA136" s="127"/>
      <c r="AB136" s="158">
        <f>問題１０解答!AB300</f>
        <v>115</v>
      </c>
      <c r="AC136" s="158"/>
      <c r="AD136" s="179" t="s">
        <v>210</v>
      </c>
      <c r="AE136" s="179"/>
      <c r="AF136" s="179"/>
      <c r="AG136" s="179"/>
      <c r="AH136" s="127"/>
      <c r="AI136" s="127"/>
      <c r="AJ136" s="33"/>
      <c r="AK136" s="33"/>
      <c r="AL136" s="33"/>
      <c r="AM136" s="33"/>
      <c r="AN136" s="33"/>
      <c r="AO136" s="33"/>
      <c r="AP136" s="102"/>
    </row>
    <row r="137" spans="1:42"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row>
    <row r="138" spans="1:42" x14ac:dyDescent="0.2">
      <c r="A138" s="11"/>
      <c r="B138" s="134" t="s">
        <v>270</v>
      </c>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row>
    <row r="139" spans="1:42" x14ac:dyDescent="0.2">
      <c r="A139" s="11"/>
      <c r="B139" s="159" t="s">
        <v>200</v>
      </c>
      <c r="C139" s="175"/>
      <c r="D139" s="175"/>
      <c r="E139" s="175"/>
      <c r="F139" s="175"/>
      <c r="G139" s="175"/>
      <c r="H139" s="175"/>
      <c r="I139" s="175"/>
      <c r="J139" s="175"/>
      <c r="K139" s="175"/>
      <c r="L139" s="175"/>
      <c r="M139" s="175"/>
      <c r="N139" s="175"/>
      <c r="O139" s="180">
        <f>問題１０解答!O313</f>
        <v>6.55</v>
      </c>
      <c r="P139" s="180"/>
      <c r="Q139" s="180"/>
      <c r="R139" s="93" t="s">
        <v>201</v>
      </c>
      <c r="S139" s="93"/>
      <c r="T139" s="93"/>
      <c r="U139" s="93"/>
      <c r="V139" s="93"/>
      <c r="W139" s="93"/>
      <c r="X139" s="93"/>
      <c r="Y139" s="160">
        <f>問題１０解答!Y313</f>
        <v>600</v>
      </c>
      <c r="Z139" s="160"/>
      <c r="AA139" s="93" t="s">
        <v>202</v>
      </c>
      <c r="AB139" s="93"/>
      <c r="AC139" s="93"/>
      <c r="AD139" s="93"/>
      <c r="AE139" s="160">
        <f>問題１０解答!AE313</f>
        <v>190</v>
      </c>
      <c r="AF139" s="160"/>
      <c r="AG139" s="93" t="s">
        <v>203</v>
      </c>
      <c r="AH139" s="93"/>
      <c r="AI139" s="93"/>
      <c r="AJ139" s="93"/>
      <c r="AK139" s="93"/>
      <c r="AL139" s="93"/>
      <c r="AM139" s="93"/>
      <c r="AN139" s="93"/>
      <c r="AO139" s="93"/>
      <c r="AP139" s="100"/>
    </row>
    <row r="140" spans="1:42" x14ac:dyDescent="0.2">
      <c r="A140" s="11"/>
      <c r="B140" s="181" t="s">
        <v>204</v>
      </c>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01"/>
    </row>
    <row r="141" spans="1:42" x14ac:dyDescent="0.2">
      <c r="A141" s="11"/>
      <c r="B141" s="125" t="s">
        <v>205</v>
      </c>
      <c r="C141" s="90"/>
      <c r="D141" s="90"/>
      <c r="E141" s="90"/>
      <c r="F141" s="177">
        <f>問題１０解答!F315</f>
        <v>18</v>
      </c>
      <c r="G141" s="177"/>
      <c r="H141" s="177"/>
      <c r="I141" s="90" t="s">
        <v>206</v>
      </c>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29"/>
      <c r="AP141" s="101"/>
    </row>
    <row r="142" spans="1:42" x14ac:dyDescent="0.2">
      <c r="A142" s="11"/>
      <c r="B142" s="125" t="s">
        <v>207</v>
      </c>
      <c r="C142" s="90"/>
      <c r="D142" s="90"/>
      <c r="E142" s="90"/>
      <c r="F142" s="90"/>
      <c r="G142" s="90"/>
      <c r="H142" s="90"/>
      <c r="I142" s="90"/>
      <c r="J142" s="90"/>
      <c r="K142" s="90"/>
      <c r="L142" s="90"/>
      <c r="M142" s="90"/>
      <c r="N142" s="90"/>
      <c r="O142" s="178">
        <f>問題１０解答!R316</f>
        <v>1.06</v>
      </c>
      <c r="P142" s="178"/>
      <c r="Q142" s="90" t="s">
        <v>208</v>
      </c>
      <c r="R142" s="11"/>
      <c r="S142" s="11"/>
      <c r="T142" s="90"/>
      <c r="U142" s="90"/>
      <c r="V142" s="90"/>
      <c r="W142" s="90"/>
      <c r="X142" s="90"/>
      <c r="Y142" s="90"/>
      <c r="Z142" s="90"/>
      <c r="AA142" s="90"/>
      <c r="AB142" s="90"/>
      <c r="AC142" s="90"/>
      <c r="AD142" s="90"/>
      <c r="AE142" s="90"/>
      <c r="AF142" s="90"/>
      <c r="AG142" s="90"/>
      <c r="AH142" s="90"/>
      <c r="AI142" s="90"/>
      <c r="AJ142" s="90"/>
      <c r="AK142" s="90"/>
      <c r="AL142" s="90"/>
      <c r="AM142" s="90"/>
      <c r="AN142" s="90"/>
      <c r="AO142" s="11"/>
      <c r="AP142" s="101"/>
    </row>
    <row r="143" spans="1:42" x14ac:dyDescent="0.2">
      <c r="A143" s="11"/>
      <c r="B143" s="125" t="s">
        <v>371</v>
      </c>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30"/>
    </row>
    <row r="144" spans="1:42" x14ac:dyDescent="0.2">
      <c r="A144" s="11"/>
      <c r="B144" s="126" t="s">
        <v>370</v>
      </c>
      <c r="C144" s="127"/>
      <c r="D144" s="127"/>
      <c r="E144" s="127"/>
      <c r="F144" s="127"/>
      <c r="G144" s="158">
        <f>問題１０解答!G318</f>
        <v>152</v>
      </c>
      <c r="H144" s="158"/>
      <c r="I144" s="158"/>
      <c r="J144" s="127" t="s">
        <v>209</v>
      </c>
      <c r="K144" s="127"/>
      <c r="L144" s="33"/>
      <c r="M144" s="33"/>
      <c r="N144" s="33"/>
      <c r="O144" s="127"/>
      <c r="P144" s="127"/>
      <c r="Q144" s="127"/>
      <c r="R144" s="127"/>
      <c r="S144" s="127"/>
      <c r="T144" s="127"/>
      <c r="U144" s="127"/>
      <c r="V144" s="127"/>
      <c r="W144" s="127"/>
      <c r="X144" s="127"/>
      <c r="Y144" s="127"/>
      <c r="Z144" s="127"/>
      <c r="AA144" s="127"/>
      <c r="AB144" s="158">
        <f>問題１０解答!AB318</f>
        <v>119</v>
      </c>
      <c r="AC144" s="158"/>
      <c r="AD144" s="179" t="s">
        <v>210</v>
      </c>
      <c r="AE144" s="179"/>
      <c r="AF144" s="179"/>
      <c r="AG144" s="179"/>
      <c r="AH144" s="127"/>
      <c r="AI144" s="127"/>
      <c r="AJ144" s="33"/>
      <c r="AK144" s="33"/>
      <c r="AL144" s="33"/>
      <c r="AM144" s="33"/>
      <c r="AN144" s="33"/>
      <c r="AO144" s="33"/>
      <c r="AP144" s="102"/>
    </row>
    <row r="145" spans="1:42"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row>
    <row r="146" spans="1:42" x14ac:dyDescent="0.2">
      <c r="A146" s="11"/>
      <c r="B146" s="134" t="s">
        <v>271</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row>
    <row r="147" spans="1:42" x14ac:dyDescent="0.2">
      <c r="A147" s="11"/>
      <c r="B147" s="159" t="s">
        <v>200</v>
      </c>
      <c r="C147" s="175"/>
      <c r="D147" s="175"/>
      <c r="E147" s="175"/>
      <c r="F147" s="175"/>
      <c r="G147" s="175"/>
      <c r="H147" s="175"/>
      <c r="I147" s="175"/>
      <c r="J147" s="175"/>
      <c r="K147" s="175"/>
      <c r="L147" s="175"/>
      <c r="M147" s="175"/>
      <c r="N147" s="175"/>
      <c r="O147" s="180">
        <f>問題１０解答!O331</f>
        <v>6.45</v>
      </c>
      <c r="P147" s="180"/>
      <c r="Q147" s="180"/>
      <c r="R147" s="93" t="s">
        <v>201</v>
      </c>
      <c r="S147" s="93"/>
      <c r="T147" s="93"/>
      <c r="U147" s="93"/>
      <c r="V147" s="93"/>
      <c r="W147" s="93"/>
      <c r="X147" s="93"/>
      <c r="Y147" s="160">
        <f>問題１０解答!Y331</f>
        <v>610</v>
      </c>
      <c r="Z147" s="160"/>
      <c r="AA147" s="93" t="s">
        <v>202</v>
      </c>
      <c r="AB147" s="93"/>
      <c r="AC147" s="93"/>
      <c r="AD147" s="93"/>
      <c r="AE147" s="160">
        <f>問題１０解答!AE331</f>
        <v>200</v>
      </c>
      <c r="AF147" s="160"/>
      <c r="AG147" s="93" t="s">
        <v>203</v>
      </c>
      <c r="AH147" s="93"/>
      <c r="AI147" s="93"/>
      <c r="AJ147" s="93"/>
      <c r="AK147" s="93"/>
      <c r="AL147" s="93"/>
      <c r="AM147" s="93"/>
      <c r="AN147" s="93"/>
      <c r="AO147" s="93"/>
      <c r="AP147" s="100"/>
    </row>
    <row r="148" spans="1:42" x14ac:dyDescent="0.2">
      <c r="A148" s="11"/>
      <c r="B148" s="181" t="s">
        <v>204</v>
      </c>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01"/>
    </row>
    <row r="149" spans="1:42" x14ac:dyDescent="0.2">
      <c r="A149" s="11"/>
      <c r="B149" s="125" t="s">
        <v>205</v>
      </c>
      <c r="C149" s="90"/>
      <c r="D149" s="90"/>
      <c r="E149" s="90"/>
      <c r="F149" s="177">
        <f>問題１０解答!F333</f>
        <v>19.5</v>
      </c>
      <c r="G149" s="177"/>
      <c r="H149" s="177"/>
      <c r="I149" s="90" t="s">
        <v>206</v>
      </c>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29"/>
      <c r="AP149" s="101"/>
    </row>
    <row r="150" spans="1:42" x14ac:dyDescent="0.2">
      <c r="A150" s="11"/>
      <c r="B150" s="125" t="s">
        <v>207</v>
      </c>
      <c r="C150" s="90"/>
      <c r="D150" s="90"/>
      <c r="E150" s="90"/>
      <c r="F150" s="90"/>
      <c r="G150" s="90"/>
      <c r="H150" s="90"/>
      <c r="I150" s="90"/>
      <c r="J150" s="90"/>
      <c r="K150" s="90"/>
      <c r="L150" s="90"/>
      <c r="M150" s="90"/>
      <c r="N150" s="90"/>
      <c r="O150" s="178">
        <f>問題１０解答!R334</f>
        <v>0.87</v>
      </c>
      <c r="P150" s="178"/>
      <c r="Q150" s="90" t="s">
        <v>208</v>
      </c>
      <c r="R150" s="11"/>
      <c r="S150" s="11"/>
      <c r="T150" s="90"/>
      <c r="U150" s="90"/>
      <c r="V150" s="90"/>
      <c r="W150" s="90"/>
      <c r="X150" s="90"/>
      <c r="Y150" s="90"/>
      <c r="Z150" s="90"/>
      <c r="AA150" s="90"/>
      <c r="AB150" s="90"/>
      <c r="AC150" s="90"/>
      <c r="AD150" s="90"/>
      <c r="AE150" s="90"/>
      <c r="AF150" s="90"/>
      <c r="AG150" s="90"/>
      <c r="AH150" s="90"/>
      <c r="AI150" s="90"/>
      <c r="AJ150" s="90"/>
      <c r="AK150" s="90"/>
      <c r="AL150" s="90"/>
      <c r="AM150" s="90"/>
      <c r="AN150" s="90"/>
      <c r="AO150" s="11"/>
      <c r="AP150" s="101"/>
    </row>
    <row r="151" spans="1:42" x14ac:dyDescent="0.2">
      <c r="A151" s="11"/>
      <c r="B151" s="125" t="s">
        <v>371</v>
      </c>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30"/>
    </row>
    <row r="152" spans="1:42" x14ac:dyDescent="0.2">
      <c r="A152" s="11"/>
      <c r="B152" s="126" t="s">
        <v>370</v>
      </c>
      <c r="C152" s="127"/>
      <c r="D152" s="127"/>
      <c r="E152" s="127"/>
      <c r="F152" s="127"/>
      <c r="G152" s="158">
        <f>問題１０解答!G336</f>
        <v>138</v>
      </c>
      <c r="H152" s="158"/>
      <c r="I152" s="158"/>
      <c r="J152" s="127" t="s">
        <v>209</v>
      </c>
      <c r="K152" s="127"/>
      <c r="L152" s="33"/>
      <c r="M152" s="33"/>
      <c r="N152" s="33"/>
      <c r="O152" s="127"/>
      <c r="P152" s="127"/>
      <c r="Q152" s="127"/>
      <c r="R152" s="127"/>
      <c r="S152" s="127"/>
      <c r="T152" s="127"/>
      <c r="U152" s="127"/>
      <c r="V152" s="127"/>
      <c r="W152" s="127"/>
      <c r="X152" s="127"/>
      <c r="Y152" s="127"/>
      <c r="Z152" s="127"/>
      <c r="AA152" s="127"/>
      <c r="AB152" s="158">
        <f>問題１０解答!AB336</f>
        <v>106</v>
      </c>
      <c r="AC152" s="158"/>
      <c r="AD152" s="179" t="s">
        <v>210</v>
      </c>
      <c r="AE152" s="179"/>
      <c r="AF152" s="179"/>
      <c r="AG152" s="179"/>
      <c r="AH152" s="127"/>
      <c r="AI152" s="127"/>
      <c r="AJ152" s="33"/>
      <c r="AK152" s="33"/>
      <c r="AL152" s="33"/>
      <c r="AM152" s="33"/>
      <c r="AN152" s="33"/>
      <c r="AO152" s="33"/>
      <c r="AP152" s="102"/>
    </row>
    <row r="153" spans="1:42"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row>
    <row r="154" spans="1:42" x14ac:dyDescent="0.2">
      <c r="A154" s="11"/>
      <c r="B154" s="134" t="s">
        <v>254</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row>
    <row r="155" spans="1:42" x14ac:dyDescent="0.2">
      <c r="A155" s="11"/>
      <c r="B155" s="159" t="s">
        <v>200</v>
      </c>
      <c r="C155" s="175"/>
      <c r="D155" s="175"/>
      <c r="E155" s="175"/>
      <c r="F155" s="175"/>
      <c r="G155" s="175"/>
      <c r="H155" s="175"/>
      <c r="I155" s="175"/>
      <c r="J155" s="175"/>
      <c r="K155" s="175"/>
      <c r="L155" s="175"/>
      <c r="M155" s="175"/>
      <c r="N155" s="175"/>
      <c r="O155" s="180">
        <f>問題１０解答!O350</f>
        <v>6.86</v>
      </c>
      <c r="P155" s="180"/>
      <c r="Q155" s="180"/>
      <c r="R155" s="93" t="s">
        <v>201</v>
      </c>
      <c r="S155" s="93"/>
      <c r="T155" s="93"/>
      <c r="U155" s="93"/>
      <c r="V155" s="93"/>
      <c r="W155" s="93"/>
      <c r="X155" s="93"/>
      <c r="Y155" s="160">
        <f>問題１０解答!Y350</f>
        <v>590</v>
      </c>
      <c r="Z155" s="160"/>
      <c r="AA155" s="93" t="s">
        <v>202</v>
      </c>
      <c r="AB155" s="93"/>
      <c r="AC155" s="93"/>
      <c r="AD155" s="93"/>
      <c r="AE155" s="160">
        <f>問題１０解答!AE350</f>
        <v>220</v>
      </c>
      <c r="AF155" s="160"/>
      <c r="AG155" s="93" t="s">
        <v>203</v>
      </c>
      <c r="AH155" s="93"/>
      <c r="AI155" s="93"/>
      <c r="AJ155" s="93"/>
      <c r="AK155" s="93"/>
      <c r="AL155" s="93"/>
      <c r="AM155" s="93"/>
      <c r="AN155" s="93"/>
      <c r="AO155" s="93"/>
      <c r="AP155" s="100"/>
    </row>
    <row r="156" spans="1:42" x14ac:dyDescent="0.2">
      <c r="A156" s="11"/>
      <c r="B156" s="181" t="s">
        <v>204</v>
      </c>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01"/>
    </row>
    <row r="157" spans="1:42" x14ac:dyDescent="0.2">
      <c r="A157" s="11"/>
      <c r="B157" s="125" t="s">
        <v>205</v>
      </c>
      <c r="C157" s="90"/>
      <c r="D157" s="90"/>
      <c r="E157" s="90"/>
      <c r="F157" s="177">
        <f>問題１０解答!F352</f>
        <v>18.8</v>
      </c>
      <c r="G157" s="177"/>
      <c r="H157" s="177"/>
      <c r="I157" s="90" t="s">
        <v>206</v>
      </c>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29"/>
      <c r="AP157" s="101"/>
    </row>
    <row r="158" spans="1:42" x14ac:dyDescent="0.2">
      <c r="A158" s="11"/>
      <c r="B158" s="125" t="s">
        <v>207</v>
      </c>
      <c r="C158" s="90"/>
      <c r="D158" s="90"/>
      <c r="E158" s="90"/>
      <c r="F158" s="90"/>
      <c r="G158" s="90"/>
      <c r="H158" s="90"/>
      <c r="I158" s="90"/>
      <c r="J158" s="90"/>
      <c r="K158" s="90"/>
      <c r="L158" s="90"/>
      <c r="M158" s="90"/>
      <c r="N158" s="90"/>
      <c r="O158" s="178">
        <f>問題１０解答!R353</f>
        <v>1.1499999999999999</v>
      </c>
      <c r="P158" s="178"/>
      <c r="Q158" s="90" t="s">
        <v>208</v>
      </c>
      <c r="R158" s="11"/>
      <c r="S158" s="11"/>
      <c r="T158" s="90"/>
      <c r="U158" s="90"/>
      <c r="V158" s="90"/>
      <c r="W158" s="90"/>
      <c r="X158" s="90"/>
      <c r="Y158" s="90"/>
      <c r="Z158" s="90"/>
      <c r="AA158" s="90"/>
      <c r="AB158" s="90"/>
      <c r="AC158" s="90"/>
      <c r="AD158" s="90"/>
      <c r="AE158" s="90"/>
      <c r="AF158" s="90"/>
      <c r="AG158" s="90"/>
      <c r="AH158" s="90"/>
      <c r="AI158" s="90"/>
      <c r="AJ158" s="90"/>
      <c r="AK158" s="90"/>
      <c r="AL158" s="90"/>
      <c r="AM158" s="90"/>
      <c r="AN158" s="90"/>
      <c r="AO158" s="11"/>
      <c r="AP158" s="101"/>
    </row>
    <row r="159" spans="1:42" x14ac:dyDescent="0.2">
      <c r="A159" s="11"/>
      <c r="B159" s="125" t="s">
        <v>371</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30"/>
    </row>
    <row r="160" spans="1:42" x14ac:dyDescent="0.2">
      <c r="A160" s="11"/>
      <c r="B160" s="126" t="s">
        <v>370</v>
      </c>
      <c r="C160" s="127"/>
      <c r="D160" s="127"/>
      <c r="E160" s="127"/>
      <c r="F160" s="127"/>
      <c r="G160" s="158">
        <f>問題１０解答!G355</f>
        <v>133</v>
      </c>
      <c r="H160" s="158"/>
      <c r="I160" s="158"/>
      <c r="J160" s="127" t="s">
        <v>209</v>
      </c>
      <c r="K160" s="127"/>
      <c r="L160" s="33"/>
      <c r="M160" s="33"/>
      <c r="N160" s="33"/>
      <c r="O160" s="127"/>
      <c r="P160" s="127"/>
      <c r="Q160" s="127"/>
      <c r="R160" s="127"/>
      <c r="S160" s="127"/>
      <c r="T160" s="127"/>
      <c r="U160" s="127"/>
      <c r="V160" s="127"/>
      <c r="W160" s="127"/>
      <c r="X160" s="127"/>
      <c r="Y160" s="127"/>
      <c r="Z160" s="127"/>
      <c r="AA160" s="127"/>
      <c r="AB160" s="158">
        <f>問題１０解答!AB355</f>
        <v>105</v>
      </c>
      <c r="AC160" s="158"/>
      <c r="AD160" s="179" t="s">
        <v>210</v>
      </c>
      <c r="AE160" s="179"/>
      <c r="AF160" s="179"/>
      <c r="AG160" s="179"/>
      <c r="AH160" s="127"/>
      <c r="AI160" s="127"/>
      <c r="AJ160" s="33"/>
      <c r="AK160" s="33"/>
      <c r="AL160" s="33"/>
      <c r="AM160" s="33"/>
      <c r="AN160" s="33"/>
      <c r="AO160" s="33"/>
      <c r="AP160" s="102"/>
    </row>
  </sheetData>
  <mergeCells count="200">
    <mergeCell ref="O6:P6"/>
    <mergeCell ref="G8:I8"/>
    <mergeCell ref="AB8:AC8"/>
    <mergeCell ref="AD8:AG8"/>
    <mergeCell ref="B3:N3"/>
    <mergeCell ref="O3:Q3"/>
    <mergeCell ref="Y3:Z3"/>
    <mergeCell ref="AE3:AF3"/>
    <mergeCell ref="B4:AO4"/>
    <mergeCell ref="F5:H5"/>
    <mergeCell ref="F13:H13"/>
    <mergeCell ref="O14:P14"/>
    <mergeCell ref="G16:I16"/>
    <mergeCell ref="AB16:AC16"/>
    <mergeCell ref="AD16:AG16"/>
    <mergeCell ref="B11:N11"/>
    <mergeCell ref="O11:Q11"/>
    <mergeCell ref="Y11:Z11"/>
    <mergeCell ref="AE11:AF11"/>
    <mergeCell ref="B12:AO12"/>
    <mergeCell ref="F21:H21"/>
    <mergeCell ref="O22:P22"/>
    <mergeCell ref="G24:I24"/>
    <mergeCell ref="AB24:AC24"/>
    <mergeCell ref="AD24:AG24"/>
    <mergeCell ref="B19:N19"/>
    <mergeCell ref="O19:Q19"/>
    <mergeCell ref="Y19:Z19"/>
    <mergeCell ref="AE19:AF19"/>
    <mergeCell ref="B20:AO20"/>
    <mergeCell ref="F29:H29"/>
    <mergeCell ref="O30:P30"/>
    <mergeCell ref="G32:I32"/>
    <mergeCell ref="AB32:AC32"/>
    <mergeCell ref="AD32:AG32"/>
    <mergeCell ref="B27:N27"/>
    <mergeCell ref="O27:Q27"/>
    <mergeCell ref="Y27:Z27"/>
    <mergeCell ref="AE27:AF27"/>
    <mergeCell ref="B28:AO28"/>
    <mergeCell ref="F37:H37"/>
    <mergeCell ref="O38:P38"/>
    <mergeCell ref="G40:I40"/>
    <mergeCell ref="AB40:AC40"/>
    <mergeCell ref="AD40:AG40"/>
    <mergeCell ref="B35:N35"/>
    <mergeCell ref="O35:Q35"/>
    <mergeCell ref="Y35:Z35"/>
    <mergeCell ref="AE35:AF35"/>
    <mergeCell ref="B36:AO36"/>
    <mergeCell ref="F45:H45"/>
    <mergeCell ref="O46:P46"/>
    <mergeCell ref="G48:I48"/>
    <mergeCell ref="AB48:AC48"/>
    <mergeCell ref="AD48:AG48"/>
    <mergeCell ref="B43:N43"/>
    <mergeCell ref="O43:Q43"/>
    <mergeCell ref="Y43:Z43"/>
    <mergeCell ref="AE43:AF43"/>
    <mergeCell ref="B44:AO44"/>
    <mergeCell ref="F53:H53"/>
    <mergeCell ref="O54:P54"/>
    <mergeCell ref="G56:I56"/>
    <mergeCell ref="AB56:AC56"/>
    <mergeCell ref="AD56:AG56"/>
    <mergeCell ref="B51:N51"/>
    <mergeCell ref="O51:Q51"/>
    <mergeCell ref="Y51:Z51"/>
    <mergeCell ref="AE51:AF51"/>
    <mergeCell ref="B52:AO52"/>
    <mergeCell ref="F61:H61"/>
    <mergeCell ref="O62:P62"/>
    <mergeCell ref="G64:I64"/>
    <mergeCell ref="AB64:AC64"/>
    <mergeCell ref="AD64:AG64"/>
    <mergeCell ref="B59:N59"/>
    <mergeCell ref="O59:Q59"/>
    <mergeCell ref="Y59:Z59"/>
    <mergeCell ref="AE59:AF59"/>
    <mergeCell ref="B60:AO60"/>
    <mergeCell ref="F69:H69"/>
    <mergeCell ref="O70:P70"/>
    <mergeCell ref="G72:I72"/>
    <mergeCell ref="AB72:AC72"/>
    <mergeCell ref="AD72:AG72"/>
    <mergeCell ref="B67:N67"/>
    <mergeCell ref="O67:Q67"/>
    <mergeCell ref="Y67:Z67"/>
    <mergeCell ref="AE67:AF67"/>
    <mergeCell ref="B68:AO68"/>
    <mergeCell ref="F77:H77"/>
    <mergeCell ref="O78:P78"/>
    <mergeCell ref="G80:I80"/>
    <mergeCell ref="AB80:AC80"/>
    <mergeCell ref="AD80:AG80"/>
    <mergeCell ref="B75:N75"/>
    <mergeCell ref="O75:Q75"/>
    <mergeCell ref="Y75:Z75"/>
    <mergeCell ref="AE75:AF75"/>
    <mergeCell ref="B76:AO76"/>
    <mergeCell ref="F85:H85"/>
    <mergeCell ref="O86:P86"/>
    <mergeCell ref="G88:I88"/>
    <mergeCell ref="AB88:AC88"/>
    <mergeCell ref="AD88:AG88"/>
    <mergeCell ref="B83:N83"/>
    <mergeCell ref="O83:Q83"/>
    <mergeCell ref="Y83:Z83"/>
    <mergeCell ref="AE83:AF83"/>
    <mergeCell ref="B84:AO84"/>
    <mergeCell ref="F93:H93"/>
    <mergeCell ref="O94:P94"/>
    <mergeCell ref="G96:I96"/>
    <mergeCell ref="AB96:AC96"/>
    <mergeCell ref="AD96:AG96"/>
    <mergeCell ref="B91:N91"/>
    <mergeCell ref="O91:Q91"/>
    <mergeCell ref="Y91:Z91"/>
    <mergeCell ref="AE91:AF91"/>
    <mergeCell ref="B92:AO92"/>
    <mergeCell ref="F101:H101"/>
    <mergeCell ref="O102:P102"/>
    <mergeCell ref="G104:I104"/>
    <mergeCell ref="AB104:AC104"/>
    <mergeCell ref="AD104:AG104"/>
    <mergeCell ref="B99:N99"/>
    <mergeCell ref="O99:Q99"/>
    <mergeCell ref="Y99:Z99"/>
    <mergeCell ref="AE99:AF99"/>
    <mergeCell ref="B100:AO100"/>
    <mergeCell ref="F109:H109"/>
    <mergeCell ref="O110:P110"/>
    <mergeCell ref="G112:I112"/>
    <mergeCell ref="AB112:AC112"/>
    <mergeCell ref="AD112:AG112"/>
    <mergeCell ref="B107:N107"/>
    <mergeCell ref="O107:Q107"/>
    <mergeCell ref="Y107:Z107"/>
    <mergeCell ref="AE107:AF107"/>
    <mergeCell ref="B108:AO108"/>
    <mergeCell ref="F117:H117"/>
    <mergeCell ref="O118:P118"/>
    <mergeCell ref="G120:I120"/>
    <mergeCell ref="AB120:AC120"/>
    <mergeCell ref="AD120:AG120"/>
    <mergeCell ref="B115:N115"/>
    <mergeCell ref="O115:Q115"/>
    <mergeCell ref="Y115:Z115"/>
    <mergeCell ref="AE115:AF115"/>
    <mergeCell ref="B116:AO116"/>
    <mergeCell ref="F125:H125"/>
    <mergeCell ref="O126:P126"/>
    <mergeCell ref="G128:I128"/>
    <mergeCell ref="AB128:AC128"/>
    <mergeCell ref="AD128:AG128"/>
    <mergeCell ref="B123:N123"/>
    <mergeCell ref="O123:Q123"/>
    <mergeCell ref="Y123:Z123"/>
    <mergeCell ref="AE123:AF123"/>
    <mergeCell ref="B124:AO124"/>
    <mergeCell ref="F133:H133"/>
    <mergeCell ref="O134:P134"/>
    <mergeCell ref="G136:I136"/>
    <mergeCell ref="AB136:AC136"/>
    <mergeCell ref="AD136:AG136"/>
    <mergeCell ref="B131:N131"/>
    <mergeCell ref="O131:Q131"/>
    <mergeCell ref="Y131:Z131"/>
    <mergeCell ref="AE131:AF131"/>
    <mergeCell ref="B132:AO132"/>
    <mergeCell ref="F141:H141"/>
    <mergeCell ref="O142:P142"/>
    <mergeCell ref="G144:I144"/>
    <mergeCell ref="AB144:AC144"/>
    <mergeCell ref="AD144:AG144"/>
    <mergeCell ref="B139:N139"/>
    <mergeCell ref="O139:Q139"/>
    <mergeCell ref="Y139:Z139"/>
    <mergeCell ref="AE139:AF139"/>
    <mergeCell ref="B140:AO140"/>
    <mergeCell ref="F149:H149"/>
    <mergeCell ref="O150:P150"/>
    <mergeCell ref="G152:I152"/>
    <mergeCell ref="AB152:AC152"/>
    <mergeCell ref="AD152:AG152"/>
    <mergeCell ref="B147:N147"/>
    <mergeCell ref="O147:Q147"/>
    <mergeCell ref="Y147:Z147"/>
    <mergeCell ref="AE147:AF147"/>
    <mergeCell ref="B148:AO148"/>
    <mergeCell ref="F157:H157"/>
    <mergeCell ref="O158:P158"/>
    <mergeCell ref="G160:I160"/>
    <mergeCell ref="AB160:AC160"/>
    <mergeCell ref="AD160:AG160"/>
    <mergeCell ref="B155:N155"/>
    <mergeCell ref="O155:Q155"/>
    <mergeCell ref="Y155:Z155"/>
    <mergeCell ref="AE155:AF155"/>
    <mergeCell ref="B156:AO156"/>
  </mergeCells>
  <phoneticPr fontId="1"/>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P80"/>
  <sheetViews>
    <sheetView zoomScaleNormal="100" workbookViewId="0">
      <selection activeCell="M10" sqref="M10"/>
    </sheetView>
  </sheetViews>
  <sheetFormatPr defaultColWidth="9" defaultRowHeight="13.2" x14ac:dyDescent="0.2"/>
  <cols>
    <col min="1" max="1" width="1.6640625" style="8" customWidth="1"/>
    <col min="2" max="42" width="2.109375" style="11" customWidth="1"/>
    <col min="43" max="126" width="2.109375" style="8" customWidth="1"/>
    <col min="127" max="16384" width="9" style="8"/>
  </cols>
  <sheetData>
    <row r="2" spans="2:42" x14ac:dyDescent="0.2">
      <c r="B2" s="134" t="s">
        <v>26</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row>
    <row r="3" spans="2:42" x14ac:dyDescent="0.2">
      <c r="B3" s="187" t="s">
        <v>185</v>
      </c>
      <c r="C3" s="188"/>
      <c r="D3" s="188"/>
      <c r="E3" s="188"/>
      <c r="F3" s="188"/>
      <c r="G3" s="188"/>
      <c r="H3" s="188"/>
      <c r="I3" s="188"/>
      <c r="J3" s="160">
        <f>問題１１解答!J3</f>
        <v>28</v>
      </c>
      <c r="K3" s="160"/>
      <c r="L3" s="160" t="s">
        <v>186</v>
      </c>
      <c r="M3" s="160"/>
      <c r="N3" s="160"/>
      <c r="O3" s="160"/>
      <c r="P3" s="160">
        <f>問題１１解答!P3</f>
        <v>1.8</v>
      </c>
      <c r="Q3" s="160"/>
      <c r="R3" s="185" t="s">
        <v>187</v>
      </c>
      <c r="S3" s="185"/>
      <c r="T3" s="185"/>
      <c r="U3" s="185"/>
      <c r="V3" s="185"/>
      <c r="W3" s="185"/>
      <c r="X3" s="185"/>
      <c r="Y3" s="185"/>
      <c r="Z3" s="185"/>
      <c r="AA3" s="185"/>
      <c r="AB3" s="185"/>
      <c r="AC3" s="185"/>
      <c r="AD3" s="185"/>
      <c r="AE3" s="185"/>
      <c r="AF3" s="185"/>
      <c r="AG3" s="185"/>
      <c r="AH3" s="185"/>
      <c r="AI3" s="185"/>
      <c r="AJ3" s="185"/>
      <c r="AK3" s="185"/>
      <c r="AL3" s="185"/>
      <c r="AM3" s="185"/>
      <c r="AN3" s="185"/>
      <c r="AO3" s="185"/>
      <c r="AP3" s="186"/>
    </row>
    <row r="4" spans="2:42" x14ac:dyDescent="0.2">
      <c r="B4" s="183">
        <f>問題１１解答!B4</f>
        <v>8.57</v>
      </c>
      <c r="C4" s="158"/>
      <c r="D4" s="158"/>
      <c r="E4" s="184" t="s">
        <v>188</v>
      </c>
      <c r="F4" s="184"/>
      <c r="G4" s="184"/>
      <c r="H4" s="184"/>
      <c r="I4" s="184"/>
      <c r="J4" s="184"/>
      <c r="K4" s="184"/>
      <c r="L4" s="184"/>
      <c r="M4" s="184"/>
      <c r="N4" s="184"/>
      <c r="O4" s="184"/>
      <c r="P4" s="184"/>
      <c r="Q4" s="184"/>
      <c r="R4" s="184"/>
      <c r="S4" s="184"/>
      <c r="T4" s="184"/>
      <c r="U4" s="184"/>
      <c r="V4" s="184"/>
      <c r="W4" s="184"/>
      <c r="X4" s="184"/>
      <c r="Y4" s="184"/>
      <c r="Z4" s="184"/>
      <c r="AA4" s="184"/>
      <c r="AB4" s="184"/>
      <c r="AC4" s="138"/>
      <c r="AD4" s="138"/>
      <c r="AE4" s="138"/>
      <c r="AF4" s="138"/>
      <c r="AG4" s="138"/>
      <c r="AH4" s="138"/>
      <c r="AI4" s="138"/>
      <c r="AJ4" s="138"/>
      <c r="AK4" s="138"/>
      <c r="AL4" s="138"/>
      <c r="AM4" s="138"/>
      <c r="AN4" s="138"/>
      <c r="AO4" s="138"/>
      <c r="AP4" s="139"/>
    </row>
    <row r="5" spans="2:42" s="122" customFormat="1" x14ac:dyDescent="0.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2:42" s="122" customFormat="1" ht="10.8" x14ac:dyDescent="0.2">
      <c r="B6" s="134" t="s">
        <v>27</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row>
    <row r="7" spans="2:42" s="122" customFormat="1" ht="10.8" x14ac:dyDescent="0.2">
      <c r="B7" s="187" t="s">
        <v>185</v>
      </c>
      <c r="C7" s="188"/>
      <c r="D7" s="188"/>
      <c r="E7" s="188"/>
      <c r="F7" s="188"/>
      <c r="G7" s="188"/>
      <c r="H7" s="188"/>
      <c r="I7" s="188"/>
      <c r="J7" s="160">
        <f>問題１１解答!J12</f>
        <v>26</v>
      </c>
      <c r="K7" s="160"/>
      <c r="L7" s="160" t="s">
        <v>186</v>
      </c>
      <c r="M7" s="160"/>
      <c r="N7" s="160"/>
      <c r="O7" s="160"/>
      <c r="P7" s="160">
        <f>問題１１解答!P12</f>
        <v>1.9</v>
      </c>
      <c r="Q7" s="160"/>
      <c r="R7" s="185" t="s">
        <v>187</v>
      </c>
      <c r="S7" s="185"/>
      <c r="T7" s="185"/>
      <c r="U7" s="185"/>
      <c r="V7" s="185"/>
      <c r="W7" s="185"/>
      <c r="X7" s="185"/>
      <c r="Y7" s="185"/>
      <c r="Z7" s="185"/>
      <c r="AA7" s="185"/>
      <c r="AB7" s="185"/>
      <c r="AC7" s="185"/>
      <c r="AD7" s="185"/>
      <c r="AE7" s="185"/>
      <c r="AF7" s="185"/>
      <c r="AG7" s="185"/>
      <c r="AH7" s="185"/>
      <c r="AI7" s="185"/>
      <c r="AJ7" s="185"/>
      <c r="AK7" s="185"/>
      <c r="AL7" s="185"/>
      <c r="AM7" s="185"/>
      <c r="AN7" s="185"/>
      <c r="AO7" s="185"/>
      <c r="AP7" s="186"/>
    </row>
    <row r="8" spans="2:42" s="122" customFormat="1" ht="10.8" x14ac:dyDescent="0.2">
      <c r="B8" s="183">
        <f>問題１１解答!B13</f>
        <v>9.82</v>
      </c>
      <c r="C8" s="158"/>
      <c r="D8" s="158"/>
      <c r="E8" s="184" t="s">
        <v>188</v>
      </c>
      <c r="F8" s="184"/>
      <c r="G8" s="184"/>
      <c r="H8" s="184"/>
      <c r="I8" s="184"/>
      <c r="J8" s="184"/>
      <c r="K8" s="184"/>
      <c r="L8" s="184"/>
      <c r="M8" s="184"/>
      <c r="N8" s="184"/>
      <c r="O8" s="184"/>
      <c r="P8" s="184"/>
      <c r="Q8" s="184"/>
      <c r="R8" s="184"/>
      <c r="S8" s="184"/>
      <c r="T8" s="184"/>
      <c r="U8" s="184"/>
      <c r="V8" s="184"/>
      <c r="W8" s="184"/>
      <c r="X8" s="184"/>
      <c r="Y8" s="184"/>
      <c r="Z8" s="184"/>
      <c r="AA8" s="184"/>
      <c r="AB8" s="184"/>
      <c r="AC8" s="138"/>
      <c r="AD8" s="138"/>
      <c r="AE8" s="138"/>
      <c r="AF8" s="138"/>
      <c r="AG8" s="138"/>
      <c r="AH8" s="138"/>
      <c r="AI8" s="138"/>
      <c r="AJ8" s="138"/>
      <c r="AK8" s="138"/>
      <c r="AL8" s="138"/>
      <c r="AM8" s="138"/>
      <c r="AN8" s="138"/>
      <c r="AO8" s="138"/>
      <c r="AP8" s="139"/>
    </row>
    <row r="9" spans="2:42" s="122" customFormat="1" x14ac:dyDescent="0.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2:42" s="122" customFormat="1" ht="10.8" x14ac:dyDescent="0.2">
      <c r="B10" s="134" t="s">
        <v>219</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row>
    <row r="11" spans="2:42" s="122" customFormat="1" ht="10.8" x14ac:dyDescent="0.2">
      <c r="B11" s="187" t="s">
        <v>185</v>
      </c>
      <c r="C11" s="188"/>
      <c r="D11" s="188"/>
      <c r="E11" s="188"/>
      <c r="F11" s="188"/>
      <c r="G11" s="188"/>
      <c r="H11" s="188"/>
      <c r="I11" s="188"/>
      <c r="J11" s="160">
        <f>問題１１解答!J21</f>
        <v>24</v>
      </c>
      <c r="K11" s="160"/>
      <c r="L11" s="160" t="s">
        <v>186</v>
      </c>
      <c r="M11" s="160"/>
      <c r="N11" s="160"/>
      <c r="O11" s="160"/>
      <c r="P11" s="160">
        <f>問題１１解答!P21</f>
        <v>1.5</v>
      </c>
      <c r="Q11" s="160"/>
      <c r="R11" s="185" t="s">
        <v>187</v>
      </c>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6"/>
    </row>
    <row r="12" spans="2:42" s="122" customFormat="1" ht="10.8" x14ac:dyDescent="0.2">
      <c r="B12" s="183">
        <f>問題１１解答!B22</f>
        <v>9.5399999999999991</v>
      </c>
      <c r="C12" s="158"/>
      <c r="D12" s="158"/>
      <c r="E12" s="184" t="s">
        <v>188</v>
      </c>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38"/>
      <c r="AD12" s="138"/>
      <c r="AE12" s="138"/>
      <c r="AF12" s="138"/>
      <c r="AG12" s="138"/>
      <c r="AH12" s="138"/>
      <c r="AI12" s="138"/>
      <c r="AJ12" s="138"/>
      <c r="AK12" s="138"/>
      <c r="AL12" s="138"/>
      <c r="AM12" s="138"/>
      <c r="AN12" s="138"/>
      <c r="AO12" s="138"/>
      <c r="AP12" s="139"/>
    </row>
    <row r="13" spans="2:42" s="122" customFormat="1" x14ac:dyDescent="0.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2:42" s="122" customFormat="1" ht="10.8" x14ac:dyDescent="0.2">
      <c r="B14" s="134" t="s">
        <v>220</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row>
    <row r="15" spans="2:42" s="122" customFormat="1" ht="10.8" x14ac:dyDescent="0.2">
      <c r="B15" s="187" t="s">
        <v>185</v>
      </c>
      <c r="C15" s="188"/>
      <c r="D15" s="188"/>
      <c r="E15" s="188"/>
      <c r="F15" s="188"/>
      <c r="G15" s="188"/>
      <c r="H15" s="188"/>
      <c r="I15" s="188"/>
      <c r="J15" s="160">
        <f>問題１１解答!J30</f>
        <v>29</v>
      </c>
      <c r="K15" s="160"/>
      <c r="L15" s="160" t="s">
        <v>186</v>
      </c>
      <c r="M15" s="160"/>
      <c r="N15" s="160"/>
      <c r="O15" s="160"/>
      <c r="P15" s="160">
        <f>問題１１解答!P30</f>
        <v>2.2000000000000002</v>
      </c>
      <c r="Q15" s="160"/>
      <c r="R15" s="185" t="s">
        <v>187</v>
      </c>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6"/>
    </row>
    <row r="16" spans="2:42" s="122" customFormat="1" ht="10.8" x14ac:dyDescent="0.2">
      <c r="B16" s="183">
        <f>問題１１解答!B31</f>
        <v>9.25</v>
      </c>
      <c r="C16" s="158"/>
      <c r="D16" s="158"/>
      <c r="E16" s="184" t="s">
        <v>188</v>
      </c>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38"/>
      <c r="AD16" s="138"/>
      <c r="AE16" s="138"/>
      <c r="AF16" s="138"/>
      <c r="AG16" s="138"/>
      <c r="AH16" s="138"/>
      <c r="AI16" s="138"/>
      <c r="AJ16" s="138"/>
      <c r="AK16" s="138"/>
      <c r="AL16" s="138"/>
      <c r="AM16" s="138"/>
      <c r="AN16" s="138"/>
      <c r="AO16" s="138"/>
      <c r="AP16" s="139"/>
    </row>
    <row r="17" spans="2:42" s="122" customFormat="1" x14ac:dyDescent="0.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2:42" s="122" customFormat="1" ht="10.8" x14ac:dyDescent="0.2">
      <c r="B18" s="134" t="s">
        <v>221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2:42" s="122" customFormat="1" ht="10.8" x14ac:dyDescent="0.2">
      <c r="B19" s="187" t="s">
        <v>185</v>
      </c>
      <c r="C19" s="188"/>
      <c r="D19" s="188"/>
      <c r="E19" s="188"/>
      <c r="F19" s="188"/>
      <c r="G19" s="188"/>
      <c r="H19" s="188"/>
      <c r="I19" s="188"/>
      <c r="J19" s="160">
        <f>問題１１解答!J39</f>
        <v>25</v>
      </c>
      <c r="K19" s="160"/>
      <c r="L19" s="160" t="s">
        <v>186</v>
      </c>
      <c r="M19" s="160"/>
      <c r="N19" s="160"/>
      <c r="O19" s="160"/>
      <c r="P19" s="160">
        <f>問題１１解答!P39</f>
        <v>2.5</v>
      </c>
      <c r="Q19" s="160"/>
      <c r="R19" s="185" t="s">
        <v>187</v>
      </c>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6"/>
    </row>
    <row r="20" spans="2:42" s="122" customFormat="1" ht="10.8" x14ac:dyDescent="0.2">
      <c r="B20" s="189">
        <f>問題１１解答!B40</f>
        <v>8.6</v>
      </c>
      <c r="C20" s="158"/>
      <c r="D20" s="158"/>
      <c r="E20" s="184" t="s">
        <v>188</v>
      </c>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38"/>
      <c r="AD20" s="138"/>
      <c r="AE20" s="138"/>
      <c r="AF20" s="138"/>
      <c r="AG20" s="138"/>
      <c r="AH20" s="138"/>
      <c r="AI20" s="138"/>
      <c r="AJ20" s="138"/>
      <c r="AK20" s="138"/>
      <c r="AL20" s="138"/>
      <c r="AM20" s="138"/>
      <c r="AN20" s="138"/>
      <c r="AO20" s="138"/>
      <c r="AP20" s="139"/>
    </row>
    <row r="21" spans="2:42" s="122" customFormat="1" x14ac:dyDescent="0.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2:42" s="122" customFormat="1" ht="10.8" x14ac:dyDescent="0.2">
      <c r="B22" s="134" t="s">
        <v>222</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row>
    <row r="23" spans="2:42" s="122" customFormat="1" ht="10.8" x14ac:dyDescent="0.2">
      <c r="B23" s="187" t="s">
        <v>185</v>
      </c>
      <c r="C23" s="188"/>
      <c r="D23" s="188"/>
      <c r="E23" s="188"/>
      <c r="F23" s="188"/>
      <c r="G23" s="188"/>
      <c r="H23" s="188"/>
      <c r="I23" s="188"/>
      <c r="J23" s="160">
        <f>問題１１解答!J48</f>
        <v>29</v>
      </c>
      <c r="K23" s="160"/>
      <c r="L23" s="160" t="s">
        <v>186</v>
      </c>
      <c r="M23" s="160"/>
      <c r="N23" s="160"/>
      <c r="O23" s="160"/>
      <c r="P23" s="160">
        <f>問題１１解答!P48</f>
        <v>1.5</v>
      </c>
      <c r="Q23" s="160"/>
      <c r="R23" s="185" t="s">
        <v>187</v>
      </c>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6"/>
    </row>
    <row r="24" spans="2:42" s="122" customFormat="1" ht="10.8" x14ac:dyDescent="0.2">
      <c r="B24" s="183">
        <f>問題１１解答!B49</f>
        <v>9.5500000000000007</v>
      </c>
      <c r="C24" s="158"/>
      <c r="D24" s="158"/>
      <c r="E24" s="184" t="s">
        <v>188</v>
      </c>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38"/>
      <c r="AD24" s="138"/>
      <c r="AE24" s="138"/>
      <c r="AF24" s="138"/>
      <c r="AG24" s="138"/>
      <c r="AH24" s="138"/>
      <c r="AI24" s="138"/>
      <c r="AJ24" s="138"/>
      <c r="AK24" s="138"/>
      <c r="AL24" s="138"/>
      <c r="AM24" s="138"/>
      <c r="AN24" s="138"/>
      <c r="AO24" s="138"/>
      <c r="AP24" s="139"/>
    </row>
    <row r="25" spans="2:42" s="122" customFormat="1" x14ac:dyDescent="0.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2:42" s="122" customFormat="1" ht="10.8" x14ac:dyDescent="0.2">
      <c r="B26" s="134" t="s">
        <v>223</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row>
    <row r="27" spans="2:42" s="122" customFormat="1" ht="10.8" x14ac:dyDescent="0.2">
      <c r="B27" s="187" t="s">
        <v>185</v>
      </c>
      <c r="C27" s="188"/>
      <c r="D27" s="188"/>
      <c r="E27" s="188"/>
      <c r="F27" s="188"/>
      <c r="G27" s="188"/>
      <c r="H27" s="188"/>
      <c r="I27" s="188"/>
      <c r="J27" s="160">
        <f>問題１１解答!J57</f>
        <v>20</v>
      </c>
      <c r="K27" s="160"/>
      <c r="L27" s="160" t="s">
        <v>186</v>
      </c>
      <c r="M27" s="160"/>
      <c r="N27" s="160"/>
      <c r="O27" s="160"/>
      <c r="P27" s="160">
        <f>問題１１解答!P57</f>
        <v>1.5</v>
      </c>
      <c r="Q27" s="160"/>
      <c r="R27" s="185" t="s">
        <v>187</v>
      </c>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6"/>
    </row>
    <row r="28" spans="2:42" x14ac:dyDescent="0.2">
      <c r="B28" s="183">
        <f>問題１１解答!B58</f>
        <v>9.25</v>
      </c>
      <c r="C28" s="158"/>
      <c r="D28" s="158"/>
      <c r="E28" s="184" t="s">
        <v>188</v>
      </c>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38"/>
      <c r="AD28" s="138"/>
      <c r="AE28" s="138"/>
      <c r="AF28" s="138"/>
      <c r="AG28" s="138"/>
      <c r="AH28" s="138"/>
      <c r="AI28" s="138"/>
      <c r="AJ28" s="138"/>
      <c r="AK28" s="138"/>
      <c r="AL28" s="138"/>
      <c r="AM28" s="138"/>
      <c r="AN28" s="138"/>
      <c r="AO28" s="138"/>
      <c r="AP28" s="139"/>
    </row>
    <row r="30" spans="2:42" x14ac:dyDescent="0.2">
      <c r="B30" s="134" t="s">
        <v>224</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row>
    <row r="31" spans="2:42" x14ac:dyDescent="0.2">
      <c r="B31" s="187" t="s">
        <v>185</v>
      </c>
      <c r="C31" s="188"/>
      <c r="D31" s="188"/>
      <c r="E31" s="188"/>
      <c r="F31" s="188"/>
      <c r="G31" s="188"/>
      <c r="H31" s="188"/>
      <c r="I31" s="188"/>
      <c r="J31" s="160">
        <f>問題１１解答!J66</f>
        <v>24</v>
      </c>
      <c r="K31" s="160"/>
      <c r="L31" s="160" t="s">
        <v>186</v>
      </c>
      <c r="M31" s="160"/>
      <c r="N31" s="160"/>
      <c r="O31" s="160"/>
      <c r="P31" s="160">
        <f>問題１１解答!P66</f>
        <v>1.8</v>
      </c>
      <c r="Q31" s="160"/>
      <c r="R31" s="185" t="s">
        <v>187</v>
      </c>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6"/>
    </row>
    <row r="32" spans="2:42" x14ac:dyDescent="0.2">
      <c r="B32" s="183">
        <f>問題１１解答!B67</f>
        <v>8.4499999999999993</v>
      </c>
      <c r="C32" s="158"/>
      <c r="D32" s="158"/>
      <c r="E32" s="184" t="s">
        <v>188</v>
      </c>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38"/>
      <c r="AD32" s="138"/>
      <c r="AE32" s="138"/>
      <c r="AF32" s="138"/>
      <c r="AG32" s="138"/>
      <c r="AH32" s="138"/>
      <c r="AI32" s="138"/>
      <c r="AJ32" s="138"/>
      <c r="AK32" s="138"/>
      <c r="AL32" s="138"/>
      <c r="AM32" s="138"/>
      <c r="AN32" s="138"/>
      <c r="AO32" s="138"/>
      <c r="AP32" s="139"/>
    </row>
    <row r="34" spans="2:42" x14ac:dyDescent="0.2">
      <c r="B34" s="134" t="s">
        <v>215</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row>
    <row r="35" spans="2:42" x14ac:dyDescent="0.2">
      <c r="B35" s="187" t="s">
        <v>185</v>
      </c>
      <c r="C35" s="188"/>
      <c r="D35" s="188"/>
      <c r="E35" s="188"/>
      <c r="F35" s="188"/>
      <c r="G35" s="188"/>
      <c r="H35" s="188"/>
      <c r="I35" s="188"/>
      <c r="J35" s="160">
        <f>問題１１解答!J75</f>
        <v>18</v>
      </c>
      <c r="K35" s="160"/>
      <c r="L35" s="160" t="s">
        <v>186</v>
      </c>
      <c r="M35" s="160"/>
      <c r="N35" s="160"/>
      <c r="O35" s="160"/>
      <c r="P35" s="160">
        <f>問題１１解答!P75</f>
        <v>1.5</v>
      </c>
      <c r="Q35" s="160"/>
      <c r="R35" s="185" t="s">
        <v>187</v>
      </c>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6"/>
    </row>
    <row r="36" spans="2:42" x14ac:dyDescent="0.2">
      <c r="B36" s="183">
        <f>問題１１解答!B76</f>
        <v>7.25</v>
      </c>
      <c r="C36" s="158"/>
      <c r="D36" s="158"/>
      <c r="E36" s="184" t="s">
        <v>188</v>
      </c>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38"/>
      <c r="AD36" s="138"/>
      <c r="AE36" s="138"/>
      <c r="AF36" s="138"/>
      <c r="AG36" s="138"/>
      <c r="AH36" s="138"/>
      <c r="AI36" s="138"/>
      <c r="AJ36" s="138"/>
      <c r="AK36" s="138"/>
      <c r="AL36" s="138"/>
      <c r="AM36" s="138"/>
      <c r="AN36" s="138"/>
      <c r="AO36" s="138"/>
      <c r="AP36" s="139"/>
    </row>
    <row r="38" spans="2:42" x14ac:dyDescent="0.2">
      <c r="B38" s="134" t="s">
        <v>216</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row>
    <row r="39" spans="2:42" x14ac:dyDescent="0.2">
      <c r="B39" s="187" t="s">
        <v>185</v>
      </c>
      <c r="C39" s="188"/>
      <c r="D39" s="188"/>
      <c r="E39" s="188"/>
      <c r="F39" s="188"/>
      <c r="G39" s="188"/>
      <c r="H39" s="188"/>
      <c r="I39" s="188"/>
      <c r="J39" s="160">
        <f>問題１１解答!J84</f>
        <v>16</v>
      </c>
      <c r="K39" s="160"/>
      <c r="L39" s="160" t="s">
        <v>186</v>
      </c>
      <c r="M39" s="160"/>
      <c r="N39" s="160"/>
      <c r="O39" s="160"/>
      <c r="P39" s="160">
        <f>問題１１解答!P84</f>
        <v>1.9</v>
      </c>
      <c r="Q39" s="160"/>
      <c r="R39" s="185" t="s">
        <v>187</v>
      </c>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row>
    <row r="40" spans="2:42" x14ac:dyDescent="0.2">
      <c r="B40" s="183">
        <f>問題１１解答!B85</f>
        <v>6.15</v>
      </c>
      <c r="C40" s="158"/>
      <c r="D40" s="158"/>
      <c r="E40" s="184" t="s">
        <v>188</v>
      </c>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38"/>
      <c r="AD40" s="138"/>
      <c r="AE40" s="138"/>
      <c r="AF40" s="138"/>
      <c r="AG40" s="138"/>
      <c r="AH40" s="138"/>
      <c r="AI40" s="138"/>
      <c r="AJ40" s="138"/>
      <c r="AK40" s="138"/>
      <c r="AL40" s="138"/>
      <c r="AM40" s="138"/>
      <c r="AN40" s="138"/>
      <c r="AO40" s="138"/>
      <c r="AP40" s="139"/>
    </row>
    <row r="42" spans="2:42" x14ac:dyDescent="0.2">
      <c r="B42" s="134" t="s">
        <v>217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row>
    <row r="43" spans="2:42" x14ac:dyDescent="0.2">
      <c r="B43" s="187" t="s">
        <v>185</v>
      </c>
      <c r="C43" s="188"/>
      <c r="D43" s="188"/>
      <c r="E43" s="188"/>
      <c r="F43" s="188"/>
      <c r="G43" s="188"/>
      <c r="H43" s="188"/>
      <c r="I43" s="188"/>
      <c r="J43" s="160">
        <f>問題１１解答!J93</f>
        <v>19</v>
      </c>
      <c r="K43" s="160"/>
      <c r="L43" s="160" t="s">
        <v>186</v>
      </c>
      <c r="M43" s="160"/>
      <c r="N43" s="160"/>
      <c r="O43" s="160"/>
      <c r="P43" s="160">
        <f>問題１１解答!P93</f>
        <v>1.5</v>
      </c>
      <c r="Q43" s="160"/>
      <c r="R43" s="185" t="s">
        <v>187</v>
      </c>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6"/>
    </row>
    <row r="44" spans="2:42" x14ac:dyDescent="0.2">
      <c r="B44" s="183">
        <f>問題１１解答!B94</f>
        <v>7.84</v>
      </c>
      <c r="C44" s="158"/>
      <c r="D44" s="158"/>
      <c r="E44" s="184" t="s">
        <v>188</v>
      </c>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38"/>
      <c r="AD44" s="138"/>
      <c r="AE44" s="138"/>
      <c r="AF44" s="138"/>
      <c r="AG44" s="138"/>
      <c r="AH44" s="138"/>
      <c r="AI44" s="138"/>
      <c r="AJ44" s="138"/>
      <c r="AK44" s="138"/>
      <c r="AL44" s="138"/>
      <c r="AM44" s="138"/>
      <c r="AN44" s="138"/>
      <c r="AO44" s="138"/>
      <c r="AP44" s="139"/>
    </row>
    <row r="46" spans="2:42" x14ac:dyDescent="0.2">
      <c r="B46" s="134" t="s">
        <v>218</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row>
    <row r="47" spans="2:42" x14ac:dyDescent="0.2">
      <c r="B47" s="187" t="s">
        <v>185</v>
      </c>
      <c r="C47" s="188"/>
      <c r="D47" s="188"/>
      <c r="E47" s="188"/>
      <c r="F47" s="188"/>
      <c r="G47" s="188"/>
      <c r="H47" s="188"/>
      <c r="I47" s="188"/>
      <c r="J47" s="160">
        <f>問題１１解答!J102</f>
        <v>32</v>
      </c>
      <c r="K47" s="160"/>
      <c r="L47" s="160" t="s">
        <v>186</v>
      </c>
      <c r="M47" s="160"/>
      <c r="N47" s="160"/>
      <c r="O47" s="160"/>
      <c r="P47" s="160">
        <f>問題１１解答!P102</f>
        <v>3.5</v>
      </c>
      <c r="Q47" s="160"/>
      <c r="R47" s="185" t="s">
        <v>187</v>
      </c>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6"/>
    </row>
    <row r="48" spans="2:42" x14ac:dyDescent="0.2">
      <c r="B48" s="183">
        <f>問題１１解答!B103</f>
        <v>10.15</v>
      </c>
      <c r="C48" s="158"/>
      <c r="D48" s="158"/>
      <c r="E48" s="184" t="s">
        <v>188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38"/>
      <c r="AD48" s="138"/>
      <c r="AE48" s="138"/>
      <c r="AF48" s="138"/>
      <c r="AG48" s="138"/>
      <c r="AH48" s="138"/>
      <c r="AI48" s="138"/>
      <c r="AJ48" s="138"/>
      <c r="AK48" s="138"/>
      <c r="AL48" s="138"/>
      <c r="AM48" s="138"/>
      <c r="AN48" s="138"/>
      <c r="AO48" s="138"/>
      <c r="AP48" s="139"/>
    </row>
    <row r="50" spans="2:42" x14ac:dyDescent="0.2">
      <c r="B50" s="134" t="s">
        <v>228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row>
    <row r="51" spans="2:42" x14ac:dyDescent="0.2">
      <c r="B51" s="187" t="s">
        <v>185</v>
      </c>
      <c r="C51" s="188"/>
      <c r="D51" s="188"/>
      <c r="E51" s="188"/>
      <c r="F51" s="188"/>
      <c r="G51" s="188"/>
      <c r="H51" s="188"/>
      <c r="I51" s="188"/>
      <c r="J51" s="160">
        <f>問題１１解答!J111</f>
        <v>15</v>
      </c>
      <c r="K51" s="160"/>
      <c r="L51" s="160" t="s">
        <v>186</v>
      </c>
      <c r="M51" s="160"/>
      <c r="N51" s="160"/>
      <c r="O51" s="160"/>
      <c r="P51" s="160">
        <f>問題１１解答!P111</f>
        <v>1.9</v>
      </c>
      <c r="Q51" s="160"/>
      <c r="R51" s="185" t="s">
        <v>187</v>
      </c>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6"/>
    </row>
    <row r="52" spans="2:42" x14ac:dyDescent="0.2">
      <c r="B52" s="183">
        <f>問題１１解答!B112</f>
        <v>7.14</v>
      </c>
      <c r="C52" s="158"/>
      <c r="D52" s="158"/>
      <c r="E52" s="184" t="s">
        <v>188</v>
      </c>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38"/>
      <c r="AD52" s="138"/>
      <c r="AE52" s="138"/>
      <c r="AF52" s="138"/>
      <c r="AG52" s="138"/>
      <c r="AH52" s="138"/>
      <c r="AI52" s="138"/>
      <c r="AJ52" s="138"/>
      <c r="AK52" s="138"/>
      <c r="AL52" s="138"/>
      <c r="AM52" s="138"/>
      <c r="AN52" s="138"/>
      <c r="AO52" s="138"/>
      <c r="AP52" s="139"/>
    </row>
    <row r="54" spans="2:42" x14ac:dyDescent="0.2">
      <c r="B54" s="134" t="s">
        <v>236</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row>
    <row r="55" spans="2:42" x14ac:dyDescent="0.2">
      <c r="B55" s="187" t="s">
        <v>185</v>
      </c>
      <c r="C55" s="188"/>
      <c r="D55" s="188"/>
      <c r="E55" s="188"/>
      <c r="F55" s="188"/>
      <c r="G55" s="188"/>
      <c r="H55" s="188"/>
      <c r="I55" s="188"/>
      <c r="J55" s="160">
        <f>問題１１解答!J120</f>
        <v>12</v>
      </c>
      <c r="K55" s="160"/>
      <c r="L55" s="160" t="s">
        <v>186</v>
      </c>
      <c r="M55" s="160"/>
      <c r="N55" s="160"/>
      <c r="O55" s="160"/>
      <c r="P55" s="160">
        <f>問題１１解答!P120</f>
        <v>1.5</v>
      </c>
      <c r="Q55" s="160"/>
      <c r="R55" s="185" t="s">
        <v>187</v>
      </c>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6"/>
    </row>
    <row r="56" spans="2:42" x14ac:dyDescent="0.2">
      <c r="B56" s="183">
        <f>問題１１解答!B121</f>
        <v>6.18</v>
      </c>
      <c r="C56" s="158"/>
      <c r="D56" s="158"/>
      <c r="E56" s="184" t="s">
        <v>188</v>
      </c>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38"/>
      <c r="AD56" s="138"/>
      <c r="AE56" s="138"/>
      <c r="AF56" s="138"/>
      <c r="AG56" s="138"/>
      <c r="AH56" s="138"/>
      <c r="AI56" s="138"/>
      <c r="AJ56" s="138"/>
      <c r="AK56" s="138"/>
      <c r="AL56" s="138"/>
      <c r="AM56" s="138"/>
      <c r="AN56" s="138"/>
      <c r="AO56" s="138"/>
      <c r="AP56" s="139"/>
    </row>
    <row r="58" spans="2:42" x14ac:dyDescent="0.2">
      <c r="B58" s="134" t="s">
        <v>230</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row>
    <row r="59" spans="2:42" x14ac:dyDescent="0.2">
      <c r="B59" s="187" t="s">
        <v>185</v>
      </c>
      <c r="C59" s="188"/>
      <c r="D59" s="188"/>
      <c r="E59" s="188"/>
      <c r="F59" s="188"/>
      <c r="G59" s="188"/>
      <c r="H59" s="188"/>
      <c r="I59" s="188"/>
      <c r="J59" s="160">
        <f>問題１１解答!J129</f>
        <v>26</v>
      </c>
      <c r="K59" s="160"/>
      <c r="L59" s="160" t="s">
        <v>186</v>
      </c>
      <c r="M59" s="160"/>
      <c r="N59" s="160"/>
      <c r="O59" s="160"/>
      <c r="P59" s="160">
        <f>問題１１解答!P129</f>
        <v>2.5</v>
      </c>
      <c r="Q59" s="160"/>
      <c r="R59" s="185" t="s">
        <v>187</v>
      </c>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6"/>
    </row>
    <row r="60" spans="2:42" x14ac:dyDescent="0.2">
      <c r="B60" s="183">
        <f>問題１１解答!B130</f>
        <v>8.25</v>
      </c>
      <c r="C60" s="158"/>
      <c r="D60" s="158"/>
      <c r="E60" s="184" t="s">
        <v>188</v>
      </c>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38"/>
      <c r="AD60" s="138"/>
      <c r="AE60" s="138"/>
      <c r="AF60" s="138"/>
      <c r="AG60" s="138"/>
      <c r="AH60" s="138"/>
      <c r="AI60" s="138"/>
      <c r="AJ60" s="138"/>
      <c r="AK60" s="138"/>
      <c r="AL60" s="138"/>
      <c r="AM60" s="138"/>
      <c r="AN60" s="138"/>
      <c r="AO60" s="138"/>
      <c r="AP60" s="139"/>
    </row>
    <row r="62" spans="2:42" x14ac:dyDescent="0.2">
      <c r="B62" s="134" t="s">
        <v>231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row>
    <row r="63" spans="2:42" x14ac:dyDescent="0.2">
      <c r="B63" s="187" t="s">
        <v>185</v>
      </c>
      <c r="C63" s="188"/>
      <c r="D63" s="188"/>
      <c r="E63" s="188"/>
      <c r="F63" s="188"/>
      <c r="G63" s="188"/>
      <c r="H63" s="188"/>
      <c r="I63" s="188"/>
      <c r="J63" s="160">
        <f>問題１１解答!J138</f>
        <v>28</v>
      </c>
      <c r="K63" s="160"/>
      <c r="L63" s="160" t="s">
        <v>186</v>
      </c>
      <c r="M63" s="160"/>
      <c r="N63" s="160"/>
      <c r="O63" s="160"/>
      <c r="P63" s="160">
        <f>問題１１解答!P138</f>
        <v>1.5</v>
      </c>
      <c r="Q63" s="160"/>
      <c r="R63" s="185" t="s">
        <v>187</v>
      </c>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6"/>
    </row>
    <row r="64" spans="2:42" x14ac:dyDescent="0.2">
      <c r="B64" s="183">
        <f>問題１１解答!B139</f>
        <v>8.9499999999999993</v>
      </c>
      <c r="C64" s="158"/>
      <c r="D64" s="158"/>
      <c r="E64" s="184" t="s">
        <v>188</v>
      </c>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38"/>
      <c r="AD64" s="138"/>
      <c r="AE64" s="138"/>
      <c r="AF64" s="138"/>
      <c r="AG64" s="138"/>
      <c r="AH64" s="138"/>
      <c r="AI64" s="138"/>
      <c r="AJ64" s="138"/>
      <c r="AK64" s="138"/>
      <c r="AL64" s="138"/>
      <c r="AM64" s="138"/>
      <c r="AN64" s="138"/>
      <c r="AO64" s="138"/>
      <c r="AP64" s="139"/>
    </row>
    <row r="66" spans="2:42" x14ac:dyDescent="0.2">
      <c r="B66" s="134" t="s">
        <v>232</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row>
    <row r="67" spans="2:42" x14ac:dyDescent="0.2">
      <c r="B67" s="187" t="s">
        <v>185</v>
      </c>
      <c r="C67" s="188"/>
      <c r="D67" s="188"/>
      <c r="E67" s="188"/>
      <c r="F67" s="188"/>
      <c r="G67" s="188"/>
      <c r="H67" s="188"/>
      <c r="I67" s="188"/>
      <c r="J67" s="160">
        <f>問題１１解答!J147</f>
        <v>26</v>
      </c>
      <c r="K67" s="160"/>
      <c r="L67" s="160" t="s">
        <v>186</v>
      </c>
      <c r="M67" s="160"/>
      <c r="N67" s="160"/>
      <c r="O67" s="160"/>
      <c r="P67" s="160">
        <f>問題１１解答!P147</f>
        <v>1.7</v>
      </c>
      <c r="Q67" s="160"/>
      <c r="R67" s="185" t="s">
        <v>187</v>
      </c>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6"/>
    </row>
    <row r="68" spans="2:42" x14ac:dyDescent="0.2">
      <c r="B68" s="183">
        <f>問題１１解答!B148</f>
        <v>8.68</v>
      </c>
      <c r="C68" s="158"/>
      <c r="D68" s="158"/>
      <c r="E68" s="184" t="s">
        <v>188</v>
      </c>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38"/>
      <c r="AD68" s="138"/>
      <c r="AE68" s="138"/>
      <c r="AF68" s="138"/>
      <c r="AG68" s="138"/>
      <c r="AH68" s="138"/>
      <c r="AI68" s="138"/>
      <c r="AJ68" s="138"/>
      <c r="AK68" s="138"/>
      <c r="AL68" s="138"/>
      <c r="AM68" s="138"/>
      <c r="AN68" s="138"/>
      <c r="AO68" s="138"/>
      <c r="AP68" s="139"/>
    </row>
    <row r="70" spans="2:42" x14ac:dyDescent="0.2">
      <c r="B70" s="134" t="s">
        <v>233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row>
    <row r="71" spans="2:42" x14ac:dyDescent="0.2">
      <c r="B71" s="187" t="s">
        <v>185</v>
      </c>
      <c r="C71" s="188"/>
      <c r="D71" s="188"/>
      <c r="E71" s="188"/>
      <c r="F71" s="188"/>
      <c r="G71" s="188"/>
      <c r="H71" s="188"/>
      <c r="I71" s="188"/>
      <c r="J71" s="160">
        <f>問題１１解答!J156</f>
        <v>22</v>
      </c>
      <c r="K71" s="160"/>
      <c r="L71" s="160" t="s">
        <v>186</v>
      </c>
      <c r="M71" s="160"/>
      <c r="N71" s="160"/>
      <c r="O71" s="160"/>
      <c r="P71" s="160">
        <f>問題１１解答!P156</f>
        <v>1.9</v>
      </c>
      <c r="Q71" s="160"/>
      <c r="R71" s="185" t="s">
        <v>187</v>
      </c>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6"/>
    </row>
    <row r="72" spans="2:42" x14ac:dyDescent="0.2">
      <c r="B72" s="183">
        <f>問題１１解答!B157</f>
        <v>9.25</v>
      </c>
      <c r="C72" s="158"/>
      <c r="D72" s="158"/>
      <c r="E72" s="184" t="s">
        <v>188</v>
      </c>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38"/>
      <c r="AD72" s="138"/>
      <c r="AE72" s="138"/>
      <c r="AF72" s="138"/>
      <c r="AG72" s="138"/>
      <c r="AH72" s="138"/>
      <c r="AI72" s="138"/>
      <c r="AJ72" s="138"/>
      <c r="AK72" s="138"/>
      <c r="AL72" s="138"/>
      <c r="AM72" s="138"/>
      <c r="AN72" s="138"/>
      <c r="AO72" s="138"/>
      <c r="AP72" s="139"/>
    </row>
    <row r="74" spans="2:42" x14ac:dyDescent="0.2">
      <c r="B74" s="134" t="s">
        <v>234</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row>
    <row r="75" spans="2:42" x14ac:dyDescent="0.2">
      <c r="B75" s="187" t="s">
        <v>185</v>
      </c>
      <c r="C75" s="188"/>
      <c r="D75" s="188"/>
      <c r="E75" s="188"/>
      <c r="F75" s="188"/>
      <c r="G75" s="188"/>
      <c r="H75" s="188"/>
      <c r="I75" s="188"/>
      <c r="J75" s="160">
        <f>問題１１解答!J165</f>
        <v>28</v>
      </c>
      <c r="K75" s="160"/>
      <c r="L75" s="160" t="s">
        <v>186</v>
      </c>
      <c r="M75" s="160"/>
      <c r="N75" s="160"/>
      <c r="O75" s="160"/>
      <c r="P75" s="160">
        <f>問題１１解答!P165</f>
        <v>1.8</v>
      </c>
      <c r="Q75" s="160"/>
      <c r="R75" s="185" t="s">
        <v>187</v>
      </c>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6"/>
    </row>
    <row r="76" spans="2:42" x14ac:dyDescent="0.2">
      <c r="B76" s="183">
        <f>問題１１解答!B166</f>
        <v>8.7799999999999994</v>
      </c>
      <c r="C76" s="158"/>
      <c r="D76" s="158"/>
      <c r="E76" s="184" t="s">
        <v>188</v>
      </c>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38"/>
      <c r="AD76" s="138"/>
      <c r="AE76" s="138"/>
      <c r="AF76" s="138"/>
      <c r="AG76" s="138"/>
      <c r="AH76" s="138"/>
      <c r="AI76" s="138"/>
      <c r="AJ76" s="138"/>
      <c r="AK76" s="138"/>
      <c r="AL76" s="138"/>
      <c r="AM76" s="138"/>
      <c r="AN76" s="138"/>
      <c r="AO76" s="138"/>
      <c r="AP76" s="139"/>
    </row>
    <row r="78" spans="2:42" x14ac:dyDescent="0.2">
      <c r="B78" s="134" t="s">
        <v>235</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row>
    <row r="79" spans="2:42" x14ac:dyDescent="0.2">
      <c r="B79" s="187" t="s">
        <v>185</v>
      </c>
      <c r="C79" s="188"/>
      <c r="D79" s="188"/>
      <c r="E79" s="188"/>
      <c r="F79" s="188"/>
      <c r="G79" s="188"/>
      <c r="H79" s="188"/>
      <c r="I79" s="188"/>
      <c r="J79" s="160">
        <f>問題１１解答!J174</f>
        <v>24</v>
      </c>
      <c r="K79" s="160"/>
      <c r="L79" s="160" t="s">
        <v>186</v>
      </c>
      <c r="M79" s="160"/>
      <c r="N79" s="160"/>
      <c r="O79" s="160"/>
      <c r="P79" s="160">
        <f>問題１１解答!P174</f>
        <v>1.5</v>
      </c>
      <c r="Q79" s="160"/>
      <c r="R79" s="185" t="s">
        <v>187</v>
      </c>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6"/>
    </row>
    <row r="80" spans="2:42" x14ac:dyDescent="0.2">
      <c r="B80" s="183">
        <f>問題１１解答!B175</f>
        <v>8.89</v>
      </c>
      <c r="C80" s="158"/>
      <c r="D80" s="158"/>
      <c r="E80" s="184" t="s">
        <v>188</v>
      </c>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38"/>
      <c r="AD80" s="138"/>
      <c r="AE80" s="138"/>
      <c r="AF80" s="138"/>
      <c r="AG80" s="138"/>
      <c r="AH80" s="138"/>
      <c r="AI80" s="138"/>
      <c r="AJ80" s="138"/>
      <c r="AK80" s="138"/>
      <c r="AL80" s="138"/>
      <c r="AM80" s="138"/>
      <c r="AN80" s="138"/>
      <c r="AO80" s="138"/>
      <c r="AP80" s="139"/>
    </row>
  </sheetData>
  <mergeCells count="140">
    <mergeCell ref="B12:D12"/>
    <mergeCell ref="E12:AB12"/>
    <mergeCell ref="B7:I7"/>
    <mergeCell ref="J7:K7"/>
    <mergeCell ref="L7:O7"/>
    <mergeCell ref="B3:I3"/>
    <mergeCell ref="J3:K3"/>
    <mergeCell ref="L3:O3"/>
    <mergeCell ref="P3:Q3"/>
    <mergeCell ref="R3:AP3"/>
    <mergeCell ref="B4:D4"/>
    <mergeCell ref="E4:AB4"/>
    <mergeCell ref="P7:Q7"/>
    <mergeCell ref="R7:AP7"/>
    <mergeCell ref="B8:D8"/>
    <mergeCell ref="E8:AB8"/>
    <mergeCell ref="B11:I11"/>
    <mergeCell ref="J11:K11"/>
    <mergeCell ref="L11:O11"/>
    <mergeCell ref="P11:Q11"/>
    <mergeCell ref="R11:AP11"/>
    <mergeCell ref="B36:D36"/>
    <mergeCell ref="E36:AB36"/>
    <mergeCell ref="B31:I31"/>
    <mergeCell ref="J31:K31"/>
    <mergeCell ref="L31:O31"/>
    <mergeCell ref="B24:D24"/>
    <mergeCell ref="E24:AB24"/>
    <mergeCell ref="B27:I27"/>
    <mergeCell ref="B15:I15"/>
    <mergeCell ref="J15:K15"/>
    <mergeCell ref="L15:O15"/>
    <mergeCell ref="P15:Q15"/>
    <mergeCell ref="R15:AP15"/>
    <mergeCell ref="B16:D16"/>
    <mergeCell ref="E16:AB16"/>
    <mergeCell ref="B19:I19"/>
    <mergeCell ref="J19:K19"/>
    <mergeCell ref="L19:O19"/>
    <mergeCell ref="P19:Q19"/>
    <mergeCell ref="R19:AP19"/>
    <mergeCell ref="J27:K27"/>
    <mergeCell ref="L27:O27"/>
    <mergeCell ref="P27:Q27"/>
    <mergeCell ref="R27:AP27"/>
    <mergeCell ref="B48:D48"/>
    <mergeCell ref="E48:AB48"/>
    <mergeCell ref="B43:I43"/>
    <mergeCell ref="J43:K43"/>
    <mergeCell ref="L43:O43"/>
    <mergeCell ref="B39:I39"/>
    <mergeCell ref="J39:K39"/>
    <mergeCell ref="L39:O39"/>
    <mergeCell ref="P39:Q39"/>
    <mergeCell ref="R39:AP39"/>
    <mergeCell ref="B40:D40"/>
    <mergeCell ref="E40:AB40"/>
    <mergeCell ref="P43:Q43"/>
    <mergeCell ref="R43:AP43"/>
    <mergeCell ref="B44:D44"/>
    <mergeCell ref="E44:AB44"/>
    <mergeCell ref="B47:I47"/>
    <mergeCell ref="J47:K47"/>
    <mergeCell ref="L47:O47"/>
    <mergeCell ref="P47:Q47"/>
    <mergeCell ref="R47:AP47"/>
    <mergeCell ref="B51:I51"/>
    <mergeCell ref="J51:K51"/>
    <mergeCell ref="L51:O51"/>
    <mergeCell ref="P51:Q51"/>
    <mergeCell ref="R51:AP51"/>
    <mergeCell ref="B52:D52"/>
    <mergeCell ref="E52:AB52"/>
    <mergeCell ref="B55:I55"/>
    <mergeCell ref="J55:K55"/>
    <mergeCell ref="L55:O55"/>
    <mergeCell ref="P55:Q55"/>
    <mergeCell ref="R55:AP55"/>
    <mergeCell ref="B28:D28"/>
    <mergeCell ref="E28:AB28"/>
    <mergeCell ref="B20:D20"/>
    <mergeCell ref="E20:AB20"/>
    <mergeCell ref="B23:I23"/>
    <mergeCell ref="J23:K23"/>
    <mergeCell ref="L23:O23"/>
    <mergeCell ref="P23:Q23"/>
    <mergeCell ref="R23:AP23"/>
    <mergeCell ref="P31:Q31"/>
    <mergeCell ref="R31:AP31"/>
    <mergeCell ref="B32:D32"/>
    <mergeCell ref="E32:AB32"/>
    <mergeCell ref="B35:I35"/>
    <mergeCell ref="J35:K35"/>
    <mergeCell ref="L35:O35"/>
    <mergeCell ref="P35:Q35"/>
    <mergeCell ref="R35:AP35"/>
    <mergeCell ref="E64:AB64"/>
    <mergeCell ref="B56:D56"/>
    <mergeCell ref="E56:AB56"/>
    <mergeCell ref="B59:I59"/>
    <mergeCell ref="J59:K59"/>
    <mergeCell ref="L59:O59"/>
    <mergeCell ref="P59:Q59"/>
    <mergeCell ref="R59:AP59"/>
    <mergeCell ref="P79:Q79"/>
    <mergeCell ref="R79:AP79"/>
    <mergeCell ref="E72:AB72"/>
    <mergeCell ref="B67:I67"/>
    <mergeCell ref="J67:K67"/>
    <mergeCell ref="L67:O67"/>
    <mergeCell ref="B60:D60"/>
    <mergeCell ref="E60:AB60"/>
    <mergeCell ref="B63:I63"/>
    <mergeCell ref="J63:K63"/>
    <mergeCell ref="L63:O63"/>
    <mergeCell ref="P63:Q63"/>
    <mergeCell ref="R63:AP63"/>
    <mergeCell ref="B64:D64"/>
    <mergeCell ref="B80:D80"/>
    <mergeCell ref="E80:AB80"/>
    <mergeCell ref="P67:Q67"/>
    <mergeCell ref="R67:AP67"/>
    <mergeCell ref="B68:D68"/>
    <mergeCell ref="E68:AB68"/>
    <mergeCell ref="B71:I71"/>
    <mergeCell ref="J71:K71"/>
    <mergeCell ref="L71:O71"/>
    <mergeCell ref="P71:Q71"/>
    <mergeCell ref="R71:AP71"/>
    <mergeCell ref="B79:I79"/>
    <mergeCell ref="J79:K79"/>
    <mergeCell ref="L79:O79"/>
    <mergeCell ref="B75:I75"/>
    <mergeCell ref="J75:K75"/>
    <mergeCell ref="L75:O75"/>
    <mergeCell ref="P75:Q75"/>
    <mergeCell ref="R75:AP75"/>
    <mergeCell ref="B76:D76"/>
    <mergeCell ref="E76:AB76"/>
    <mergeCell ref="B72:D72"/>
  </mergeCells>
  <phoneticPr fontId="1"/>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P80"/>
  <sheetViews>
    <sheetView topLeftCell="A55" zoomScaleNormal="100" workbookViewId="0">
      <selection activeCell="M3" sqref="M3:AH3"/>
    </sheetView>
  </sheetViews>
  <sheetFormatPr defaultColWidth="9" defaultRowHeight="13.2" x14ac:dyDescent="0.2"/>
  <cols>
    <col min="1" max="1" width="1.6640625" style="11" customWidth="1"/>
    <col min="2" max="11" width="2.109375" style="11" customWidth="1"/>
    <col min="12" max="12" width="3.88671875" style="11" customWidth="1"/>
    <col min="13" max="13" width="4.109375" style="11" customWidth="1"/>
    <col min="14" max="42" width="2.109375" style="11" customWidth="1"/>
    <col min="43" max="125" width="2.109375" style="8" customWidth="1"/>
    <col min="126" max="16384" width="9" style="8"/>
  </cols>
  <sheetData>
    <row r="2" spans="2:42" x14ac:dyDescent="0.2">
      <c r="B2" s="11" t="s">
        <v>26</v>
      </c>
    </row>
    <row r="3" spans="2:42" x14ac:dyDescent="0.2">
      <c r="B3" s="146" t="s">
        <v>165</v>
      </c>
      <c r="C3" s="141"/>
      <c r="D3" s="141"/>
      <c r="E3" s="141"/>
      <c r="F3" s="141"/>
      <c r="G3" s="141"/>
      <c r="H3" s="141"/>
      <c r="I3" s="141"/>
      <c r="J3" s="141"/>
      <c r="K3" s="190">
        <f>問題１２解答!K3</f>
        <v>1.1399999999999999</v>
      </c>
      <c r="L3" s="190"/>
      <c r="M3" s="141" t="s">
        <v>166</v>
      </c>
      <c r="N3" s="141"/>
      <c r="O3" s="141"/>
      <c r="P3" s="141"/>
      <c r="Q3" s="141"/>
      <c r="R3" s="141"/>
      <c r="S3" s="141"/>
      <c r="T3" s="141"/>
      <c r="U3" s="141"/>
      <c r="V3" s="141"/>
      <c r="W3" s="141"/>
      <c r="X3" s="141"/>
      <c r="Y3" s="141"/>
      <c r="Z3" s="141"/>
      <c r="AA3" s="141"/>
      <c r="AB3" s="141"/>
      <c r="AC3" s="141"/>
      <c r="AD3" s="141"/>
      <c r="AE3" s="141"/>
      <c r="AF3" s="141"/>
      <c r="AG3" s="141"/>
      <c r="AH3" s="141"/>
      <c r="AI3" s="141">
        <f>問題１２解答!AI3</f>
        <v>21</v>
      </c>
      <c r="AJ3" s="141"/>
      <c r="AK3" s="141" t="s">
        <v>167</v>
      </c>
      <c r="AL3" s="141"/>
      <c r="AM3" s="141"/>
      <c r="AN3" s="141"/>
      <c r="AO3" s="141"/>
      <c r="AP3" s="151"/>
    </row>
    <row r="4" spans="2:42" x14ac:dyDescent="0.2">
      <c r="B4" s="31" t="s">
        <v>168</v>
      </c>
      <c r="C4" s="32"/>
      <c r="D4" s="32"/>
      <c r="E4" s="32"/>
      <c r="F4" s="32"/>
      <c r="G4" s="32"/>
      <c r="H4" s="32"/>
      <c r="I4" s="32"/>
      <c r="J4" s="32"/>
      <c r="K4" s="32"/>
      <c r="L4" s="32"/>
      <c r="M4" s="32"/>
      <c r="N4" s="32"/>
      <c r="O4" s="148">
        <f>問題１２解答!O4</f>
        <v>25</v>
      </c>
      <c r="P4" s="148"/>
      <c r="Q4" s="32" t="s">
        <v>169</v>
      </c>
      <c r="R4" s="32"/>
      <c r="S4" s="32"/>
      <c r="T4" s="32"/>
      <c r="U4" s="32"/>
      <c r="V4" s="32"/>
      <c r="W4" s="32"/>
      <c r="X4" s="32"/>
      <c r="Y4" s="32"/>
      <c r="Z4" s="32"/>
      <c r="AA4" s="32"/>
      <c r="AB4" s="32"/>
      <c r="AC4" s="32"/>
      <c r="AD4" s="32"/>
      <c r="AE4" s="32"/>
      <c r="AF4" s="32"/>
      <c r="AG4" s="33"/>
      <c r="AH4" s="33"/>
      <c r="AI4" s="33"/>
      <c r="AJ4" s="33"/>
      <c r="AK4" s="33"/>
      <c r="AL4" s="33"/>
      <c r="AM4" s="33"/>
      <c r="AN4" s="33"/>
      <c r="AO4" s="33"/>
      <c r="AP4" s="102"/>
    </row>
    <row r="6" spans="2:42" x14ac:dyDescent="0.2">
      <c r="B6" s="11" t="s">
        <v>27</v>
      </c>
    </row>
    <row r="7" spans="2:42" x14ac:dyDescent="0.2">
      <c r="B7" s="146" t="s">
        <v>165</v>
      </c>
      <c r="C7" s="141"/>
      <c r="D7" s="141"/>
      <c r="E7" s="141"/>
      <c r="F7" s="141"/>
      <c r="G7" s="141"/>
      <c r="H7" s="141"/>
      <c r="I7" s="141"/>
      <c r="J7" s="141"/>
      <c r="K7" s="190">
        <f>問題１２解答!K17</f>
        <v>1.3</v>
      </c>
      <c r="L7" s="190"/>
      <c r="M7" s="141" t="s">
        <v>166</v>
      </c>
      <c r="N7" s="141"/>
      <c r="O7" s="141"/>
      <c r="P7" s="141"/>
      <c r="Q7" s="141"/>
      <c r="R7" s="141"/>
      <c r="S7" s="141"/>
      <c r="T7" s="141"/>
      <c r="U7" s="141"/>
      <c r="V7" s="141"/>
      <c r="W7" s="141"/>
      <c r="X7" s="141"/>
      <c r="Y7" s="141"/>
      <c r="Z7" s="141"/>
      <c r="AA7" s="141"/>
      <c r="AB7" s="141"/>
      <c r="AC7" s="141"/>
      <c r="AD7" s="141"/>
      <c r="AE7" s="141"/>
      <c r="AF7" s="141"/>
      <c r="AG7" s="141"/>
      <c r="AH7" s="141"/>
      <c r="AI7" s="141">
        <f>問題１２解答!AI17</f>
        <v>24</v>
      </c>
      <c r="AJ7" s="141"/>
      <c r="AK7" s="141" t="s">
        <v>167</v>
      </c>
      <c r="AL7" s="141"/>
      <c r="AM7" s="141"/>
      <c r="AN7" s="141"/>
      <c r="AO7" s="141"/>
      <c r="AP7" s="151"/>
    </row>
    <row r="8" spans="2:42" x14ac:dyDescent="0.2">
      <c r="B8" s="31" t="s">
        <v>168</v>
      </c>
      <c r="C8" s="32"/>
      <c r="D8" s="32"/>
      <c r="E8" s="32"/>
      <c r="F8" s="32"/>
      <c r="G8" s="32"/>
      <c r="H8" s="32"/>
      <c r="I8" s="32"/>
      <c r="J8" s="32"/>
      <c r="K8" s="32"/>
      <c r="L8" s="32"/>
      <c r="M8" s="32"/>
      <c r="N8" s="32"/>
      <c r="O8" s="148">
        <f>問題１２解答!O18</f>
        <v>28</v>
      </c>
      <c r="P8" s="148"/>
      <c r="Q8" s="32" t="s">
        <v>169</v>
      </c>
      <c r="R8" s="32"/>
      <c r="S8" s="32"/>
      <c r="T8" s="32"/>
      <c r="U8" s="32"/>
      <c r="V8" s="32"/>
      <c r="W8" s="32"/>
      <c r="X8" s="32"/>
      <c r="Y8" s="32"/>
      <c r="Z8" s="32"/>
      <c r="AA8" s="32"/>
      <c r="AB8" s="32"/>
      <c r="AC8" s="32"/>
      <c r="AD8" s="32"/>
      <c r="AE8" s="32"/>
      <c r="AF8" s="32"/>
      <c r="AG8" s="33"/>
      <c r="AH8" s="33"/>
      <c r="AI8" s="33"/>
      <c r="AJ8" s="33"/>
      <c r="AK8" s="33"/>
      <c r="AL8" s="33"/>
      <c r="AM8" s="33"/>
      <c r="AN8" s="33"/>
      <c r="AO8" s="33"/>
      <c r="AP8" s="102"/>
    </row>
    <row r="10" spans="2:42" x14ac:dyDescent="0.2">
      <c r="B10" s="11" t="s">
        <v>219</v>
      </c>
    </row>
    <row r="11" spans="2:42" x14ac:dyDescent="0.2">
      <c r="B11" s="146" t="s">
        <v>165</v>
      </c>
      <c r="C11" s="141"/>
      <c r="D11" s="141"/>
      <c r="E11" s="141"/>
      <c r="F11" s="141"/>
      <c r="G11" s="141"/>
      <c r="H11" s="141"/>
      <c r="I11" s="141"/>
      <c r="J11" s="141"/>
      <c r="K11" s="190">
        <f>問題１２解答!K31</f>
        <v>1.1399999999999999</v>
      </c>
      <c r="L11" s="190"/>
      <c r="M11" s="141" t="s">
        <v>166</v>
      </c>
      <c r="N11" s="141"/>
      <c r="O11" s="141"/>
      <c r="P11" s="141"/>
      <c r="Q11" s="141"/>
      <c r="R11" s="141"/>
      <c r="S11" s="141"/>
      <c r="T11" s="141"/>
      <c r="U11" s="141"/>
      <c r="V11" s="141"/>
      <c r="W11" s="141"/>
      <c r="X11" s="141"/>
      <c r="Y11" s="141"/>
      <c r="Z11" s="141"/>
      <c r="AA11" s="141"/>
      <c r="AB11" s="141"/>
      <c r="AC11" s="141"/>
      <c r="AD11" s="141"/>
      <c r="AE11" s="141"/>
      <c r="AF11" s="141"/>
      <c r="AG11" s="141"/>
      <c r="AH11" s="141"/>
      <c r="AI11" s="141">
        <v>23</v>
      </c>
      <c r="AJ11" s="141"/>
      <c r="AK11" s="141" t="s">
        <v>167</v>
      </c>
      <c r="AL11" s="141"/>
      <c r="AM11" s="141"/>
      <c r="AN11" s="141"/>
      <c r="AO11" s="141"/>
      <c r="AP11" s="151"/>
    </row>
    <row r="12" spans="2:42" x14ac:dyDescent="0.2">
      <c r="B12" s="31" t="s">
        <v>168</v>
      </c>
      <c r="C12" s="32"/>
      <c r="D12" s="32"/>
      <c r="E12" s="32"/>
      <c r="F12" s="32"/>
      <c r="G12" s="32"/>
      <c r="H12" s="32"/>
      <c r="I12" s="32"/>
      <c r="J12" s="32"/>
      <c r="K12" s="32"/>
      <c r="L12" s="32"/>
      <c r="M12" s="32"/>
      <c r="N12" s="32"/>
      <c r="O12" s="148">
        <v>27</v>
      </c>
      <c r="P12" s="148"/>
      <c r="Q12" s="32" t="s">
        <v>169</v>
      </c>
      <c r="R12" s="32"/>
      <c r="S12" s="32"/>
      <c r="T12" s="32"/>
      <c r="U12" s="32"/>
      <c r="V12" s="32"/>
      <c r="W12" s="32"/>
      <c r="X12" s="32"/>
      <c r="Y12" s="32"/>
      <c r="Z12" s="32"/>
      <c r="AA12" s="32"/>
      <c r="AB12" s="32"/>
      <c r="AC12" s="32"/>
      <c r="AD12" s="32"/>
      <c r="AE12" s="32"/>
      <c r="AF12" s="32"/>
      <c r="AG12" s="33"/>
      <c r="AH12" s="33"/>
      <c r="AI12" s="33"/>
      <c r="AJ12" s="33"/>
      <c r="AK12" s="33"/>
      <c r="AL12" s="33"/>
      <c r="AM12" s="33"/>
      <c r="AN12" s="33"/>
      <c r="AO12" s="33"/>
      <c r="AP12" s="102"/>
    </row>
    <row r="14" spans="2:42" x14ac:dyDescent="0.2">
      <c r="B14" s="11" t="s">
        <v>220</v>
      </c>
    </row>
    <row r="15" spans="2:42" x14ac:dyDescent="0.2">
      <c r="B15" s="146" t="s">
        <v>165</v>
      </c>
      <c r="C15" s="141"/>
      <c r="D15" s="141"/>
      <c r="E15" s="141"/>
      <c r="F15" s="141"/>
      <c r="G15" s="141"/>
      <c r="H15" s="141"/>
      <c r="I15" s="141"/>
      <c r="J15" s="141"/>
      <c r="K15" s="190">
        <f>問題１２解答!K45</f>
        <v>1.45</v>
      </c>
      <c r="L15" s="190"/>
      <c r="M15" s="141" t="s">
        <v>166</v>
      </c>
      <c r="N15" s="141"/>
      <c r="O15" s="141"/>
      <c r="P15" s="141"/>
      <c r="Q15" s="141"/>
      <c r="R15" s="141"/>
      <c r="S15" s="141"/>
      <c r="T15" s="141"/>
      <c r="U15" s="141"/>
      <c r="V15" s="141"/>
      <c r="W15" s="141"/>
      <c r="X15" s="141"/>
      <c r="Y15" s="141"/>
      <c r="Z15" s="141"/>
      <c r="AA15" s="141"/>
      <c r="AB15" s="141"/>
      <c r="AC15" s="141"/>
      <c r="AD15" s="141"/>
      <c r="AE15" s="141"/>
      <c r="AF15" s="141"/>
      <c r="AG15" s="141"/>
      <c r="AH15" s="141"/>
      <c r="AI15" s="141">
        <f>問題１２解答!AI45</f>
        <v>20</v>
      </c>
      <c r="AJ15" s="141"/>
      <c r="AK15" s="141" t="s">
        <v>167</v>
      </c>
      <c r="AL15" s="141"/>
      <c r="AM15" s="141"/>
      <c r="AN15" s="141"/>
      <c r="AO15" s="141"/>
      <c r="AP15" s="151"/>
    </row>
    <row r="16" spans="2:42" x14ac:dyDescent="0.2">
      <c r="B16" s="31" t="s">
        <v>168</v>
      </c>
      <c r="C16" s="32"/>
      <c r="D16" s="32"/>
      <c r="E16" s="32"/>
      <c r="F16" s="32"/>
      <c r="G16" s="32"/>
      <c r="H16" s="32"/>
      <c r="I16" s="32"/>
      <c r="J16" s="32"/>
      <c r="K16" s="32"/>
      <c r="L16" s="32"/>
      <c r="M16" s="32"/>
      <c r="N16" s="32"/>
      <c r="O16" s="148">
        <f>問題１２解答!O46</f>
        <v>24</v>
      </c>
      <c r="P16" s="148"/>
      <c r="Q16" s="32" t="s">
        <v>169</v>
      </c>
      <c r="R16" s="32"/>
      <c r="S16" s="32"/>
      <c r="T16" s="32"/>
      <c r="U16" s="32"/>
      <c r="V16" s="32"/>
      <c r="W16" s="32"/>
      <c r="X16" s="32"/>
      <c r="Y16" s="32"/>
      <c r="Z16" s="32"/>
      <c r="AA16" s="32"/>
      <c r="AB16" s="32"/>
      <c r="AC16" s="32"/>
      <c r="AD16" s="32"/>
      <c r="AE16" s="32"/>
      <c r="AF16" s="32"/>
      <c r="AG16" s="33"/>
      <c r="AH16" s="33"/>
      <c r="AI16" s="33"/>
      <c r="AJ16" s="33"/>
      <c r="AK16" s="33"/>
      <c r="AL16" s="33"/>
      <c r="AM16" s="33"/>
      <c r="AN16" s="33"/>
      <c r="AO16" s="33"/>
      <c r="AP16" s="102"/>
    </row>
    <row r="18" spans="2:42" x14ac:dyDescent="0.2">
      <c r="B18" s="11" t="s">
        <v>221</v>
      </c>
    </row>
    <row r="19" spans="2:42" x14ac:dyDescent="0.2">
      <c r="B19" s="146" t="s">
        <v>165</v>
      </c>
      <c r="C19" s="141"/>
      <c r="D19" s="141"/>
      <c r="E19" s="141"/>
      <c r="F19" s="141"/>
      <c r="G19" s="141"/>
      <c r="H19" s="141"/>
      <c r="I19" s="141"/>
      <c r="J19" s="141"/>
      <c r="K19" s="190">
        <f>問題１２解答!K59</f>
        <v>1.52</v>
      </c>
      <c r="L19" s="190"/>
      <c r="M19" s="141" t="s">
        <v>166</v>
      </c>
      <c r="N19" s="141"/>
      <c r="O19" s="141"/>
      <c r="P19" s="141"/>
      <c r="Q19" s="141"/>
      <c r="R19" s="141"/>
      <c r="S19" s="141"/>
      <c r="T19" s="141"/>
      <c r="U19" s="141"/>
      <c r="V19" s="141"/>
      <c r="W19" s="141"/>
      <c r="X19" s="141"/>
      <c r="Y19" s="141"/>
      <c r="Z19" s="141"/>
      <c r="AA19" s="141"/>
      <c r="AB19" s="141"/>
      <c r="AC19" s="141"/>
      <c r="AD19" s="141"/>
      <c r="AE19" s="141"/>
      <c r="AF19" s="141"/>
      <c r="AG19" s="141"/>
      <c r="AH19" s="141"/>
      <c r="AI19" s="141">
        <f>問題１２解答!AI59</f>
        <v>26</v>
      </c>
      <c r="AJ19" s="141"/>
      <c r="AK19" s="141" t="s">
        <v>167</v>
      </c>
      <c r="AL19" s="141"/>
      <c r="AM19" s="141"/>
      <c r="AN19" s="141"/>
      <c r="AO19" s="141"/>
      <c r="AP19" s="151"/>
    </row>
    <row r="20" spans="2:42" x14ac:dyDescent="0.2">
      <c r="B20" s="31" t="s">
        <v>168</v>
      </c>
      <c r="C20" s="32"/>
      <c r="D20" s="32"/>
      <c r="E20" s="32"/>
      <c r="F20" s="32"/>
      <c r="G20" s="32"/>
      <c r="H20" s="32"/>
      <c r="I20" s="32"/>
      <c r="J20" s="32"/>
      <c r="K20" s="32"/>
      <c r="L20" s="32"/>
      <c r="M20" s="32"/>
      <c r="N20" s="32"/>
      <c r="O20" s="148">
        <f>問題１２解答!O60</f>
        <v>30</v>
      </c>
      <c r="P20" s="148"/>
      <c r="Q20" s="32" t="s">
        <v>169</v>
      </c>
      <c r="R20" s="32"/>
      <c r="S20" s="32"/>
      <c r="T20" s="32"/>
      <c r="U20" s="32"/>
      <c r="V20" s="32"/>
      <c r="W20" s="32"/>
      <c r="X20" s="32"/>
      <c r="Y20" s="32"/>
      <c r="Z20" s="32"/>
      <c r="AA20" s="32"/>
      <c r="AB20" s="32"/>
      <c r="AC20" s="32"/>
      <c r="AD20" s="32"/>
      <c r="AE20" s="32"/>
      <c r="AF20" s="32"/>
      <c r="AG20" s="33"/>
      <c r="AH20" s="33"/>
      <c r="AI20" s="33"/>
      <c r="AJ20" s="33"/>
      <c r="AK20" s="33"/>
      <c r="AL20" s="33"/>
      <c r="AM20" s="33"/>
      <c r="AN20" s="33"/>
      <c r="AO20" s="33"/>
      <c r="AP20" s="102"/>
    </row>
    <row r="22" spans="2:42" x14ac:dyDescent="0.2">
      <c r="B22" s="11" t="s">
        <v>222</v>
      </c>
    </row>
    <row r="23" spans="2:42" x14ac:dyDescent="0.2">
      <c r="B23" s="146" t="s">
        <v>165</v>
      </c>
      <c r="C23" s="141"/>
      <c r="D23" s="141"/>
      <c r="E23" s="141"/>
      <c r="F23" s="141"/>
      <c r="G23" s="141"/>
      <c r="H23" s="141"/>
      <c r="I23" s="141"/>
      <c r="J23" s="141"/>
      <c r="K23" s="190">
        <f>問題１２解答!K73</f>
        <v>1.38</v>
      </c>
      <c r="L23" s="190"/>
      <c r="M23" s="141" t="s">
        <v>166</v>
      </c>
      <c r="N23" s="141"/>
      <c r="O23" s="141"/>
      <c r="P23" s="141"/>
      <c r="Q23" s="141"/>
      <c r="R23" s="141"/>
      <c r="S23" s="141"/>
      <c r="T23" s="141"/>
      <c r="U23" s="141"/>
      <c r="V23" s="141"/>
      <c r="W23" s="141"/>
      <c r="X23" s="141"/>
      <c r="Y23" s="141"/>
      <c r="Z23" s="141"/>
      <c r="AA23" s="141"/>
      <c r="AB23" s="141"/>
      <c r="AC23" s="141"/>
      <c r="AD23" s="141"/>
      <c r="AE23" s="141"/>
      <c r="AF23" s="141"/>
      <c r="AG23" s="141"/>
      <c r="AH23" s="141"/>
      <c r="AI23" s="141">
        <f>問題１２解答!AI73</f>
        <v>23</v>
      </c>
      <c r="AJ23" s="141"/>
      <c r="AK23" s="141" t="s">
        <v>167</v>
      </c>
      <c r="AL23" s="141"/>
      <c r="AM23" s="141"/>
      <c r="AN23" s="141"/>
      <c r="AO23" s="141"/>
      <c r="AP23" s="151"/>
    </row>
    <row r="24" spans="2:42" x14ac:dyDescent="0.2">
      <c r="B24" s="31" t="s">
        <v>168</v>
      </c>
      <c r="C24" s="32"/>
      <c r="D24" s="32"/>
      <c r="E24" s="32"/>
      <c r="F24" s="32"/>
      <c r="G24" s="32"/>
      <c r="H24" s="32"/>
      <c r="I24" s="32"/>
      <c r="J24" s="32"/>
      <c r="K24" s="32"/>
      <c r="L24" s="32"/>
      <c r="M24" s="32"/>
      <c r="N24" s="32"/>
      <c r="O24" s="148">
        <f>問題１２解答!O74</f>
        <v>28</v>
      </c>
      <c r="P24" s="148"/>
      <c r="Q24" s="32" t="s">
        <v>169</v>
      </c>
      <c r="R24" s="32"/>
      <c r="S24" s="32"/>
      <c r="T24" s="32"/>
      <c r="U24" s="32"/>
      <c r="V24" s="32"/>
      <c r="W24" s="32"/>
      <c r="X24" s="32"/>
      <c r="Y24" s="32"/>
      <c r="Z24" s="32"/>
      <c r="AA24" s="32"/>
      <c r="AB24" s="32"/>
      <c r="AC24" s="32"/>
      <c r="AD24" s="32"/>
      <c r="AE24" s="32"/>
      <c r="AF24" s="32"/>
      <c r="AG24" s="33"/>
      <c r="AH24" s="33"/>
      <c r="AI24" s="33"/>
      <c r="AJ24" s="33"/>
      <c r="AK24" s="33"/>
      <c r="AL24" s="33"/>
      <c r="AM24" s="33"/>
      <c r="AN24" s="33"/>
      <c r="AO24" s="33"/>
      <c r="AP24" s="102"/>
    </row>
    <row r="26" spans="2:42" x14ac:dyDescent="0.2">
      <c r="B26" s="11" t="s">
        <v>223</v>
      </c>
    </row>
    <row r="27" spans="2:42" x14ac:dyDescent="0.2">
      <c r="B27" s="146" t="s">
        <v>165</v>
      </c>
      <c r="C27" s="141"/>
      <c r="D27" s="141"/>
      <c r="E27" s="141"/>
      <c r="F27" s="141"/>
      <c r="G27" s="141"/>
      <c r="H27" s="141"/>
      <c r="I27" s="141"/>
      <c r="J27" s="141"/>
      <c r="K27" s="190">
        <f>問題１２解答!K87</f>
        <v>1.35</v>
      </c>
      <c r="L27" s="190"/>
      <c r="M27" s="141" t="s">
        <v>166</v>
      </c>
      <c r="N27" s="141"/>
      <c r="O27" s="141"/>
      <c r="P27" s="141"/>
      <c r="Q27" s="141"/>
      <c r="R27" s="141"/>
      <c r="S27" s="141"/>
      <c r="T27" s="141"/>
      <c r="U27" s="141"/>
      <c r="V27" s="141"/>
      <c r="W27" s="141"/>
      <c r="X27" s="141"/>
      <c r="Y27" s="141"/>
      <c r="Z27" s="141"/>
      <c r="AA27" s="141"/>
      <c r="AB27" s="141"/>
      <c r="AC27" s="141"/>
      <c r="AD27" s="141"/>
      <c r="AE27" s="141"/>
      <c r="AF27" s="141"/>
      <c r="AG27" s="141"/>
      <c r="AH27" s="141"/>
      <c r="AI27" s="141">
        <f>問題１２解答!AI87</f>
        <v>24</v>
      </c>
      <c r="AJ27" s="141"/>
      <c r="AK27" s="141" t="s">
        <v>167</v>
      </c>
      <c r="AL27" s="141"/>
      <c r="AM27" s="141"/>
      <c r="AN27" s="141"/>
      <c r="AO27" s="141"/>
      <c r="AP27" s="151"/>
    </row>
    <row r="28" spans="2:42" x14ac:dyDescent="0.2">
      <c r="B28" s="31" t="s">
        <v>168</v>
      </c>
      <c r="C28" s="32"/>
      <c r="D28" s="32"/>
      <c r="E28" s="32"/>
      <c r="F28" s="32"/>
      <c r="G28" s="32"/>
      <c r="H28" s="32"/>
      <c r="I28" s="32"/>
      <c r="J28" s="32"/>
      <c r="K28" s="32"/>
      <c r="L28" s="32"/>
      <c r="M28" s="32"/>
      <c r="N28" s="32"/>
      <c r="O28" s="148">
        <f>問題１２解答!O88</f>
        <v>28</v>
      </c>
      <c r="P28" s="148"/>
      <c r="Q28" s="32" t="s">
        <v>169</v>
      </c>
      <c r="R28" s="32"/>
      <c r="S28" s="32"/>
      <c r="T28" s="32"/>
      <c r="U28" s="32"/>
      <c r="V28" s="32"/>
      <c r="W28" s="32"/>
      <c r="X28" s="32"/>
      <c r="Y28" s="32"/>
      <c r="Z28" s="32"/>
      <c r="AA28" s="32"/>
      <c r="AB28" s="32"/>
      <c r="AC28" s="32"/>
      <c r="AD28" s="32"/>
      <c r="AE28" s="32"/>
      <c r="AF28" s="32"/>
      <c r="AG28" s="33"/>
      <c r="AH28" s="33"/>
      <c r="AI28" s="33"/>
      <c r="AJ28" s="33"/>
      <c r="AK28" s="33"/>
      <c r="AL28" s="33"/>
      <c r="AM28" s="33"/>
      <c r="AN28" s="33"/>
      <c r="AO28" s="33"/>
      <c r="AP28" s="102"/>
    </row>
    <row r="30" spans="2:42" x14ac:dyDescent="0.2">
      <c r="B30" s="11" t="s">
        <v>224</v>
      </c>
    </row>
    <row r="31" spans="2:42" x14ac:dyDescent="0.2">
      <c r="B31" s="146" t="s">
        <v>165</v>
      </c>
      <c r="C31" s="141"/>
      <c r="D31" s="141"/>
      <c r="E31" s="141"/>
      <c r="F31" s="141"/>
      <c r="G31" s="141"/>
      <c r="H31" s="141"/>
      <c r="I31" s="141"/>
      <c r="J31" s="141"/>
      <c r="K31" s="190">
        <f>問題１２解答!K101</f>
        <v>1.45</v>
      </c>
      <c r="L31" s="190"/>
      <c r="M31" s="141" t="s">
        <v>166</v>
      </c>
      <c r="N31" s="141"/>
      <c r="O31" s="141"/>
      <c r="P31" s="141"/>
      <c r="Q31" s="141"/>
      <c r="R31" s="141"/>
      <c r="S31" s="141"/>
      <c r="T31" s="141"/>
      <c r="U31" s="141"/>
      <c r="V31" s="141"/>
      <c r="W31" s="141"/>
      <c r="X31" s="141"/>
      <c r="Y31" s="141"/>
      <c r="Z31" s="141"/>
      <c r="AA31" s="141"/>
      <c r="AB31" s="141"/>
      <c r="AC31" s="141"/>
      <c r="AD31" s="141"/>
      <c r="AE31" s="141"/>
      <c r="AF31" s="141"/>
      <c r="AG31" s="141"/>
      <c r="AH31" s="141"/>
      <c r="AI31" s="141">
        <f>問題１２解答!AI101</f>
        <v>24</v>
      </c>
      <c r="AJ31" s="141"/>
      <c r="AK31" s="141" t="s">
        <v>167</v>
      </c>
      <c r="AL31" s="141"/>
      <c r="AM31" s="141"/>
      <c r="AN31" s="141"/>
      <c r="AO31" s="141"/>
      <c r="AP31" s="151"/>
    </row>
    <row r="32" spans="2:42" x14ac:dyDescent="0.2">
      <c r="B32" s="31" t="s">
        <v>168</v>
      </c>
      <c r="C32" s="32"/>
      <c r="D32" s="32"/>
      <c r="E32" s="32"/>
      <c r="F32" s="32"/>
      <c r="G32" s="32"/>
      <c r="H32" s="32"/>
      <c r="I32" s="32"/>
      <c r="J32" s="32"/>
      <c r="K32" s="32"/>
      <c r="L32" s="32"/>
      <c r="M32" s="32"/>
      <c r="N32" s="32"/>
      <c r="O32" s="148">
        <f>問題１２解答!O102</f>
        <v>28</v>
      </c>
      <c r="P32" s="148"/>
      <c r="Q32" s="32" t="s">
        <v>169</v>
      </c>
      <c r="R32" s="32"/>
      <c r="S32" s="32"/>
      <c r="T32" s="32"/>
      <c r="U32" s="32"/>
      <c r="V32" s="32"/>
      <c r="W32" s="32"/>
      <c r="X32" s="32"/>
      <c r="Y32" s="32"/>
      <c r="Z32" s="32"/>
      <c r="AA32" s="32"/>
      <c r="AB32" s="32"/>
      <c r="AC32" s="32"/>
      <c r="AD32" s="32"/>
      <c r="AE32" s="32"/>
      <c r="AF32" s="32"/>
      <c r="AG32" s="33"/>
      <c r="AH32" s="33"/>
      <c r="AI32" s="33"/>
      <c r="AJ32" s="33"/>
      <c r="AK32" s="33"/>
      <c r="AL32" s="33"/>
      <c r="AM32" s="33"/>
      <c r="AN32" s="33"/>
      <c r="AO32" s="33"/>
      <c r="AP32" s="102"/>
    </row>
    <row r="34" spans="2:42" x14ac:dyDescent="0.2">
      <c r="B34" s="11" t="s">
        <v>215</v>
      </c>
    </row>
    <row r="35" spans="2:42" x14ac:dyDescent="0.2">
      <c r="B35" s="146" t="s">
        <v>165</v>
      </c>
      <c r="C35" s="141"/>
      <c r="D35" s="141"/>
      <c r="E35" s="141"/>
      <c r="F35" s="141"/>
      <c r="G35" s="141"/>
      <c r="H35" s="141"/>
      <c r="I35" s="141"/>
      <c r="J35" s="141"/>
      <c r="K35" s="190">
        <f>問題１２解答!K115</f>
        <v>1.1399999999999999</v>
      </c>
      <c r="L35" s="190"/>
      <c r="M35" s="141" t="s">
        <v>166</v>
      </c>
      <c r="N35" s="141"/>
      <c r="O35" s="141"/>
      <c r="P35" s="141"/>
      <c r="Q35" s="141"/>
      <c r="R35" s="141"/>
      <c r="S35" s="141"/>
      <c r="T35" s="141"/>
      <c r="U35" s="141"/>
      <c r="V35" s="141"/>
      <c r="W35" s="141"/>
      <c r="X35" s="141"/>
      <c r="Y35" s="141"/>
      <c r="Z35" s="141"/>
      <c r="AA35" s="141"/>
      <c r="AB35" s="141"/>
      <c r="AC35" s="141"/>
      <c r="AD35" s="141"/>
      <c r="AE35" s="141"/>
      <c r="AF35" s="141"/>
      <c r="AG35" s="141"/>
      <c r="AH35" s="141"/>
      <c r="AI35" s="141">
        <f>問題１２解答!AI115</f>
        <v>19</v>
      </c>
      <c r="AJ35" s="141"/>
      <c r="AK35" s="141" t="s">
        <v>167</v>
      </c>
      <c r="AL35" s="141"/>
      <c r="AM35" s="141"/>
      <c r="AN35" s="141"/>
      <c r="AO35" s="141"/>
      <c r="AP35" s="151"/>
    </row>
    <row r="36" spans="2:42" x14ac:dyDescent="0.2">
      <c r="B36" s="31" t="s">
        <v>168</v>
      </c>
      <c r="C36" s="32"/>
      <c r="D36" s="32"/>
      <c r="E36" s="32"/>
      <c r="F36" s="32"/>
      <c r="G36" s="32"/>
      <c r="H36" s="32"/>
      <c r="I36" s="32"/>
      <c r="J36" s="32"/>
      <c r="K36" s="32"/>
      <c r="L36" s="32"/>
      <c r="M36" s="32"/>
      <c r="N36" s="32"/>
      <c r="O36" s="148">
        <f>問題１２解答!O116</f>
        <v>24</v>
      </c>
      <c r="P36" s="148"/>
      <c r="Q36" s="32" t="s">
        <v>169</v>
      </c>
      <c r="R36" s="32"/>
      <c r="S36" s="32"/>
      <c r="T36" s="32"/>
      <c r="U36" s="32"/>
      <c r="V36" s="32"/>
      <c r="W36" s="32"/>
      <c r="X36" s="32"/>
      <c r="Y36" s="32"/>
      <c r="Z36" s="32"/>
      <c r="AA36" s="32"/>
      <c r="AB36" s="32"/>
      <c r="AC36" s="32"/>
      <c r="AD36" s="32"/>
      <c r="AE36" s="32"/>
      <c r="AF36" s="32"/>
      <c r="AG36" s="33"/>
      <c r="AH36" s="33"/>
      <c r="AI36" s="33"/>
      <c r="AJ36" s="33"/>
      <c r="AK36" s="33"/>
      <c r="AL36" s="33"/>
      <c r="AM36" s="33"/>
      <c r="AN36" s="33"/>
      <c r="AO36" s="33"/>
      <c r="AP36" s="102"/>
    </row>
    <row r="38" spans="2:42" x14ac:dyDescent="0.2">
      <c r="B38" s="11" t="s">
        <v>216</v>
      </c>
    </row>
    <row r="39" spans="2:42" x14ac:dyDescent="0.2">
      <c r="B39" s="146" t="s">
        <v>165</v>
      </c>
      <c r="C39" s="141"/>
      <c r="D39" s="141"/>
      <c r="E39" s="141"/>
      <c r="F39" s="141"/>
      <c r="G39" s="141"/>
      <c r="H39" s="141"/>
      <c r="I39" s="141"/>
      <c r="J39" s="141"/>
      <c r="K39" s="190">
        <f>問題１２解答!K129</f>
        <v>1.27</v>
      </c>
      <c r="L39" s="190"/>
      <c r="M39" s="141" t="s">
        <v>166</v>
      </c>
      <c r="N39" s="141"/>
      <c r="O39" s="141"/>
      <c r="P39" s="141"/>
      <c r="Q39" s="141"/>
      <c r="R39" s="141"/>
      <c r="S39" s="141"/>
      <c r="T39" s="141"/>
      <c r="U39" s="141"/>
      <c r="V39" s="141"/>
      <c r="W39" s="141"/>
      <c r="X39" s="141"/>
      <c r="Y39" s="141"/>
      <c r="Z39" s="141"/>
      <c r="AA39" s="141"/>
      <c r="AB39" s="141"/>
      <c r="AC39" s="141"/>
      <c r="AD39" s="141"/>
      <c r="AE39" s="141"/>
      <c r="AF39" s="141"/>
      <c r="AG39" s="141"/>
      <c r="AH39" s="141"/>
      <c r="AI39" s="141">
        <f>問題１２解答!AI129</f>
        <v>23</v>
      </c>
      <c r="AJ39" s="141"/>
      <c r="AK39" s="141" t="s">
        <v>167</v>
      </c>
      <c r="AL39" s="141"/>
      <c r="AM39" s="141"/>
      <c r="AN39" s="141"/>
      <c r="AO39" s="141"/>
      <c r="AP39" s="151"/>
    </row>
    <row r="40" spans="2:42" x14ac:dyDescent="0.2">
      <c r="B40" s="31" t="s">
        <v>168</v>
      </c>
      <c r="C40" s="32"/>
      <c r="D40" s="32"/>
      <c r="E40" s="32"/>
      <c r="F40" s="32"/>
      <c r="G40" s="32"/>
      <c r="H40" s="32"/>
      <c r="I40" s="32"/>
      <c r="J40" s="32"/>
      <c r="K40" s="32"/>
      <c r="L40" s="32"/>
      <c r="M40" s="32"/>
      <c r="N40" s="32"/>
      <c r="O40" s="148">
        <f>問題１２解答!O130</f>
        <v>27</v>
      </c>
      <c r="P40" s="148"/>
      <c r="Q40" s="32" t="s">
        <v>169</v>
      </c>
      <c r="R40" s="32"/>
      <c r="S40" s="32"/>
      <c r="T40" s="32"/>
      <c r="U40" s="32"/>
      <c r="V40" s="32"/>
      <c r="W40" s="32"/>
      <c r="X40" s="32"/>
      <c r="Y40" s="32"/>
      <c r="Z40" s="32"/>
      <c r="AA40" s="32"/>
      <c r="AB40" s="32"/>
      <c r="AC40" s="32"/>
      <c r="AD40" s="32"/>
      <c r="AE40" s="32"/>
      <c r="AF40" s="32"/>
      <c r="AG40" s="33"/>
      <c r="AH40" s="33"/>
      <c r="AI40" s="33"/>
      <c r="AJ40" s="33"/>
      <c r="AK40" s="33"/>
      <c r="AL40" s="33"/>
      <c r="AM40" s="33"/>
      <c r="AN40" s="33"/>
      <c r="AO40" s="33"/>
      <c r="AP40" s="102"/>
    </row>
    <row r="42" spans="2:42" x14ac:dyDescent="0.2">
      <c r="B42" s="11" t="s">
        <v>217</v>
      </c>
    </row>
    <row r="43" spans="2:42" x14ac:dyDescent="0.2">
      <c r="B43" s="146" t="s">
        <v>165</v>
      </c>
      <c r="C43" s="141"/>
      <c r="D43" s="141"/>
      <c r="E43" s="141"/>
      <c r="F43" s="141"/>
      <c r="G43" s="141"/>
      <c r="H43" s="141"/>
      <c r="I43" s="141"/>
      <c r="J43" s="141"/>
      <c r="K43" s="190">
        <f>問題１２解答!K143</f>
        <v>1.1499999999999999</v>
      </c>
      <c r="L43" s="190"/>
      <c r="M43" s="141" t="s">
        <v>166</v>
      </c>
      <c r="N43" s="141"/>
      <c r="O43" s="141"/>
      <c r="P43" s="141"/>
      <c r="Q43" s="141"/>
      <c r="R43" s="141"/>
      <c r="S43" s="141"/>
      <c r="T43" s="141"/>
      <c r="U43" s="141"/>
      <c r="V43" s="141"/>
      <c r="W43" s="141"/>
      <c r="X43" s="141"/>
      <c r="Y43" s="141"/>
      <c r="Z43" s="141"/>
      <c r="AA43" s="141"/>
      <c r="AB43" s="141"/>
      <c r="AC43" s="141"/>
      <c r="AD43" s="141"/>
      <c r="AE43" s="141"/>
      <c r="AF43" s="141"/>
      <c r="AG43" s="141"/>
      <c r="AH43" s="141"/>
      <c r="AI43" s="141">
        <f>問題１２解答!AI143</f>
        <v>21</v>
      </c>
      <c r="AJ43" s="141"/>
      <c r="AK43" s="141" t="s">
        <v>167</v>
      </c>
      <c r="AL43" s="141"/>
      <c r="AM43" s="141"/>
      <c r="AN43" s="141"/>
      <c r="AO43" s="141"/>
      <c r="AP43" s="151"/>
    </row>
    <row r="44" spans="2:42" x14ac:dyDescent="0.2">
      <c r="B44" s="31" t="s">
        <v>168</v>
      </c>
      <c r="C44" s="32"/>
      <c r="D44" s="32"/>
      <c r="E44" s="32"/>
      <c r="F44" s="32"/>
      <c r="G44" s="32"/>
      <c r="H44" s="32"/>
      <c r="I44" s="32"/>
      <c r="J44" s="32"/>
      <c r="K44" s="32"/>
      <c r="L44" s="32"/>
      <c r="M44" s="32"/>
      <c r="N44" s="32"/>
      <c r="O44" s="148">
        <f>問題１２解答!O144</f>
        <v>25</v>
      </c>
      <c r="P44" s="148"/>
      <c r="Q44" s="32" t="s">
        <v>169</v>
      </c>
      <c r="R44" s="32"/>
      <c r="S44" s="32"/>
      <c r="T44" s="32"/>
      <c r="U44" s="32"/>
      <c r="V44" s="32"/>
      <c r="W44" s="32"/>
      <c r="X44" s="32"/>
      <c r="Y44" s="32"/>
      <c r="Z44" s="32"/>
      <c r="AA44" s="32"/>
      <c r="AB44" s="32"/>
      <c r="AC44" s="32"/>
      <c r="AD44" s="32"/>
      <c r="AE44" s="32"/>
      <c r="AF44" s="32"/>
      <c r="AG44" s="33"/>
      <c r="AH44" s="33"/>
      <c r="AI44" s="33"/>
      <c r="AJ44" s="33"/>
      <c r="AK44" s="33"/>
      <c r="AL44" s="33"/>
      <c r="AM44" s="33"/>
      <c r="AN44" s="33"/>
      <c r="AO44" s="33"/>
      <c r="AP44" s="102"/>
    </row>
    <row r="46" spans="2:42" x14ac:dyDescent="0.2">
      <c r="B46" s="11" t="s">
        <v>218</v>
      </c>
    </row>
    <row r="47" spans="2:42" x14ac:dyDescent="0.2">
      <c r="B47" s="146" t="s">
        <v>165</v>
      </c>
      <c r="C47" s="141"/>
      <c r="D47" s="141"/>
      <c r="E47" s="141"/>
      <c r="F47" s="141"/>
      <c r="G47" s="141"/>
      <c r="H47" s="141"/>
      <c r="I47" s="141"/>
      <c r="J47" s="141"/>
      <c r="K47" s="190">
        <f>問題１２解答!K157</f>
        <v>1.32</v>
      </c>
      <c r="L47" s="190"/>
      <c r="M47" s="141" t="s">
        <v>166</v>
      </c>
      <c r="N47" s="141"/>
      <c r="O47" s="141"/>
      <c r="P47" s="141"/>
      <c r="Q47" s="141"/>
      <c r="R47" s="141"/>
      <c r="S47" s="141"/>
      <c r="T47" s="141"/>
      <c r="U47" s="141"/>
      <c r="V47" s="141"/>
      <c r="W47" s="141"/>
      <c r="X47" s="141"/>
      <c r="Y47" s="141"/>
      <c r="Z47" s="141"/>
      <c r="AA47" s="141"/>
      <c r="AB47" s="141"/>
      <c r="AC47" s="141"/>
      <c r="AD47" s="141"/>
      <c r="AE47" s="141"/>
      <c r="AF47" s="141"/>
      <c r="AG47" s="141"/>
      <c r="AH47" s="141"/>
      <c r="AI47" s="141">
        <f>問題１２解答!AI157</f>
        <v>22</v>
      </c>
      <c r="AJ47" s="141"/>
      <c r="AK47" s="141" t="s">
        <v>167</v>
      </c>
      <c r="AL47" s="141"/>
      <c r="AM47" s="141"/>
      <c r="AN47" s="141"/>
      <c r="AO47" s="141"/>
      <c r="AP47" s="151"/>
    </row>
    <row r="48" spans="2:42" x14ac:dyDescent="0.2">
      <c r="B48" s="31" t="s">
        <v>168</v>
      </c>
      <c r="C48" s="32"/>
      <c r="D48" s="32"/>
      <c r="E48" s="32"/>
      <c r="F48" s="32"/>
      <c r="G48" s="32"/>
      <c r="H48" s="32"/>
      <c r="I48" s="32"/>
      <c r="J48" s="32"/>
      <c r="K48" s="32"/>
      <c r="L48" s="32"/>
      <c r="M48" s="32"/>
      <c r="N48" s="32"/>
      <c r="O48" s="148">
        <f>問題１２解答!O158</f>
        <v>26</v>
      </c>
      <c r="P48" s="148"/>
      <c r="Q48" s="32" t="s">
        <v>169</v>
      </c>
      <c r="R48" s="32"/>
      <c r="S48" s="32"/>
      <c r="T48" s="32"/>
      <c r="U48" s="32"/>
      <c r="V48" s="32"/>
      <c r="W48" s="32"/>
      <c r="X48" s="32"/>
      <c r="Y48" s="32"/>
      <c r="Z48" s="32"/>
      <c r="AA48" s="32"/>
      <c r="AB48" s="32"/>
      <c r="AC48" s="32"/>
      <c r="AD48" s="32"/>
      <c r="AE48" s="32"/>
      <c r="AF48" s="32"/>
      <c r="AG48" s="33"/>
      <c r="AH48" s="33"/>
      <c r="AI48" s="33"/>
      <c r="AJ48" s="33"/>
      <c r="AK48" s="33"/>
      <c r="AL48" s="33"/>
      <c r="AM48" s="33"/>
      <c r="AN48" s="33"/>
      <c r="AO48" s="33"/>
      <c r="AP48" s="102"/>
    </row>
    <row r="50" spans="2:42" x14ac:dyDescent="0.2">
      <c r="B50" s="11" t="s">
        <v>228</v>
      </c>
    </row>
    <row r="51" spans="2:42" x14ac:dyDescent="0.2">
      <c r="B51" s="146" t="s">
        <v>165</v>
      </c>
      <c r="C51" s="141"/>
      <c r="D51" s="141"/>
      <c r="E51" s="141"/>
      <c r="F51" s="141"/>
      <c r="G51" s="141"/>
      <c r="H51" s="141"/>
      <c r="I51" s="141"/>
      <c r="J51" s="141"/>
      <c r="K51" s="190">
        <f>問題１２解答!K171</f>
        <v>1.41</v>
      </c>
      <c r="L51" s="190"/>
      <c r="M51" s="141" t="s">
        <v>166</v>
      </c>
      <c r="N51" s="141"/>
      <c r="O51" s="141"/>
      <c r="P51" s="141"/>
      <c r="Q51" s="141"/>
      <c r="R51" s="141"/>
      <c r="S51" s="141"/>
      <c r="T51" s="141"/>
      <c r="U51" s="141"/>
      <c r="V51" s="141"/>
      <c r="W51" s="141"/>
      <c r="X51" s="141"/>
      <c r="Y51" s="141"/>
      <c r="Z51" s="141"/>
      <c r="AA51" s="141"/>
      <c r="AB51" s="141"/>
      <c r="AC51" s="141"/>
      <c r="AD51" s="141"/>
      <c r="AE51" s="141"/>
      <c r="AF51" s="141"/>
      <c r="AG51" s="141"/>
      <c r="AH51" s="141"/>
      <c r="AI51" s="141">
        <f>問題１２解答!AI171</f>
        <v>21</v>
      </c>
      <c r="AJ51" s="141"/>
      <c r="AK51" s="141" t="s">
        <v>167</v>
      </c>
      <c r="AL51" s="141"/>
      <c r="AM51" s="141"/>
      <c r="AN51" s="141"/>
      <c r="AO51" s="141"/>
      <c r="AP51" s="151"/>
    </row>
    <row r="52" spans="2:42" x14ac:dyDescent="0.2">
      <c r="B52" s="31" t="s">
        <v>168</v>
      </c>
      <c r="C52" s="32"/>
      <c r="D52" s="32"/>
      <c r="E52" s="32"/>
      <c r="F52" s="32"/>
      <c r="G52" s="32"/>
      <c r="H52" s="32"/>
      <c r="I52" s="32"/>
      <c r="J52" s="32"/>
      <c r="K52" s="32"/>
      <c r="L52" s="32"/>
      <c r="M52" s="32"/>
      <c r="N52" s="32"/>
      <c r="O52" s="148">
        <f>問題１２解答!O172</f>
        <v>25</v>
      </c>
      <c r="P52" s="148"/>
      <c r="Q52" s="32" t="s">
        <v>169</v>
      </c>
      <c r="R52" s="32"/>
      <c r="S52" s="32"/>
      <c r="T52" s="32"/>
      <c r="U52" s="32"/>
      <c r="V52" s="32"/>
      <c r="W52" s="32"/>
      <c r="X52" s="32"/>
      <c r="Y52" s="32"/>
      <c r="Z52" s="32"/>
      <c r="AA52" s="32"/>
      <c r="AB52" s="32"/>
      <c r="AC52" s="32"/>
      <c r="AD52" s="32"/>
      <c r="AE52" s="32"/>
      <c r="AF52" s="32"/>
      <c r="AG52" s="33"/>
      <c r="AH52" s="33"/>
      <c r="AI52" s="33"/>
      <c r="AJ52" s="33"/>
      <c r="AK52" s="33"/>
      <c r="AL52" s="33"/>
      <c r="AM52" s="33"/>
      <c r="AN52" s="33"/>
      <c r="AO52" s="33"/>
      <c r="AP52" s="102"/>
    </row>
    <row r="54" spans="2:42" x14ac:dyDescent="0.2">
      <c r="B54" s="11" t="s">
        <v>236</v>
      </c>
    </row>
    <row r="55" spans="2:42" x14ac:dyDescent="0.2">
      <c r="B55" s="146" t="s">
        <v>165</v>
      </c>
      <c r="C55" s="141"/>
      <c r="D55" s="141"/>
      <c r="E55" s="141"/>
      <c r="F55" s="141"/>
      <c r="G55" s="141"/>
      <c r="H55" s="141"/>
      <c r="I55" s="141"/>
      <c r="J55" s="141"/>
      <c r="K55" s="190">
        <f>問題１２解答!K185</f>
        <v>1.48</v>
      </c>
      <c r="L55" s="190"/>
      <c r="M55" s="141" t="s">
        <v>166</v>
      </c>
      <c r="N55" s="141"/>
      <c r="O55" s="141"/>
      <c r="P55" s="141"/>
      <c r="Q55" s="141"/>
      <c r="R55" s="141"/>
      <c r="S55" s="141"/>
      <c r="T55" s="141"/>
      <c r="U55" s="141"/>
      <c r="V55" s="141"/>
      <c r="W55" s="141"/>
      <c r="X55" s="141"/>
      <c r="Y55" s="141"/>
      <c r="Z55" s="141"/>
      <c r="AA55" s="141"/>
      <c r="AB55" s="141"/>
      <c r="AC55" s="141"/>
      <c r="AD55" s="141"/>
      <c r="AE55" s="141"/>
      <c r="AF55" s="141"/>
      <c r="AG55" s="141"/>
      <c r="AH55" s="141"/>
      <c r="AI55" s="141">
        <f>問題１２解答!AI185</f>
        <v>20</v>
      </c>
      <c r="AJ55" s="141"/>
      <c r="AK55" s="141" t="s">
        <v>167</v>
      </c>
      <c r="AL55" s="141"/>
      <c r="AM55" s="141"/>
      <c r="AN55" s="141"/>
      <c r="AO55" s="141"/>
      <c r="AP55" s="151"/>
    </row>
    <row r="56" spans="2:42" x14ac:dyDescent="0.2">
      <c r="B56" s="31" t="s">
        <v>168</v>
      </c>
      <c r="C56" s="32"/>
      <c r="D56" s="32"/>
      <c r="E56" s="32"/>
      <c r="F56" s="32"/>
      <c r="G56" s="32"/>
      <c r="H56" s="32"/>
      <c r="I56" s="32"/>
      <c r="J56" s="32"/>
      <c r="K56" s="32"/>
      <c r="L56" s="32"/>
      <c r="M56" s="32"/>
      <c r="N56" s="32"/>
      <c r="O56" s="148">
        <f>問題１２解答!O186</f>
        <v>25</v>
      </c>
      <c r="P56" s="148"/>
      <c r="Q56" s="32" t="s">
        <v>169</v>
      </c>
      <c r="R56" s="32"/>
      <c r="S56" s="32"/>
      <c r="T56" s="32"/>
      <c r="U56" s="32"/>
      <c r="V56" s="32"/>
      <c r="W56" s="32"/>
      <c r="X56" s="32"/>
      <c r="Y56" s="32"/>
      <c r="Z56" s="32"/>
      <c r="AA56" s="32"/>
      <c r="AB56" s="32"/>
      <c r="AC56" s="32"/>
      <c r="AD56" s="32"/>
      <c r="AE56" s="32"/>
      <c r="AF56" s="32"/>
      <c r="AG56" s="33"/>
      <c r="AH56" s="33"/>
      <c r="AI56" s="33"/>
      <c r="AJ56" s="33"/>
      <c r="AK56" s="33"/>
      <c r="AL56" s="33"/>
      <c r="AM56" s="33"/>
      <c r="AN56" s="33"/>
      <c r="AO56" s="33"/>
      <c r="AP56" s="102"/>
    </row>
    <row r="57" spans="2:42" ht="42" customHeight="1" x14ac:dyDescent="0.2"/>
    <row r="58" spans="2:42" x14ac:dyDescent="0.2">
      <c r="B58" s="11" t="s">
        <v>230</v>
      </c>
    </row>
    <row r="59" spans="2:42" x14ac:dyDescent="0.2">
      <c r="B59" s="146" t="s">
        <v>165</v>
      </c>
      <c r="C59" s="141"/>
      <c r="D59" s="141"/>
      <c r="E59" s="141"/>
      <c r="F59" s="141"/>
      <c r="G59" s="141"/>
      <c r="H59" s="141"/>
      <c r="I59" s="141"/>
      <c r="J59" s="141"/>
      <c r="K59" s="190">
        <f>問題１２解答!K199</f>
        <v>1.23</v>
      </c>
      <c r="L59" s="190"/>
      <c r="M59" s="141" t="s">
        <v>166</v>
      </c>
      <c r="N59" s="141"/>
      <c r="O59" s="141"/>
      <c r="P59" s="141"/>
      <c r="Q59" s="141"/>
      <c r="R59" s="141"/>
      <c r="S59" s="141"/>
      <c r="T59" s="141"/>
      <c r="U59" s="141"/>
      <c r="V59" s="141"/>
      <c r="W59" s="141"/>
      <c r="X59" s="141"/>
      <c r="Y59" s="141"/>
      <c r="Z59" s="141"/>
      <c r="AA59" s="141"/>
      <c r="AB59" s="141"/>
      <c r="AC59" s="141"/>
      <c r="AD59" s="141"/>
      <c r="AE59" s="141"/>
      <c r="AF59" s="141"/>
      <c r="AG59" s="141"/>
      <c r="AH59" s="141"/>
      <c r="AI59" s="141">
        <f>問題１２解答!AI199</f>
        <v>21</v>
      </c>
      <c r="AJ59" s="141"/>
      <c r="AK59" s="141" t="s">
        <v>167</v>
      </c>
      <c r="AL59" s="141"/>
      <c r="AM59" s="141"/>
      <c r="AN59" s="141"/>
      <c r="AO59" s="141"/>
      <c r="AP59" s="151"/>
    </row>
    <row r="60" spans="2:42" x14ac:dyDescent="0.2">
      <c r="B60" s="31" t="s">
        <v>168</v>
      </c>
      <c r="C60" s="32"/>
      <c r="D60" s="32"/>
      <c r="E60" s="32"/>
      <c r="F60" s="32"/>
      <c r="G60" s="32"/>
      <c r="H60" s="32"/>
      <c r="I60" s="32"/>
      <c r="J60" s="32"/>
      <c r="K60" s="32"/>
      <c r="L60" s="32"/>
      <c r="M60" s="32"/>
      <c r="N60" s="32"/>
      <c r="O60" s="148">
        <f>問題１２解答!O200</f>
        <v>23</v>
      </c>
      <c r="P60" s="148"/>
      <c r="Q60" s="32" t="s">
        <v>169</v>
      </c>
      <c r="R60" s="32"/>
      <c r="S60" s="32"/>
      <c r="T60" s="32"/>
      <c r="U60" s="32"/>
      <c r="V60" s="32"/>
      <c r="W60" s="32"/>
      <c r="X60" s="32"/>
      <c r="Y60" s="32"/>
      <c r="Z60" s="32"/>
      <c r="AA60" s="32"/>
      <c r="AB60" s="32"/>
      <c r="AC60" s="32"/>
      <c r="AD60" s="32"/>
      <c r="AE60" s="32"/>
      <c r="AF60" s="32"/>
      <c r="AG60" s="33"/>
      <c r="AH60" s="33"/>
      <c r="AI60" s="33"/>
      <c r="AJ60" s="33"/>
      <c r="AK60" s="33"/>
      <c r="AL60" s="33"/>
      <c r="AM60" s="33"/>
      <c r="AN60" s="33"/>
      <c r="AO60" s="33"/>
      <c r="AP60" s="102"/>
    </row>
    <row r="62" spans="2:42" x14ac:dyDescent="0.2">
      <c r="B62" s="11" t="s">
        <v>231</v>
      </c>
    </row>
    <row r="63" spans="2:42" x14ac:dyDescent="0.2">
      <c r="B63" s="146" t="s">
        <v>165</v>
      </c>
      <c r="C63" s="141"/>
      <c r="D63" s="141"/>
      <c r="E63" s="141"/>
      <c r="F63" s="141"/>
      <c r="G63" s="141"/>
      <c r="H63" s="141"/>
      <c r="I63" s="141"/>
      <c r="J63" s="141"/>
      <c r="K63" s="190">
        <f>問題１２解答!K213</f>
        <v>1.37</v>
      </c>
      <c r="L63" s="190"/>
      <c r="M63" s="141" t="s">
        <v>166</v>
      </c>
      <c r="N63" s="141"/>
      <c r="O63" s="141"/>
      <c r="P63" s="141"/>
      <c r="Q63" s="141"/>
      <c r="R63" s="141"/>
      <c r="S63" s="141"/>
      <c r="T63" s="141"/>
      <c r="U63" s="141"/>
      <c r="V63" s="141"/>
      <c r="W63" s="141"/>
      <c r="X63" s="141"/>
      <c r="Y63" s="141"/>
      <c r="Z63" s="141"/>
      <c r="AA63" s="141"/>
      <c r="AB63" s="141"/>
      <c r="AC63" s="141"/>
      <c r="AD63" s="141"/>
      <c r="AE63" s="141"/>
      <c r="AF63" s="141"/>
      <c r="AG63" s="141"/>
      <c r="AH63" s="141"/>
      <c r="AI63" s="141">
        <f>問題１２解答!AI213</f>
        <v>19</v>
      </c>
      <c r="AJ63" s="141"/>
      <c r="AK63" s="141" t="s">
        <v>167</v>
      </c>
      <c r="AL63" s="141"/>
      <c r="AM63" s="141"/>
      <c r="AN63" s="141"/>
      <c r="AO63" s="141"/>
      <c r="AP63" s="151"/>
    </row>
    <row r="64" spans="2:42" x14ac:dyDescent="0.2">
      <c r="B64" s="31" t="s">
        <v>168</v>
      </c>
      <c r="C64" s="32"/>
      <c r="D64" s="32"/>
      <c r="E64" s="32"/>
      <c r="F64" s="32"/>
      <c r="G64" s="32"/>
      <c r="H64" s="32"/>
      <c r="I64" s="32"/>
      <c r="J64" s="32"/>
      <c r="K64" s="32"/>
      <c r="L64" s="32"/>
      <c r="M64" s="32"/>
      <c r="N64" s="32"/>
      <c r="O64" s="148">
        <f>問題１２解答!O214</f>
        <v>23</v>
      </c>
      <c r="P64" s="148"/>
      <c r="Q64" s="32" t="s">
        <v>169</v>
      </c>
      <c r="R64" s="32"/>
      <c r="S64" s="32"/>
      <c r="T64" s="32"/>
      <c r="U64" s="32"/>
      <c r="V64" s="32"/>
      <c r="W64" s="32"/>
      <c r="X64" s="32"/>
      <c r="Y64" s="32"/>
      <c r="Z64" s="32"/>
      <c r="AA64" s="32"/>
      <c r="AB64" s="32"/>
      <c r="AC64" s="32"/>
      <c r="AD64" s="32"/>
      <c r="AE64" s="32"/>
      <c r="AF64" s="32"/>
      <c r="AG64" s="33"/>
      <c r="AH64" s="33"/>
      <c r="AI64" s="33"/>
      <c r="AJ64" s="33"/>
      <c r="AK64" s="33"/>
      <c r="AL64" s="33"/>
      <c r="AM64" s="33"/>
      <c r="AN64" s="33"/>
      <c r="AO64" s="33"/>
      <c r="AP64" s="102"/>
    </row>
    <row r="66" spans="2:42" x14ac:dyDescent="0.2">
      <c r="B66" s="11" t="s">
        <v>232</v>
      </c>
    </row>
    <row r="67" spans="2:42" x14ac:dyDescent="0.2">
      <c r="B67" s="146" t="s">
        <v>165</v>
      </c>
      <c r="C67" s="141"/>
      <c r="D67" s="141"/>
      <c r="E67" s="141"/>
      <c r="F67" s="141"/>
      <c r="G67" s="141"/>
      <c r="H67" s="141"/>
      <c r="I67" s="141"/>
      <c r="J67" s="141"/>
      <c r="K67" s="190">
        <f>問題１２解答!K227</f>
        <v>1.36</v>
      </c>
      <c r="L67" s="190"/>
      <c r="M67" s="141" t="s">
        <v>166</v>
      </c>
      <c r="N67" s="141"/>
      <c r="O67" s="141"/>
      <c r="P67" s="141"/>
      <c r="Q67" s="141"/>
      <c r="R67" s="141"/>
      <c r="S67" s="141"/>
      <c r="T67" s="141"/>
      <c r="U67" s="141"/>
      <c r="V67" s="141"/>
      <c r="W67" s="141"/>
      <c r="X67" s="141"/>
      <c r="Y67" s="141"/>
      <c r="Z67" s="141"/>
      <c r="AA67" s="141"/>
      <c r="AB67" s="141"/>
      <c r="AC67" s="141"/>
      <c r="AD67" s="141"/>
      <c r="AE67" s="141"/>
      <c r="AF67" s="141"/>
      <c r="AG67" s="141"/>
      <c r="AH67" s="141"/>
      <c r="AI67" s="141">
        <f>問題１２解答!AI227</f>
        <v>18</v>
      </c>
      <c r="AJ67" s="141"/>
      <c r="AK67" s="141" t="s">
        <v>167</v>
      </c>
      <c r="AL67" s="141"/>
      <c r="AM67" s="141"/>
      <c r="AN67" s="141"/>
      <c r="AO67" s="141"/>
      <c r="AP67" s="151"/>
    </row>
    <row r="68" spans="2:42" x14ac:dyDescent="0.2">
      <c r="B68" s="31" t="s">
        <v>168</v>
      </c>
      <c r="C68" s="32"/>
      <c r="D68" s="32"/>
      <c r="E68" s="32"/>
      <c r="F68" s="32"/>
      <c r="G68" s="32"/>
      <c r="H68" s="32"/>
      <c r="I68" s="32"/>
      <c r="J68" s="32"/>
      <c r="K68" s="32"/>
      <c r="L68" s="32"/>
      <c r="M68" s="32"/>
      <c r="N68" s="32"/>
      <c r="O68" s="148">
        <f>問題１２解答!O228</f>
        <v>21</v>
      </c>
      <c r="P68" s="148"/>
      <c r="Q68" s="32" t="s">
        <v>169</v>
      </c>
      <c r="R68" s="32"/>
      <c r="S68" s="32"/>
      <c r="T68" s="32"/>
      <c r="U68" s="32"/>
      <c r="V68" s="32"/>
      <c r="W68" s="32"/>
      <c r="X68" s="32"/>
      <c r="Y68" s="32"/>
      <c r="Z68" s="32"/>
      <c r="AA68" s="32"/>
      <c r="AB68" s="32"/>
      <c r="AC68" s="32"/>
      <c r="AD68" s="32"/>
      <c r="AE68" s="32"/>
      <c r="AF68" s="32"/>
      <c r="AG68" s="33"/>
      <c r="AH68" s="33"/>
      <c r="AI68" s="33"/>
      <c r="AJ68" s="33"/>
      <c r="AK68" s="33"/>
      <c r="AL68" s="33"/>
      <c r="AM68" s="33"/>
      <c r="AN68" s="33"/>
      <c r="AO68" s="33"/>
      <c r="AP68" s="102"/>
    </row>
    <row r="70" spans="2:42" x14ac:dyDescent="0.2">
      <c r="B70" s="11" t="s">
        <v>233</v>
      </c>
    </row>
    <row r="71" spans="2:42" x14ac:dyDescent="0.2">
      <c r="B71" s="146" t="s">
        <v>165</v>
      </c>
      <c r="C71" s="141"/>
      <c r="D71" s="141"/>
      <c r="E71" s="141"/>
      <c r="F71" s="141"/>
      <c r="G71" s="141"/>
      <c r="H71" s="141"/>
      <c r="I71" s="141"/>
      <c r="J71" s="141"/>
      <c r="K71" s="190">
        <f>問題１２解答!K241</f>
        <v>1.21</v>
      </c>
      <c r="L71" s="190"/>
      <c r="M71" s="141" t="s">
        <v>166</v>
      </c>
      <c r="N71" s="141"/>
      <c r="O71" s="141"/>
      <c r="P71" s="141"/>
      <c r="Q71" s="141"/>
      <c r="R71" s="141"/>
      <c r="S71" s="141"/>
      <c r="T71" s="141"/>
      <c r="U71" s="141"/>
      <c r="V71" s="141"/>
      <c r="W71" s="141"/>
      <c r="X71" s="141"/>
      <c r="Y71" s="141"/>
      <c r="Z71" s="141"/>
      <c r="AA71" s="141"/>
      <c r="AB71" s="141"/>
      <c r="AC71" s="141"/>
      <c r="AD71" s="141"/>
      <c r="AE71" s="141"/>
      <c r="AF71" s="141"/>
      <c r="AG71" s="141"/>
      <c r="AH71" s="141"/>
      <c r="AI71" s="141">
        <f>問題１２解答!AI241</f>
        <v>16</v>
      </c>
      <c r="AJ71" s="141"/>
      <c r="AK71" s="141" t="s">
        <v>167</v>
      </c>
      <c r="AL71" s="141"/>
      <c r="AM71" s="141"/>
      <c r="AN71" s="141"/>
      <c r="AO71" s="141"/>
      <c r="AP71" s="151"/>
    </row>
    <row r="72" spans="2:42" x14ac:dyDescent="0.2">
      <c r="B72" s="31" t="s">
        <v>168</v>
      </c>
      <c r="C72" s="32"/>
      <c r="D72" s="32"/>
      <c r="E72" s="32"/>
      <c r="F72" s="32"/>
      <c r="G72" s="32"/>
      <c r="H72" s="32"/>
      <c r="I72" s="32"/>
      <c r="J72" s="32"/>
      <c r="K72" s="32"/>
      <c r="L72" s="32"/>
      <c r="M72" s="32"/>
      <c r="N72" s="32"/>
      <c r="O72" s="148">
        <f>問題１２解答!O242</f>
        <v>20</v>
      </c>
      <c r="P72" s="148"/>
      <c r="Q72" s="32" t="s">
        <v>169</v>
      </c>
      <c r="R72" s="32"/>
      <c r="S72" s="32"/>
      <c r="T72" s="32"/>
      <c r="U72" s="32"/>
      <c r="V72" s="32"/>
      <c r="W72" s="32"/>
      <c r="X72" s="32"/>
      <c r="Y72" s="32"/>
      <c r="Z72" s="32"/>
      <c r="AA72" s="32"/>
      <c r="AB72" s="32"/>
      <c r="AC72" s="32"/>
      <c r="AD72" s="32"/>
      <c r="AE72" s="32"/>
      <c r="AF72" s="32"/>
      <c r="AG72" s="33"/>
      <c r="AH72" s="33"/>
      <c r="AI72" s="33"/>
      <c r="AJ72" s="33"/>
      <c r="AK72" s="33"/>
      <c r="AL72" s="33"/>
      <c r="AM72" s="33"/>
      <c r="AN72" s="33"/>
      <c r="AO72" s="33"/>
      <c r="AP72" s="102"/>
    </row>
    <row r="74" spans="2:42" x14ac:dyDescent="0.2">
      <c r="B74" s="11" t="s">
        <v>234</v>
      </c>
    </row>
    <row r="75" spans="2:42" x14ac:dyDescent="0.2">
      <c r="B75" s="146" t="s">
        <v>165</v>
      </c>
      <c r="C75" s="141"/>
      <c r="D75" s="141"/>
      <c r="E75" s="141"/>
      <c r="F75" s="141"/>
      <c r="G75" s="141"/>
      <c r="H75" s="141"/>
      <c r="I75" s="141"/>
      <c r="J75" s="141"/>
      <c r="K75" s="190">
        <f>問題１２解答!K255</f>
        <v>1.28</v>
      </c>
      <c r="L75" s="190"/>
      <c r="M75" s="141" t="s">
        <v>166</v>
      </c>
      <c r="N75" s="141"/>
      <c r="O75" s="141"/>
      <c r="P75" s="141"/>
      <c r="Q75" s="141"/>
      <c r="R75" s="141"/>
      <c r="S75" s="141"/>
      <c r="T75" s="141"/>
      <c r="U75" s="141"/>
      <c r="V75" s="141"/>
      <c r="W75" s="141"/>
      <c r="X75" s="141"/>
      <c r="Y75" s="141"/>
      <c r="Z75" s="141"/>
      <c r="AA75" s="141"/>
      <c r="AB75" s="141"/>
      <c r="AC75" s="141"/>
      <c r="AD75" s="141"/>
      <c r="AE75" s="141"/>
      <c r="AF75" s="141"/>
      <c r="AG75" s="141"/>
      <c r="AH75" s="141"/>
      <c r="AI75" s="141">
        <f>問題１２解答!AI255</f>
        <v>19</v>
      </c>
      <c r="AJ75" s="141"/>
      <c r="AK75" s="141" t="s">
        <v>167</v>
      </c>
      <c r="AL75" s="141"/>
      <c r="AM75" s="141"/>
      <c r="AN75" s="141"/>
      <c r="AO75" s="141"/>
      <c r="AP75" s="151"/>
    </row>
    <row r="76" spans="2:42" x14ac:dyDescent="0.2">
      <c r="B76" s="31" t="s">
        <v>168</v>
      </c>
      <c r="C76" s="32"/>
      <c r="D76" s="32"/>
      <c r="E76" s="32"/>
      <c r="F76" s="32"/>
      <c r="G76" s="32"/>
      <c r="H76" s="32"/>
      <c r="I76" s="32"/>
      <c r="J76" s="32"/>
      <c r="K76" s="32"/>
      <c r="L76" s="32"/>
      <c r="M76" s="32"/>
      <c r="N76" s="32"/>
      <c r="O76" s="148">
        <f>問題１２解答!O256</f>
        <v>23</v>
      </c>
      <c r="P76" s="148"/>
      <c r="Q76" s="32" t="s">
        <v>169</v>
      </c>
      <c r="R76" s="32"/>
      <c r="S76" s="32"/>
      <c r="T76" s="32"/>
      <c r="U76" s="32"/>
      <c r="V76" s="32"/>
      <c r="W76" s="32"/>
      <c r="X76" s="32"/>
      <c r="Y76" s="32"/>
      <c r="Z76" s="32"/>
      <c r="AA76" s="32"/>
      <c r="AB76" s="32"/>
      <c r="AC76" s="32"/>
      <c r="AD76" s="32"/>
      <c r="AE76" s="32"/>
      <c r="AF76" s="32"/>
      <c r="AG76" s="33"/>
      <c r="AH76" s="33"/>
      <c r="AI76" s="33"/>
      <c r="AJ76" s="33"/>
      <c r="AK76" s="33"/>
      <c r="AL76" s="33"/>
      <c r="AM76" s="33"/>
      <c r="AN76" s="33"/>
      <c r="AO76" s="33"/>
      <c r="AP76" s="102"/>
    </row>
    <row r="78" spans="2:42" x14ac:dyDescent="0.2">
      <c r="B78" s="11" t="s">
        <v>235</v>
      </c>
    </row>
    <row r="79" spans="2:42" x14ac:dyDescent="0.2">
      <c r="B79" s="146" t="s">
        <v>165</v>
      </c>
      <c r="C79" s="141"/>
      <c r="D79" s="141"/>
      <c r="E79" s="141"/>
      <c r="F79" s="141"/>
      <c r="G79" s="141"/>
      <c r="H79" s="141"/>
      <c r="I79" s="141"/>
      <c r="J79" s="141"/>
      <c r="K79" s="190">
        <f>問題１２解答!K269</f>
        <v>1.56</v>
      </c>
      <c r="L79" s="190"/>
      <c r="M79" s="141" t="s">
        <v>166</v>
      </c>
      <c r="N79" s="141"/>
      <c r="O79" s="141"/>
      <c r="P79" s="141"/>
      <c r="Q79" s="141"/>
      <c r="R79" s="141"/>
      <c r="S79" s="141"/>
      <c r="T79" s="141"/>
      <c r="U79" s="141"/>
      <c r="V79" s="141"/>
      <c r="W79" s="141"/>
      <c r="X79" s="141"/>
      <c r="Y79" s="141"/>
      <c r="Z79" s="141"/>
      <c r="AA79" s="141"/>
      <c r="AB79" s="141"/>
      <c r="AC79" s="141"/>
      <c r="AD79" s="141"/>
      <c r="AE79" s="141"/>
      <c r="AF79" s="141"/>
      <c r="AG79" s="141"/>
      <c r="AH79" s="141"/>
      <c r="AI79" s="141">
        <f>問題１２解答!AI269</f>
        <v>26</v>
      </c>
      <c r="AJ79" s="141"/>
      <c r="AK79" s="141" t="s">
        <v>167</v>
      </c>
      <c r="AL79" s="141"/>
      <c r="AM79" s="141"/>
      <c r="AN79" s="141"/>
      <c r="AO79" s="141"/>
      <c r="AP79" s="151"/>
    </row>
    <row r="80" spans="2:42" x14ac:dyDescent="0.2">
      <c r="B80" s="31" t="s">
        <v>168</v>
      </c>
      <c r="C80" s="32"/>
      <c r="D80" s="32"/>
      <c r="E80" s="32"/>
      <c r="F80" s="32"/>
      <c r="G80" s="32"/>
      <c r="H80" s="32"/>
      <c r="I80" s="32"/>
      <c r="J80" s="32"/>
      <c r="K80" s="32"/>
      <c r="L80" s="32"/>
      <c r="M80" s="32"/>
      <c r="N80" s="32"/>
      <c r="O80" s="148">
        <f>問題１２解答!O270</f>
        <v>29</v>
      </c>
      <c r="P80" s="148"/>
      <c r="Q80" s="32" t="s">
        <v>169</v>
      </c>
      <c r="R80" s="32"/>
      <c r="S80" s="32"/>
      <c r="T80" s="32"/>
      <c r="U80" s="32"/>
      <c r="V80" s="32"/>
      <c r="W80" s="32"/>
      <c r="X80" s="32"/>
      <c r="Y80" s="32"/>
      <c r="Z80" s="32"/>
      <c r="AA80" s="32"/>
      <c r="AB80" s="32"/>
      <c r="AC80" s="32"/>
      <c r="AD80" s="32"/>
      <c r="AE80" s="32"/>
      <c r="AF80" s="32"/>
      <c r="AG80" s="33"/>
      <c r="AH80" s="33"/>
      <c r="AI80" s="33"/>
      <c r="AJ80" s="33"/>
      <c r="AK80" s="33"/>
      <c r="AL80" s="33"/>
      <c r="AM80" s="33"/>
      <c r="AN80" s="33"/>
      <c r="AO80" s="33"/>
      <c r="AP80" s="102"/>
    </row>
  </sheetData>
  <mergeCells count="120">
    <mergeCell ref="B7:J7"/>
    <mergeCell ref="K7:L7"/>
    <mergeCell ref="M7:AH7"/>
    <mergeCell ref="AI7:AJ7"/>
    <mergeCell ref="AK7:AP7"/>
    <mergeCell ref="O8:P8"/>
    <mergeCell ref="B3:J3"/>
    <mergeCell ref="K3:L3"/>
    <mergeCell ref="M3:AH3"/>
    <mergeCell ref="AI3:AJ3"/>
    <mergeCell ref="AK3:AP3"/>
    <mergeCell ref="O4:P4"/>
    <mergeCell ref="B15:J15"/>
    <mergeCell ref="K15:L15"/>
    <mergeCell ref="M15:AH15"/>
    <mergeCell ref="AI15:AJ15"/>
    <mergeCell ref="AK15:AP15"/>
    <mergeCell ref="O16:P16"/>
    <mergeCell ref="B11:J11"/>
    <mergeCell ref="K11:L11"/>
    <mergeCell ref="M11:AH11"/>
    <mergeCell ref="AI11:AJ11"/>
    <mergeCell ref="AK11:AP11"/>
    <mergeCell ref="O12:P12"/>
    <mergeCell ref="B23:J23"/>
    <mergeCell ref="K23:L23"/>
    <mergeCell ref="M23:AH23"/>
    <mergeCell ref="AI23:AJ23"/>
    <mergeCell ref="AK23:AP23"/>
    <mergeCell ref="O24:P24"/>
    <mergeCell ref="B19:J19"/>
    <mergeCell ref="K19:L19"/>
    <mergeCell ref="M19:AH19"/>
    <mergeCell ref="AI19:AJ19"/>
    <mergeCell ref="AK19:AP19"/>
    <mergeCell ref="O20:P20"/>
    <mergeCell ref="B31:J31"/>
    <mergeCell ref="K31:L31"/>
    <mergeCell ref="M31:AH31"/>
    <mergeCell ref="AI31:AJ31"/>
    <mergeCell ref="AK31:AP31"/>
    <mergeCell ref="O32:P32"/>
    <mergeCell ref="B27:J27"/>
    <mergeCell ref="K27:L27"/>
    <mergeCell ref="M27:AH27"/>
    <mergeCell ref="AI27:AJ27"/>
    <mergeCell ref="AK27:AP27"/>
    <mergeCell ref="O28:P28"/>
    <mergeCell ref="B39:J39"/>
    <mergeCell ref="K39:L39"/>
    <mergeCell ref="M39:AH39"/>
    <mergeCell ref="AI39:AJ39"/>
    <mergeCell ref="AK39:AP39"/>
    <mergeCell ref="O40:P40"/>
    <mergeCell ref="B35:J35"/>
    <mergeCell ref="K35:L35"/>
    <mergeCell ref="M35:AH35"/>
    <mergeCell ref="AI35:AJ35"/>
    <mergeCell ref="AK35:AP35"/>
    <mergeCell ref="O36:P36"/>
    <mergeCell ref="B47:J47"/>
    <mergeCell ref="K47:L47"/>
    <mergeCell ref="M47:AH47"/>
    <mergeCell ref="AI47:AJ47"/>
    <mergeCell ref="AK47:AP47"/>
    <mergeCell ref="O48:P48"/>
    <mergeCell ref="B43:J43"/>
    <mergeCell ref="K43:L43"/>
    <mergeCell ref="M43:AH43"/>
    <mergeCell ref="AI43:AJ43"/>
    <mergeCell ref="AK43:AP43"/>
    <mergeCell ref="O44:P44"/>
    <mergeCell ref="B55:J55"/>
    <mergeCell ref="K55:L55"/>
    <mergeCell ref="M55:AH55"/>
    <mergeCell ref="AI55:AJ55"/>
    <mergeCell ref="AK55:AP55"/>
    <mergeCell ref="O56:P56"/>
    <mergeCell ref="B51:J51"/>
    <mergeCell ref="K51:L51"/>
    <mergeCell ref="M51:AH51"/>
    <mergeCell ref="AI51:AJ51"/>
    <mergeCell ref="AK51:AP51"/>
    <mergeCell ref="O52:P52"/>
    <mergeCell ref="B63:J63"/>
    <mergeCell ref="K63:L63"/>
    <mergeCell ref="M63:AH63"/>
    <mergeCell ref="AI63:AJ63"/>
    <mergeCell ref="AK63:AP63"/>
    <mergeCell ref="O64:P64"/>
    <mergeCell ref="B59:J59"/>
    <mergeCell ref="K59:L59"/>
    <mergeCell ref="M59:AH59"/>
    <mergeCell ref="AI59:AJ59"/>
    <mergeCell ref="AK59:AP59"/>
    <mergeCell ref="O60:P60"/>
    <mergeCell ref="B71:J71"/>
    <mergeCell ref="K71:L71"/>
    <mergeCell ref="M71:AH71"/>
    <mergeCell ref="AI71:AJ71"/>
    <mergeCell ref="AK71:AP71"/>
    <mergeCell ref="O72:P72"/>
    <mergeCell ref="B67:J67"/>
    <mergeCell ref="K67:L67"/>
    <mergeCell ref="M67:AH67"/>
    <mergeCell ref="AI67:AJ67"/>
    <mergeCell ref="AK67:AP67"/>
    <mergeCell ref="O68:P68"/>
    <mergeCell ref="B79:J79"/>
    <mergeCell ref="K79:L79"/>
    <mergeCell ref="M79:AH79"/>
    <mergeCell ref="AI79:AJ79"/>
    <mergeCell ref="AK79:AP79"/>
    <mergeCell ref="O80:P80"/>
    <mergeCell ref="B75:J75"/>
    <mergeCell ref="K75:L75"/>
    <mergeCell ref="M75:AH75"/>
    <mergeCell ref="AI75:AJ75"/>
    <mergeCell ref="AK75:AP75"/>
    <mergeCell ref="O76:P76"/>
  </mergeCells>
  <phoneticPr fontId="1"/>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BY379"/>
  <sheetViews>
    <sheetView view="pageBreakPreview" zoomScale="85" zoomScaleNormal="100" zoomScaleSheetLayoutView="85" workbookViewId="0">
      <selection activeCell="Y363" sqref="Y363:AL363"/>
    </sheetView>
  </sheetViews>
  <sheetFormatPr defaultRowHeight="13.2" x14ac:dyDescent="0.2"/>
  <cols>
    <col min="1" max="1" width="2.21875" style="8" customWidth="1"/>
    <col min="2" max="92" width="2.109375" customWidth="1"/>
  </cols>
  <sheetData>
    <row r="1" spans="2:77" x14ac:dyDescent="0.2">
      <c r="B1" s="57" t="s">
        <v>26</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2"/>
      <c r="AN1" s="57"/>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row>
    <row r="2" spans="2:77" x14ac:dyDescent="0.2">
      <c r="B2" s="10" t="s">
        <v>9</v>
      </c>
      <c r="C2" s="5"/>
      <c r="D2" s="204">
        <v>110</v>
      </c>
      <c r="E2" s="204"/>
      <c r="F2" s="198" t="s">
        <v>10</v>
      </c>
      <c r="G2" s="198"/>
      <c r="H2" s="198"/>
      <c r="I2" s="204">
        <v>20</v>
      </c>
      <c r="J2" s="204"/>
      <c r="K2" s="198" t="s">
        <v>11</v>
      </c>
      <c r="L2" s="198"/>
      <c r="M2" s="198"/>
      <c r="N2" s="198"/>
      <c r="O2" s="204">
        <v>7</v>
      </c>
      <c r="P2" s="204"/>
      <c r="Q2" s="198" t="s">
        <v>12</v>
      </c>
      <c r="R2" s="198"/>
      <c r="S2" s="198"/>
      <c r="T2" s="198"/>
      <c r="U2" s="198"/>
      <c r="V2" s="198"/>
      <c r="W2" s="199">
        <v>5.55</v>
      </c>
      <c r="X2" s="199"/>
      <c r="Y2" s="200" t="s">
        <v>13</v>
      </c>
      <c r="Z2" s="201"/>
      <c r="AA2" s="201"/>
      <c r="AB2" s="201"/>
      <c r="AC2" s="201"/>
      <c r="AD2" s="201"/>
      <c r="AE2" s="201"/>
      <c r="AF2" s="201"/>
      <c r="AG2" s="201"/>
      <c r="AH2" s="201"/>
      <c r="AI2" s="201"/>
      <c r="AJ2" s="201"/>
      <c r="AK2" s="201"/>
      <c r="AL2" s="201"/>
      <c r="AM2" s="6"/>
      <c r="AN2" s="5"/>
      <c r="AO2" s="5"/>
      <c r="AP2" s="1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2:77" x14ac:dyDescent="0.2">
      <c r="B3" s="51" t="s">
        <v>14</v>
      </c>
      <c r="C3" s="57"/>
      <c r="D3" s="57"/>
      <c r="E3" s="57"/>
      <c r="F3" s="57"/>
      <c r="G3" s="57"/>
      <c r="H3" s="57"/>
      <c r="I3" s="57"/>
      <c r="J3" s="202">
        <v>380</v>
      </c>
      <c r="K3" s="202"/>
      <c r="L3" s="57" t="s">
        <v>15</v>
      </c>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8"/>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2:77" x14ac:dyDescent="0.2">
      <c r="B4" s="56" t="s">
        <v>16</v>
      </c>
      <c r="C4" s="57"/>
      <c r="D4" s="57"/>
      <c r="E4" s="57"/>
      <c r="F4" s="57"/>
      <c r="G4" s="57"/>
      <c r="H4" s="57"/>
      <c r="I4" s="57"/>
      <c r="J4" s="57"/>
      <c r="K4" s="57"/>
      <c r="L4" s="57"/>
      <c r="M4" s="57"/>
      <c r="N4" s="57"/>
      <c r="O4" s="57"/>
      <c r="P4" s="57"/>
      <c r="Q4" s="57"/>
      <c r="R4" s="57"/>
      <c r="S4" s="57"/>
      <c r="T4" s="57"/>
      <c r="U4" s="57"/>
      <c r="V4" s="57"/>
      <c r="W4" s="202">
        <v>1.0249999999999999</v>
      </c>
      <c r="X4" s="202"/>
      <c r="Y4" s="202"/>
      <c r="Z4" s="203" t="s">
        <v>17</v>
      </c>
      <c r="AA4" s="203"/>
      <c r="AB4" s="203"/>
      <c r="AC4" s="203"/>
      <c r="AD4" s="57"/>
      <c r="AE4" s="57"/>
      <c r="AF4" s="57"/>
      <c r="AG4" s="57"/>
      <c r="AH4" s="57"/>
      <c r="AI4" s="57"/>
      <c r="AJ4" s="57"/>
      <c r="AK4" s="57"/>
      <c r="AL4" s="57"/>
      <c r="AM4" s="2"/>
      <c r="AN4" s="57"/>
      <c r="AO4" s="57"/>
      <c r="AP4" s="58"/>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row>
    <row r="5" spans="2:77" x14ac:dyDescent="0.2">
      <c r="B5" s="59" t="s">
        <v>18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1"/>
      <c r="AN5" s="60"/>
      <c r="AO5" s="60"/>
      <c r="AP5" s="14"/>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2:77" ht="9" customHeight="1" x14ac:dyDescent="0.2">
      <c r="B6" s="5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2"/>
      <c r="AN6" s="57"/>
      <c r="AO6" s="57"/>
      <c r="AP6" s="58"/>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row>
    <row r="7" spans="2:77" ht="9" customHeight="1" x14ac:dyDescent="0.2">
      <c r="B7" s="56" t="s">
        <v>19</v>
      </c>
      <c r="C7" s="47"/>
      <c r="D7" s="47"/>
      <c r="E7" s="47"/>
      <c r="F7" s="47"/>
      <c r="G7" s="47"/>
      <c r="H7" s="47"/>
      <c r="I7" s="47"/>
      <c r="J7" s="47"/>
      <c r="K7" s="47"/>
      <c r="L7" s="47"/>
      <c r="M7" s="47"/>
      <c r="N7" s="47"/>
      <c r="O7" s="47"/>
      <c r="P7" s="47"/>
      <c r="Q7" s="47"/>
      <c r="R7" s="47"/>
      <c r="S7" s="57"/>
      <c r="T7" s="57"/>
      <c r="U7" s="57"/>
      <c r="V7" s="57"/>
      <c r="W7" s="57"/>
      <c r="X7" s="57"/>
      <c r="Y7" s="57"/>
      <c r="Z7" s="57"/>
      <c r="AA7" s="57"/>
      <c r="AB7" s="57"/>
      <c r="AC7" s="57"/>
      <c r="AD7" s="57"/>
      <c r="AE7" s="57"/>
      <c r="AF7" s="57"/>
      <c r="AG7" s="57"/>
      <c r="AH7" s="57"/>
      <c r="AI7" s="57"/>
      <c r="AJ7" s="57"/>
      <c r="AK7" s="57"/>
      <c r="AL7" s="57"/>
      <c r="AM7" s="2"/>
      <c r="AN7" s="57"/>
      <c r="AO7" s="57"/>
      <c r="AP7" s="58"/>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row>
    <row r="8" spans="2:77" ht="9" customHeight="1" x14ac:dyDescent="0.2">
      <c r="B8" s="56"/>
      <c r="C8" s="47"/>
      <c r="D8" s="47"/>
      <c r="E8" s="47"/>
      <c r="F8" s="47"/>
      <c r="G8" s="47"/>
      <c r="H8" s="47"/>
      <c r="I8" s="47"/>
      <c r="J8" s="191" t="s">
        <v>20</v>
      </c>
      <c r="K8" s="194">
        <f>I2*D2</f>
        <v>2200</v>
      </c>
      <c r="L8" s="194"/>
      <c r="M8" s="194"/>
      <c r="N8" s="38" t="s">
        <v>21</v>
      </c>
      <c r="O8" s="194">
        <f>W4</f>
        <v>1.0249999999999999</v>
      </c>
      <c r="P8" s="194"/>
      <c r="Q8" s="194"/>
      <c r="R8" s="47"/>
      <c r="S8" s="57"/>
      <c r="T8" s="57"/>
      <c r="U8" s="57"/>
      <c r="V8" s="57"/>
      <c r="W8" s="57"/>
      <c r="X8" s="57"/>
      <c r="Y8" s="57"/>
      <c r="Z8" s="57"/>
      <c r="AA8" s="57"/>
      <c r="AB8" s="57"/>
      <c r="AC8" s="57"/>
      <c r="AD8" s="57"/>
      <c r="AE8" s="57"/>
      <c r="AF8" s="57"/>
      <c r="AG8" s="57"/>
      <c r="AH8" s="57"/>
      <c r="AI8" s="57"/>
      <c r="AJ8" s="57"/>
      <c r="AK8" s="57"/>
      <c r="AL8" s="57"/>
      <c r="AM8" s="2"/>
      <c r="AN8" s="57"/>
      <c r="AO8" s="57"/>
      <c r="AP8" s="58"/>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2:77" ht="9" customHeight="1" x14ac:dyDescent="0.2">
      <c r="B9" s="56"/>
      <c r="C9" s="47"/>
      <c r="D9" s="47"/>
      <c r="E9" s="47"/>
      <c r="F9" s="47"/>
      <c r="G9" s="47"/>
      <c r="H9" s="47"/>
      <c r="I9" s="47"/>
      <c r="J9" s="191"/>
      <c r="K9" s="47"/>
      <c r="L9" s="47"/>
      <c r="M9" s="191">
        <v>100</v>
      </c>
      <c r="N9" s="191"/>
      <c r="O9" s="191"/>
      <c r="P9" s="191"/>
      <c r="Q9" s="47"/>
      <c r="R9" s="47"/>
      <c r="S9" s="57"/>
      <c r="T9" s="57"/>
      <c r="U9" s="57"/>
      <c r="V9" s="57"/>
      <c r="W9" s="57"/>
      <c r="X9" s="57"/>
      <c r="Y9" s="57"/>
      <c r="Z9" s="57"/>
      <c r="AA9" s="57"/>
      <c r="AB9" s="57"/>
      <c r="AC9" s="57"/>
      <c r="AD9" s="57"/>
      <c r="AE9" s="57"/>
      <c r="AF9" s="57"/>
      <c r="AG9" s="57"/>
      <c r="AH9" s="57"/>
      <c r="AI9" s="57"/>
      <c r="AJ9" s="57"/>
      <c r="AK9" s="57"/>
      <c r="AL9" s="57"/>
      <c r="AM9" s="2"/>
      <c r="AN9" s="57"/>
      <c r="AO9" s="57"/>
      <c r="AP9" s="58"/>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2:77" ht="9" customHeight="1" x14ac:dyDescent="0.2">
      <c r="B10" s="56"/>
      <c r="C10" s="47"/>
      <c r="D10" s="47"/>
      <c r="E10" s="47"/>
      <c r="F10" s="47"/>
      <c r="G10" s="47"/>
      <c r="H10" s="47"/>
      <c r="I10" s="47"/>
      <c r="J10" s="191" t="s">
        <v>20</v>
      </c>
      <c r="K10" s="197">
        <f>K8*O8/M9</f>
        <v>22.55</v>
      </c>
      <c r="L10" s="197"/>
      <c r="M10" s="197"/>
      <c r="N10" s="197"/>
      <c r="O10" s="197"/>
      <c r="P10" s="191" t="s">
        <v>22</v>
      </c>
      <c r="Q10" s="191"/>
      <c r="R10" s="47"/>
      <c r="S10" s="57"/>
      <c r="T10" s="57"/>
      <c r="U10" s="57"/>
      <c r="V10" s="57"/>
      <c r="W10" s="57"/>
      <c r="X10" s="57"/>
      <c r="Y10" s="57"/>
      <c r="Z10" s="57"/>
      <c r="AA10" s="57"/>
      <c r="AB10" s="57"/>
      <c r="AC10" s="57"/>
      <c r="AD10" s="57"/>
      <c r="AE10" s="57"/>
      <c r="AF10" s="57"/>
      <c r="AG10" s="57"/>
      <c r="AH10" s="57"/>
      <c r="AI10" s="57"/>
      <c r="AJ10" s="57"/>
      <c r="AK10" s="57"/>
      <c r="AL10" s="57"/>
      <c r="AM10" s="2"/>
      <c r="AN10" s="57"/>
      <c r="AO10" s="57"/>
      <c r="AP10" s="58"/>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row>
    <row r="11" spans="2:77" ht="9" customHeight="1" x14ac:dyDescent="0.2">
      <c r="B11" s="56"/>
      <c r="C11" s="47"/>
      <c r="D11" s="47"/>
      <c r="E11" s="47"/>
      <c r="F11" s="47"/>
      <c r="G11" s="47"/>
      <c r="H11" s="47"/>
      <c r="I11" s="47"/>
      <c r="J11" s="191"/>
      <c r="K11" s="197"/>
      <c r="L11" s="197"/>
      <c r="M11" s="197"/>
      <c r="N11" s="197"/>
      <c r="O11" s="197"/>
      <c r="P11" s="191"/>
      <c r="Q11" s="191"/>
      <c r="R11" s="47"/>
      <c r="S11" s="57"/>
      <c r="T11" s="57"/>
      <c r="U11" s="57"/>
      <c r="V11" s="57"/>
      <c r="W11" s="57"/>
      <c r="X11" s="57"/>
      <c r="Y11" s="57"/>
      <c r="Z11" s="57"/>
      <c r="AA11" s="57"/>
      <c r="AB11" s="57"/>
      <c r="AC11" s="57"/>
      <c r="AD11" s="57"/>
      <c r="AE11" s="57"/>
      <c r="AF11" s="57"/>
      <c r="AG11" s="57"/>
      <c r="AH11" s="57"/>
      <c r="AI11" s="57"/>
      <c r="AJ11" s="57"/>
      <c r="AK11" s="57"/>
      <c r="AL11" s="57"/>
      <c r="AM11" s="2"/>
      <c r="AN11" s="57"/>
      <c r="AO11" s="57"/>
      <c r="AP11" s="58"/>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row>
    <row r="12" spans="2:77" ht="9" customHeight="1" x14ac:dyDescent="0.2">
      <c r="B12" s="56"/>
      <c r="C12" s="47"/>
      <c r="D12" s="47"/>
      <c r="E12" s="47"/>
      <c r="F12" s="47"/>
      <c r="G12" s="47"/>
      <c r="H12" s="47"/>
      <c r="I12" s="47"/>
      <c r="J12" s="47"/>
      <c r="K12" s="47"/>
      <c r="L12" s="47"/>
      <c r="M12" s="47"/>
      <c r="N12" s="47"/>
      <c r="O12" s="47"/>
      <c r="P12" s="47"/>
      <c r="Q12" s="47"/>
      <c r="R12" s="47"/>
      <c r="S12" s="57"/>
      <c r="T12" s="57"/>
      <c r="U12" s="57"/>
      <c r="V12" s="57"/>
      <c r="W12" s="57"/>
      <c r="X12" s="57"/>
      <c r="Y12" s="57"/>
      <c r="Z12" s="57"/>
      <c r="AA12" s="57"/>
      <c r="AB12" s="57"/>
      <c r="AC12" s="57"/>
      <c r="AD12" s="57"/>
      <c r="AE12" s="57"/>
      <c r="AF12" s="57"/>
      <c r="AG12" s="57"/>
      <c r="AH12" s="57"/>
      <c r="AI12" s="57"/>
      <c r="AJ12" s="57"/>
      <c r="AK12" s="57"/>
      <c r="AL12" s="57"/>
      <c r="AM12" s="2"/>
      <c r="AN12" s="57"/>
      <c r="AO12" s="57"/>
      <c r="AP12" s="58"/>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row>
    <row r="13" spans="2:77" ht="9" customHeight="1" x14ac:dyDescent="0.2">
      <c r="B13" s="56"/>
      <c r="C13" s="47"/>
      <c r="D13" s="47"/>
      <c r="E13" s="47"/>
      <c r="F13" s="47"/>
      <c r="G13" s="47"/>
      <c r="H13" s="47"/>
      <c r="I13" s="47"/>
      <c r="J13" s="191" t="s">
        <v>20</v>
      </c>
      <c r="K13" s="194">
        <f>J3</f>
        <v>380</v>
      </c>
      <c r="L13" s="194"/>
      <c r="M13" s="194"/>
      <c r="N13" s="47"/>
      <c r="O13" s="47"/>
      <c r="P13" s="47"/>
      <c r="Q13" s="47"/>
      <c r="R13" s="47"/>
      <c r="S13" s="57"/>
      <c r="T13" s="57"/>
      <c r="U13" s="57"/>
      <c r="V13" s="57"/>
      <c r="W13" s="57"/>
      <c r="X13" s="57"/>
      <c r="Y13" s="57"/>
      <c r="Z13" s="57"/>
      <c r="AA13" s="57"/>
      <c r="AB13" s="57"/>
      <c r="AC13" s="57"/>
      <c r="AD13" s="57"/>
      <c r="AE13" s="57"/>
      <c r="AF13" s="57"/>
      <c r="AG13" s="57"/>
      <c r="AH13" s="57"/>
      <c r="AI13" s="57"/>
      <c r="AJ13" s="57"/>
      <c r="AK13" s="57"/>
      <c r="AL13" s="57"/>
      <c r="AM13" s="2"/>
      <c r="AN13" s="57"/>
      <c r="AO13" s="57"/>
      <c r="AP13" s="58"/>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row>
    <row r="14" spans="2:77" ht="9" customHeight="1" x14ac:dyDescent="0.2">
      <c r="B14" s="56"/>
      <c r="C14" s="47"/>
      <c r="D14" s="47"/>
      <c r="E14" s="47"/>
      <c r="F14" s="47"/>
      <c r="G14" s="47"/>
      <c r="H14" s="47"/>
      <c r="I14" s="47"/>
      <c r="J14" s="191"/>
      <c r="K14" s="195">
        <f>ROUND(K10,2)</f>
        <v>22.55</v>
      </c>
      <c r="L14" s="195"/>
      <c r="M14" s="195"/>
      <c r="N14" s="47"/>
      <c r="O14" s="47"/>
      <c r="P14" s="47"/>
      <c r="Q14" s="47"/>
      <c r="R14" s="47"/>
      <c r="S14" s="57"/>
      <c r="T14" s="57"/>
      <c r="U14" s="57"/>
      <c r="V14" s="57"/>
      <c r="W14" s="57"/>
      <c r="X14" s="57"/>
      <c r="Y14" s="57"/>
      <c r="Z14" s="57"/>
      <c r="AA14" s="57"/>
      <c r="AB14" s="57"/>
      <c r="AC14" s="57"/>
      <c r="AD14" s="57"/>
      <c r="AE14" s="57"/>
      <c r="AF14" s="57"/>
      <c r="AG14" s="57"/>
      <c r="AH14" s="57"/>
      <c r="AI14" s="57"/>
      <c r="AJ14" s="57"/>
      <c r="AK14" s="57"/>
      <c r="AL14" s="57"/>
      <c r="AM14" s="2"/>
      <c r="AN14" s="57"/>
      <c r="AO14" s="57"/>
      <c r="AP14" s="58"/>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row>
    <row r="15" spans="2:77" ht="9" customHeight="1" x14ac:dyDescent="0.2">
      <c r="B15" s="56"/>
      <c r="C15" s="47"/>
      <c r="D15" s="47"/>
      <c r="E15" s="47"/>
      <c r="F15" s="47"/>
      <c r="G15" s="47"/>
      <c r="H15" s="47"/>
      <c r="I15" s="47"/>
      <c r="J15" s="191" t="s">
        <v>20</v>
      </c>
      <c r="K15" s="196">
        <f>K13/K14</f>
        <v>16.851441241685144</v>
      </c>
      <c r="L15" s="196"/>
      <c r="M15" s="196"/>
      <c r="N15" s="196"/>
      <c r="O15" s="191" t="s">
        <v>23</v>
      </c>
      <c r="P15" s="191"/>
      <c r="Q15" s="47"/>
      <c r="R15" s="47"/>
      <c r="S15" s="57"/>
      <c r="T15" s="57"/>
      <c r="U15" s="57"/>
      <c r="V15" s="57"/>
      <c r="W15" s="57"/>
      <c r="X15" s="57"/>
      <c r="Y15" s="57"/>
      <c r="Z15" s="57"/>
      <c r="AA15" s="57"/>
      <c r="AB15" s="57"/>
      <c r="AC15" s="57"/>
      <c r="AD15" s="57"/>
      <c r="AE15" s="57"/>
      <c r="AF15" s="57"/>
      <c r="AG15" s="57"/>
      <c r="AH15" s="57"/>
      <c r="AI15" s="57"/>
      <c r="AJ15" s="57"/>
      <c r="AK15" s="57"/>
      <c r="AL15" s="57"/>
      <c r="AM15" s="2"/>
      <c r="AN15" s="57"/>
      <c r="AO15" s="57"/>
      <c r="AP15" s="58"/>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2:77" ht="9" customHeight="1" x14ac:dyDescent="0.2">
      <c r="B16" s="56"/>
      <c r="C16" s="47"/>
      <c r="D16" s="47"/>
      <c r="E16" s="47"/>
      <c r="F16" s="47"/>
      <c r="G16" s="47"/>
      <c r="H16" s="47"/>
      <c r="I16" s="47"/>
      <c r="J16" s="191"/>
      <c r="K16" s="196"/>
      <c r="L16" s="196"/>
      <c r="M16" s="196"/>
      <c r="N16" s="196"/>
      <c r="O16" s="191"/>
      <c r="P16" s="191"/>
      <c r="Q16" s="47"/>
      <c r="R16" s="47"/>
      <c r="S16" s="57"/>
      <c r="T16" s="57"/>
      <c r="U16" s="57"/>
      <c r="V16" s="57"/>
      <c r="W16" s="57"/>
      <c r="X16" s="57"/>
      <c r="Y16" s="57"/>
      <c r="Z16" s="57"/>
      <c r="AA16" s="57"/>
      <c r="AB16" s="57"/>
      <c r="AC16" s="57"/>
      <c r="AD16" s="57"/>
      <c r="AE16" s="57"/>
      <c r="AF16" s="57"/>
      <c r="AG16" s="57"/>
      <c r="AH16" s="57"/>
      <c r="AI16" s="57"/>
      <c r="AJ16" s="57"/>
      <c r="AK16" s="57"/>
      <c r="AL16" s="57"/>
      <c r="AM16" s="2"/>
      <c r="AN16" s="57"/>
      <c r="AO16" s="57"/>
      <c r="AP16" s="58"/>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2:77" ht="9" customHeight="1" x14ac:dyDescent="0.2">
      <c r="B17" s="56"/>
      <c r="C17" s="191">
        <f>W2</f>
        <v>5.55</v>
      </c>
      <c r="D17" s="191"/>
      <c r="E17" s="191"/>
      <c r="F17" s="47" t="s">
        <v>24</v>
      </c>
      <c r="G17" s="192">
        <f>K15/100</f>
        <v>0.16851441241685144</v>
      </c>
      <c r="H17" s="192"/>
      <c r="I17" s="192"/>
      <c r="J17" s="192"/>
      <c r="K17" s="47" t="s">
        <v>20</v>
      </c>
      <c r="L17" s="193">
        <f>C17+G17</f>
        <v>5.7185144124168517</v>
      </c>
      <c r="M17" s="193"/>
      <c r="N17" s="193"/>
      <c r="O17" s="193"/>
      <c r="P17" s="47" t="s">
        <v>25</v>
      </c>
      <c r="Q17" s="47"/>
      <c r="R17" s="47"/>
      <c r="S17" s="57"/>
      <c r="T17" s="57"/>
      <c r="U17" s="57"/>
      <c r="V17" s="57"/>
      <c r="W17" s="57"/>
      <c r="X17" s="57"/>
      <c r="Y17" s="57"/>
      <c r="Z17" s="57"/>
      <c r="AA17" s="57"/>
      <c r="AB17" s="57"/>
      <c r="AC17" s="57"/>
      <c r="AD17" s="57"/>
      <c r="AE17" s="57"/>
      <c r="AF17" s="57"/>
      <c r="AG17" s="57"/>
      <c r="AH17" s="57"/>
      <c r="AI17" s="57"/>
      <c r="AJ17" s="57"/>
      <c r="AK17" s="57"/>
      <c r="AL17" s="57"/>
      <c r="AM17" s="2"/>
      <c r="AN17" s="57"/>
      <c r="AO17" s="57"/>
      <c r="AP17" s="58"/>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row>
    <row r="18" spans="2:77" ht="9" customHeight="1" x14ac:dyDescent="0.2">
      <c r="B18" s="59"/>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1"/>
      <c r="AN18" s="60"/>
      <c r="AO18" s="60"/>
      <c r="AP18" s="14"/>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row>
    <row r="19" spans="2:77" x14ac:dyDescent="0.2">
      <c r="AO19" s="2"/>
    </row>
    <row r="20" spans="2:77" x14ac:dyDescent="0.2">
      <c r="B20" s="57" t="s">
        <v>27</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2"/>
      <c r="AN20" s="57"/>
      <c r="AO20" s="57"/>
      <c r="AP20" s="57"/>
    </row>
    <row r="21" spans="2:77" x14ac:dyDescent="0.2">
      <c r="B21" s="10" t="s">
        <v>9</v>
      </c>
      <c r="C21" s="5"/>
      <c r="D21" s="204">
        <v>118</v>
      </c>
      <c r="E21" s="204"/>
      <c r="F21" s="198" t="s">
        <v>10</v>
      </c>
      <c r="G21" s="198"/>
      <c r="H21" s="198"/>
      <c r="I21" s="204">
        <v>15</v>
      </c>
      <c r="J21" s="204"/>
      <c r="K21" s="198" t="s">
        <v>11</v>
      </c>
      <c r="L21" s="198"/>
      <c r="M21" s="198"/>
      <c r="N21" s="198"/>
      <c r="O21" s="204">
        <v>6</v>
      </c>
      <c r="P21" s="204"/>
      <c r="Q21" s="198" t="s">
        <v>12</v>
      </c>
      <c r="R21" s="198"/>
      <c r="S21" s="198"/>
      <c r="T21" s="198"/>
      <c r="U21" s="198"/>
      <c r="V21" s="198"/>
      <c r="W21" s="199">
        <v>4.5</v>
      </c>
      <c r="X21" s="199"/>
      <c r="Y21" s="200" t="s">
        <v>13</v>
      </c>
      <c r="Z21" s="201"/>
      <c r="AA21" s="201"/>
      <c r="AB21" s="201"/>
      <c r="AC21" s="201"/>
      <c r="AD21" s="201"/>
      <c r="AE21" s="201"/>
      <c r="AF21" s="201"/>
      <c r="AG21" s="201"/>
      <c r="AH21" s="201"/>
      <c r="AI21" s="201"/>
      <c r="AJ21" s="201"/>
      <c r="AK21" s="201"/>
      <c r="AL21" s="201"/>
      <c r="AM21" s="6"/>
      <c r="AN21" s="5"/>
      <c r="AO21" s="5"/>
      <c r="AP21" s="12"/>
    </row>
    <row r="22" spans="2:77" x14ac:dyDescent="0.2">
      <c r="B22" s="51" t="s">
        <v>14</v>
      </c>
      <c r="C22" s="57"/>
      <c r="D22" s="57"/>
      <c r="E22" s="57"/>
      <c r="F22" s="57"/>
      <c r="G22" s="57"/>
      <c r="H22" s="57"/>
      <c r="I22" s="57"/>
      <c r="J22" s="202">
        <v>400</v>
      </c>
      <c r="K22" s="202"/>
      <c r="L22" s="57" t="s">
        <v>15</v>
      </c>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8"/>
    </row>
    <row r="23" spans="2:77" x14ac:dyDescent="0.2">
      <c r="B23" s="56" t="s">
        <v>16</v>
      </c>
      <c r="C23" s="57"/>
      <c r="D23" s="57"/>
      <c r="E23" s="57"/>
      <c r="F23" s="57"/>
      <c r="G23" s="57"/>
      <c r="H23" s="57"/>
      <c r="I23" s="57"/>
      <c r="J23" s="57"/>
      <c r="K23" s="57"/>
      <c r="L23" s="57"/>
      <c r="M23" s="57"/>
      <c r="N23" s="57"/>
      <c r="O23" s="57"/>
      <c r="P23" s="57"/>
      <c r="Q23" s="57"/>
      <c r="R23" s="57"/>
      <c r="S23" s="57"/>
      <c r="T23" s="57"/>
      <c r="U23" s="57"/>
      <c r="V23" s="57"/>
      <c r="W23" s="202">
        <v>1.024</v>
      </c>
      <c r="X23" s="202"/>
      <c r="Y23" s="202"/>
      <c r="Z23" s="203" t="s">
        <v>17</v>
      </c>
      <c r="AA23" s="203"/>
      <c r="AB23" s="203"/>
      <c r="AC23" s="203"/>
      <c r="AD23" s="57"/>
      <c r="AE23" s="57"/>
      <c r="AF23" s="57"/>
      <c r="AG23" s="57"/>
      <c r="AH23" s="57"/>
      <c r="AI23" s="57"/>
      <c r="AJ23" s="57"/>
      <c r="AK23" s="57"/>
      <c r="AL23" s="57"/>
      <c r="AM23" s="2"/>
      <c r="AN23" s="57"/>
      <c r="AO23" s="57"/>
      <c r="AP23" s="58"/>
    </row>
    <row r="24" spans="2:77" x14ac:dyDescent="0.2">
      <c r="B24" s="59" t="s">
        <v>18</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1"/>
      <c r="AN24" s="60"/>
      <c r="AO24" s="60"/>
      <c r="AP24" s="14"/>
    </row>
    <row r="25" spans="2:77" x14ac:dyDescent="0.2">
      <c r="B25" s="56"/>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2"/>
      <c r="AN25" s="57"/>
      <c r="AO25" s="57"/>
      <c r="AP25" s="58"/>
    </row>
    <row r="26" spans="2:77" x14ac:dyDescent="0.2">
      <c r="B26" s="56" t="s">
        <v>19</v>
      </c>
      <c r="C26" s="47"/>
      <c r="D26" s="47"/>
      <c r="E26" s="47"/>
      <c r="F26" s="47"/>
      <c r="G26" s="47"/>
      <c r="H26" s="47"/>
      <c r="I26" s="47"/>
      <c r="J26" s="47"/>
      <c r="K26" s="47"/>
      <c r="L26" s="47"/>
      <c r="M26" s="47"/>
      <c r="N26" s="47"/>
      <c r="O26" s="47"/>
      <c r="P26" s="47"/>
      <c r="Q26" s="47"/>
      <c r="R26" s="47"/>
      <c r="S26" s="57"/>
      <c r="T26" s="57"/>
      <c r="U26" s="57"/>
      <c r="V26" s="57"/>
      <c r="W26" s="57"/>
      <c r="X26" s="57"/>
      <c r="Y26" s="57"/>
      <c r="Z26" s="57"/>
      <c r="AA26" s="57"/>
      <c r="AB26" s="57"/>
      <c r="AC26" s="57"/>
      <c r="AD26" s="57"/>
      <c r="AE26" s="57"/>
      <c r="AF26" s="57"/>
      <c r="AG26" s="57"/>
      <c r="AH26" s="57"/>
      <c r="AI26" s="57"/>
      <c r="AJ26" s="57"/>
      <c r="AK26" s="57"/>
      <c r="AL26" s="57"/>
      <c r="AM26" s="2"/>
      <c r="AN26" s="57"/>
      <c r="AO26" s="57"/>
      <c r="AP26" s="58"/>
    </row>
    <row r="27" spans="2:77" x14ac:dyDescent="0.2">
      <c r="B27" s="56"/>
      <c r="C27" s="47"/>
      <c r="D27" s="47"/>
      <c r="E27" s="47"/>
      <c r="F27" s="47"/>
      <c r="G27" s="47"/>
      <c r="H27" s="47"/>
      <c r="I27" s="47"/>
      <c r="J27" s="191" t="s">
        <v>2</v>
      </c>
      <c r="K27" s="194">
        <f>I21*D21</f>
        <v>1770</v>
      </c>
      <c r="L27" s="194"/>
      <c r="M27" s="194"/>
      <c r="N27" s="38" t="s">
        <v>3</v>
      </c>
      <c r="O27" s="194">
        <f>W23</f>
        <v>1.024</v>
      </c>
      <c r="P27" s="194"/>
      <c r="Q27" s="194"/>
      <c r="R27" s="47"/>
      <c r="S27" s="57"/>
      <c r="T27" s="57"/>
      <c r="U27" s="57"/>
      <c r="V27" s="57"/>
      <c r="W27" s="57"/>
      <c r="X27" s="57"/>
      <c r="Y27" s="57"/>
      <c r="Z27" s="57"/>
      <c r="AA27" s="57"/>
      <c r="AB27" s="57"/>
      <c r="AC27" s="57"/>
      <c r="AD27" s="57"/>
      <c r="AE27" s="57"/>
      <c r="AF27" s="57"/>
      <c r="AG27" s="57"/>
      <c r="AH27" s="57"/>
      <c r="AI27" s="57"/>
      <c r="AJ27" s="57"/>
      <c r="AK27" s="57"/>
      <c r="AL27" s="57"/>
      <c r="AM27" s="2"/>
      <c r="AN27" s="57"/>
      <c r="AO27" s="57"/>
      <c r="AP27" s="58"/>
    </row>
    <row r="28" spans="2:77" x14ac:dyDescent="0.2">
      <c r="B28" s="56"/>
      <c r="C28" s="47"/>
      <c r="D28" s="47"/>
      <c r="E28" s="47"/>
      <c r="F28" s="47"/>
      <c r="G28" s="47"/>
      <c r="H28" s="47"/>
      <c r="I28" s="47"/>
      <c r="J28" s="191"/>
      <c r="K28" s="47"/>
      <c r="L28" s="47"/>
      <c r="M28" s="191">
        <v>100</v>
      </c>
      <c r="N28" s="191"/>
      <c r="O28" s="191"/>
      <c r="P28" s="191"/>
      <c r="Q28" s="47"/>
      <c r="R28" s="47"/>
      <c r="S28" s="57"/>
      <c r="T28" s="57"/>
      <c r="U28" s="57"/>
      <c r="V28" s="57"/>
      <c r="W28" s="57"/>
      <c r="X28" s="57"/>
      <c r="Y28" s="57"/>
      <c r="Z28" s="57"/>
      <c r="AA28" s="57"/>
      <c r="AB28" s="57"/>
      <c r="AC28" s="57"/>
      <c r="AD28" s="57"/>
      <c r="AE28" s="57"/>
      <c r="AF28" s="57"/>
      <c r="AG28" s="57"/>
      <c r="AH28" s="57"/>
      <c r="AI28" s="57"/>
      <c r="AJ28" s="57"/>
      <c r="AK28" s="57"/>
      <c r="AL28" s="57"/>
      <c r="AM28" s="2"/>
      <c r="AN28" s="57"/>
      <c r="AO28" s="57"/>
      <c r="AP28" s="58"/>
    </row>
    <row r="29" spans="2:77" x14ac:dyDescent="0.2">
      <c r="B29" s="56"/>
      <c r="C29" s="47"/>
      <c r="D29" s="47"/>
      <c r="E29" s="47"/>
      <c r="F29" s="47"/>
      <c r="G29" s="47"/>
      <c r="H29" s="47"/>
      <c r="I29" s="47"/>
      <c r="J29" s="191" t="s">
        <v>2</v>
      </c>
      <c r="K29" s="197">
        <f>K27*O27/M28</f>
        <v>18.1248</v>
      </c>
      <c r="L29" s="197"/>
      <c r="M29" s="197"/>
      <c r="N29" s="197"/>
      <c r="O29" s="197"/>
      <c r="P29" s="191" t="s">
        <v>22</v>
      </c>
      <c r="Q29" s="191"/>
      <c r="R29" s="47"/>
      <c r="S29" s="57"/>
      <c r="T29" s="57"/>
      <c r="U29" s="57"/>
      <c r="V29" s="57"/>
      <c r="W29" s="57"/>
      <c r="X29" s="57"/>
      <c r="Y29" s="57"/>
      <c r="Z29" s="57"/>
      <c r="AA29" s="57"/>
      <c r="AB29" s="57"/>
      <c r="AC29" s="57"/>
      <c r="AD29" s="57"/>
      <c r="AE29" s="57"/>
      <c r="AF29" s="57"/>
      <c r="AG29" s="57"/>
      <c r="AH29" s="57"/>
      <c r="AI29" s="57"/>
      <c r="AJ29" s="57"/>
      <c r="AK29" s="57"/>
      <c r="AL29" s="57"/>
      <c r="AM29" s="2"/>
      <c r="AN29" s="57"/>
      <c r="AO29" s="57"/>
      <c r="AP29" s="58"/>
    </row>
    <row r="30" spans="2:77" x14ac:dyDescent="0.2">
      <c r="B30" s="56"/>
      <c r="C30" s="47"/>
      <c r="D30" s="47"/>
      <c r="E30" s="47"/>
      <c r="F30" s="47"/>
      <c r="G30" s="47"/>
      <c r="H30" s="47"/>
      <c r="I30" s="47"/>
      <c r="J30" s="191"/>
      <c r="K30" s="197"/>
      <c r="L30" s="197"/>
      <c r="M30" s="197"/>
      <c r="N30" s="197"/>
      <c r="O30" s="197"/>
      <c r="P30" s="191"/>
      <c r="Q30" s="191"/>
      <c r="R30" s="47"/>
      <c r="S30" s="57"/>
      <c r="T30" s="57"/>
      <c r="U30" s="57"/>
      <c r="V30" s="57"/>
      <c r="W30" s="57"/>
      <c r="X30" s="57"/>
      <c r="Y30" s="57"/>
      <c r="Z30" s="57"/>
      <c r="AA30" s="57"/>
      <c r="AB30" s="57"/>
      <c r="AC30" s="57"/>
      <c r="AD30" s="57"/>
      <c r="AE30" s="57"/>
      <c r="AF30" s="57"/>
      <c r="AG30" s="57"/>
      <c r="AH30" s="57"/>
      <c r="AI30" s="57"/>
      <c r="AJ30" s="57"/>
      <c r="AK30" s="57"/>
      <c r="AL30" s="57"/>
      <c r="AM30" s="2"/>
      <c r="AN30" s="57"/>
      <c r="AO30" s="57"/>
      <c r="AP30" s="58"/>
    </row>
    <row r="31" spans="2:77" x14ac:dyDescent="0.2">
      <c r="B31" s="56"/>
      <c r="C31" s="47"/>
      <c r="D31" s="47"/>
      <c r="E31" s="47"/>
      <c r="F31" s="47"/>
      <c r="G31" s="47"/>
      <c r="H31" s="47"/>
      <c r="I31" s="47"/>
      <c r="J31" s="47"/>
      <c r="K31" s="47"/>
      <c r="L31" s="47"/>
      <c r="M31" s="47"/>
      <c r="N31" s="47"/>
      <c r="O31" s="47"/>
      <c r="P31" s="47"/>
      <c r="Q31" s="47"/>
      <c r="R31" s="47"/>
      <c r="S31" s="57"/>
      <c r="T31" s="57"/>
      <c r="U31" s="57"/>
      <c r="V31" s="57"/>
      <c r="W31" s="57"/>
      <c r="X31" s="57"/>
      <c r="Y31" s="57"/>
      <c r="Z31" s="57"/>
      <c r="AA31" s="57"/>
      <c r="AB31" s="57"/>
      <c r="AC31" s="57"/>
      <c r="AD31" s="57"/>
      <c r="AE31" s="57"/>
      <c r="AF31" s="57"/>
      <c r="AG31" s="57"/>
      <c r="AH31" s="57"/>
      <c r="AI31" s="57"/>
      <c r="AJ31" s="57"/>
      <c r="AK31" s="57"/>
      <c r="AL31" s="57"/>
      <c r="AM31" s="2"/>
      <c r="AN31" s="57"/>
      <c r="AO31" s="57"/>
      <c r="AP31" s="58"/>
    </row>
    <row r="32" spans="2:77" x14ac:dyDescent="0.2">
      <c r="B32" s="56"/>
      <c r="C32" s="47"/>
      <c r="D32" s="47"/>
      <c r="E32" s="47"/>
      <c r="F32" s="47"/>
      <c r="G32" s="47"/>
      <c r="H32" s="47"/>
      <c r="I32" s="47"/>
      <c r="J32" s="191" t="s">
        <v>2</v>
      </c>
      <c r="K32" s="194">
        <f>J22</f>
        <v>400</v>
      </c>
      <c r="L32" s="194"/>
      <c r="M32" s="194"/>
      <c r="N32" s="47"/>
      <c r="O32" s="47"/>
      <c r="P32" s="47"/>
      <c r="Q32" s="47"/>
      <c r="R32" s="47"/>
      <c r="S32" s="57"/>
      <c r="T32" s="57"/>
      <c r="U32" s="57"/>
      <c r="V32" s="57"/>
      <c r="W32" s="57"/>
      <c r="X32" s="57"/>
      <c r="Y32" s="57"/>
      <c r="Z32" s="57"/>
      <c r="AA32" s="57"/>
      <c r="AB32" s="57"/>
      <c r="AC32" s="57"/>
      <c r="AD32" s="57"/>
      <c r="AE32" s="57"/>
      <c r="AF32" s="57"/>
      <c r="AG32" s="57"/>
      <c r="AH32" s="57"/>
      <c r="AI32" s="57"/>
      <c r="AJ32" s="57"/>
      <c r="AK32" s="57"/>
      <c r="AL32" s="57"/>
      <c r="AM32" s="2"/>
      <c r="AN32" s="57"/>
      <c r="AO32" s="57"/>
      <c r="AP32" s="58"/>
    </row>
    <row r="33" spans="2:42" x14ac:dyDescent="0.2">
      <c r="B33" s="56"/>
      <c r="C33" s="47"/>
      <c r="D33" s="47"/>
      <c r="E33" s="47"/>
      <c r="F33" s="47"/>
      <c r="G33" s="47"/>
      <c r="H33" s="47"/>
      <c r="I33" s="47"/>
      <c r="J33" s="191"/>
      <c r="K33" s="195">
        <f>ROUND(K29,2)</f>
        <v>18.12</v>
      </c>
      <c r="L33" s="195"/>
      <c r="M33" s="195"/>
      <c r="N33" s="47"/>
      <c r="O33" s="47"/>
      <c r="P33" s="47"/>
      <c r="Q33" s="47"/>
      <c r="R33" s="47"/>
      <c r="S33" s="57"/>
      <c r="T33" s="57"/>
      <c r="U33" s="57"/>
      <c r="V33" s="57"/>
      <c r="W33" s="57"/>
      <c r="X33" s="57"/>
      <c r="Y33" s="57"/>
      <c r="Z33" s="57"/>
      <c r="AA33" s="57"/>
      <c r="AB33" s="57"/>
      <c r="AC33" s="57"/>
      <c r="AD33" s="57"/>
      <c r="AE33" s="57"/>
      <c r="AF33" s="57"/>
      <c r="AG33" s="57"/>
      <c r="AH33" s="57"/>
      <c r="AI33" s="57"/>
      <c r="AJ33" s="57"/>
      <c r="AK33" s="57"/>
      <c r="AL33" s="57"/>
      <c r="AM33" s="2"/>
      <c r="AN33" s="57"/>
      <c r="AO33" s="57"/>
      <c r="AP33" s="58"/>
    </row>
    <row r="34" spans="2:42" x14ac:dyDescent="0.2">
      <c r="B34" s="56"/>
      <c r="C34" s="47"/>
      <c r="D34" s="47"/>
      <c r="E34" s="47"/>
      <c r="F34" s="47"/>
      <c r="G34" s="47"/>
      <c r="H34" s="47"/>
      <c r="I34" s="47"/>
      <c r="J34" s="191" t="s">
        <v>2</v>
      </c>
      <c r="K34" s="196">
        <f>K32/K33</f>
        <v>22.075055187637968</v>
      </c>
      <c r="L34" s="196"/>
      <c r="M34" s="196"/>
      <c r="N34" s="196"/>
      <c r="O34" s="191" t="s">
        <v>23</v>
      </c>
      <c r="P34" s="191"/>
      <c r="Q34" s="47"/>
      <c r="R34" s="47"/>
      <c r="S34" s="57"/>
      <c r="T34" s="57"/>
      <c r="U34" s="57"/>
      <c r="V34" s="57"/>
      <c r="W34" s="57"/>
      <c r="X34" s="57"/>
      <c r="Y34" s="57"/>
      <c r="Z34" s="57"/>
      <c r="AA34" s="57"/>
      <c r="AB34" s="57"/>
      <c r="AC34" s="57"/>
      <c r="AD34" s="57"/>
      <c r="AE34" s="57"/>
      <c r="AF34" s="57"/>
      <c r="AG34" s="57"/>
      <c r="AH34" s="57"/>
      <c r="AI34" s="57"/>
      <c r="AJ34" s="57"/>
      <c r="AK34" s="57"/>
      <c r="AL34" s="57"/>
      <c r="AM34" s="2"/>
      <c r="AN34" s="57"/>
      <c r="AO34" s="57"/>
      <c r="AP34" s="58"/>
    </row>
    <row r="35" spans="2:42" x14ac:dyDescent="0.2">
      <c r="B35" s="56"/>
      <c r="C35" s="47"/>
      <c r="D35" s="47"/>
      <c r="E35" s="47"/>
      <c r="F35" s="47"/>
      <c r="G35" s="47"/>
      <c r="H35" s="47"/>
      <c r="I35" s="47"/>
      <c r="J35" s="191"/>
      <c r="K35" s="196"/>
      <c r="L35" s="196"/>
      <c r="M35" s="196"/>
      <c r="N35" s="196"/>
      <c r="O35" s="191"/>
      <c r="P35" s="191"/>
      <c r="Q35" s="47"/>
      <c r="R35" s="47"/>
      <c r="S35" s="57"/>
      <c r="T35" s="57"/>
      <c r="U35" s="57"/>
      <c r="V35" s="57"/>
      <c r="W35" s="57"/>
      <c r="X35" s="57"/>
      <c r="Y35" s="57"/>
      <c r="Z35" s="57"/>
      <c r="AA35" s="57"/>
      <c r="AB35" s="57"/>
      <c r="AC35" s="57"/>
      <c r="AD35" s="57"/>
      <c r="AE35" s="57"/>
      <c r="AF35" s="57"/>
      <c r="AG35" s="57"/>
      <c r="AH35" s="57"/>
      <c r="AI35" s="57"/>
      <c r="AJ35" s="57"/>
      <c r="AK35" s="57"/>
      <c r="AL35" s="57"/>
      <c r="AM35" s="2"/>
      <c r="AN35" s="57"/>
      <c r="AO35" s="57"/>
      <c r="AP35" s="58"/>
    </row>
    <row r="36" spans="2:42" x14ac:dyDescent="0.2">
      <c r="B36" s="56"/>
      <c r="C36" s="191">
        <f>W21</f>
        <v>4.5</v>
      </c>
      <c r="D36" s="191"/>
      <c r="E36" s="191"/>
      <c r="F36" s="47" t="s">
        <v>24</v>
      </c>
      <c r="G36" s="192">
        <f>K34/100</f>
        <v>0.22075055187637968</v>
      </c>
      <c r="H36" s="192"/>
      <c r="I36" s="192"/>
      <c r="J36" s="192"/>
      <c r="K36" s="47" t="s">
        <v>2</v>
      </c>
      <c r="L36" s="193">
        <f>C36+G36</f>
        <v>4.7207505518763799</v>
      </c>
      <c r="M36" s="193"/>
      <c r="N36" s="193"/>
      <c r="O36" s="193"/>
      <c r="P36" s="47" t="s">
        <v>25</v>
      </c>
      <c r="Q36" s="47"/>
      <c r="R36" s="47"/>
      <c r="S36" s="57"/>
      <c r="T36" s="57"/>
      <c r="U36" s="57"/>
      <c r="V36" s="57"/>
      <c r="W36" s="57"/>
      <c r="X36" s="57"/>
      <c r="Y36" s="57"/>
      <c r="Z36" s="57"/>
      <c r="AA36" s="57"/>
      <c r="AB36" s="57"/>
      <c r="AC36" s="57"/>
      <c r="AD36" s="57"/>
      <c r="AE36" s="57"/>
      <c r="AF36" s="57"/>
      <c r="AG36" s="57"/>
      <c r="AH36" s="57"/>
      <c r="AI36" s="57"/>
      <c r="AJ36" s="57"/>
      <c r="AK36" s="57"/>
      <c r="AL36" s="57"/>
      <c r="AM36" s="2"/>
      <c r="AN36" s="57"/>
      <c r="AO36" s="57"/>
      <c r="AP36" s="58"/>
    </row>
    <row r="37" spans="2:42" x14ac:dyDescent="0.2">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
      <c r="AN37" s="60"/>
      <c r="AO37" s="60"/>
      <c r="AP37" s="14"/>
    </row>
    <row r="39" spans="2:42" x14ac:dyDescent="0.2">
      <c r="B39" s="57" t="s">
        <v>219</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2"/>
      <c r="AN39" s="57"/>
      <c r="AO39" s="57"/>
      <c r="AP39" s="57"/>
    </row>
    <row r="40" spans="2:42" x14ac:dyDescent="0.2">
      <c r="B40" s="10" t="s">
        <v>9</v>
      </c>
      <c r="C40" s="5"/>
      <c r="D40" s="204">
        <v>122</v>
      </c>
      <c r="E40" s="204"/>
      <c r="F40" s="198" t="s">
        <v>10</v>
      </c>
      <c r="G40" s="198"/>
      <c r="H40" s="198"/>
      <c r="I40" s="204">
        <v>21</v>
      </c>
      <c r="J40" s="204"/>
      <c r="K40" s="198" t="s">
        <v>11</v>
      </c>
      <c r="L40" s="198"/>
      <c r="M40" s="198"/>
      <c r="N40" s="198"/>
      <c r="O40" s="204">
        <v>8</v>
      </c>
      <c r="P40" s="204"/>
      <c r="Q40" s="198" t="s">
        <v>12</v>
      </c>
      <c r="R40" s="198"/>
      <c r="S40" s="198"/>
      <c r="T40" s="198"/>
      <c r="U40" s="198"/>
      <c r="V40" s="198"/>
      <c r="W40" s="199">
        <v>6.45</v>
      </c>
      <c r="X40" s="199"/>
      <c r="Y40" s="200" t="s">
        <v>13</v>
      </c>
      <c r="Z40" s="201"/>
      <c r="AA40" s="201"/>
      <c r="AB40" s="201"/>
      <c r="AC40" s="201"/>
      <c r="AD40" s="201"/>
      <c r="AE40" s="201"/>
      <c r="AF40" s="201"/>
      <c r="AG40" s="201"/>
      <c r="AH40" s="201"/>
      <c r="AI40" s="201"/>
      <c r="AJ40" s="201"/>
      <c r="AK40" s="201"/>
      <c r="AL40" s="201"/>
      <c r="AM40" s="6"/>
      <c r="AN40" s="5"/>
      <c r="AO40" s="5"/>
      <c r="AP40" s="12"/>
    </row>
    <row r="41" spans="2:42" x14ac:dyDescent="0.2">
      <c r="B41" s="51" t="s">
        <v>14</v>
      </c>
      <c r="C41" s="57"/>
      <c r="D41" s="57"/>
      <c r="E41" s="57"/>
      <c r="F41" s="57"/>
      <c r="G41" s="57"/>
      <c r="H41" s="57"/>
      <c r="I41" s="57"/>
      <c r="J41" s="202">
        <v>460</v>
      </c>
      <c r="K41" s="202"/>
      <c r="L41" s="57" t="s">
        <v>15</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8"/>
    </row>
    <row r="42" spans="2:42" x14ac:dyDescent="0.2">
      <c r="B42" s="56" t="s">
        <v>16</v>
      </c>
      <c r="C42" s="57"/>
      <c r="D42" s="57"/>
      <c r="E42" s="57"/>
      <c r="F42" s="57"/>
      <c r="G42" s="57"/>
      <c r="H42" s="57"/>
      <c r="I42" s="57"/>
      <c r="J42" s="57"/>
      <c r="K42" s="57"/>
      <c r="L42" s="57"/>
      <c r="M42" s="57"/>
      <c r="N42" s="57"/>
      <c r="O42" s="57"/>
      <c r="P42" s="57"/>
      <c r="Q42" s="57"/>
      <c r="R42" s="57"/>
      <c r="S42" s="57"/>
      <c r="T42" s="57"/>
      <c r="U42" s="57"/>
      <c r="V42" s="57"/>
      <c r="W42" s="202">
        <v>1.0249999999999999</v>
      </c>
      <c r="X42" s="202"/>
      <c r="Y42" s="202"/>
      <c r="Z42" s="203" t="s">
        <v>17</v>
      </c>
      <c r="AA42" s="203"/>
      <c r="AB42" s="203"/>
      <c r="AC42" s="203"/>
      <c r="AD42" s="57"/>
      <c r="AE42" s="57"/>
      <c r="AF42" s="57"/>
      <c r="AG42" s="57"/>
      <c r="AH42" s="57"/>
      <c r="AI42" s="57"/>
      <c r="AJ42" s="57"/>
      <c r="AK42" s="57"/>
      <c r="AL42" s="57"/>
      <c r="AM42" s="2"/>
      <c r="AN42" s="57"/>
      <c r="AO42" s="57"/>
      <c r="AP42" s="58"/>
    </row>
    <row r="43" spans="2:42" x14ac:dyDescent="0.2">
      <c r="B43" s="59" t="s">
        <v>18</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1"/>
      <c r="AN43" s="60"/>
      <c r="AO43" s="60"/>
      <c r="AP43" s="14"/>
    </row>
    <row r="44" spans="2:42" x14ac:dyDescent="0.2">
      <c r="B44" s="56"/>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2"/>
      <c r="AN44" s="57"/>
      <c r="AO44" s="57"/>
      <c r="AP44" s="58"/>
    </row>
    <row r="45" spans="2:42" x14ac:dyDescent="0.2">
      <c r="B45" s="56" t="s">
        <v>19</v>
      </c>
      <c r="C45" s="47"/>
      <c r="D45" s="47"/>
      <c r="E45" s="47"/>
      <c r="F45" s="47"/>
      <c r="G45" s="47"/>
      <c r="H45" s="47"/>
      <c r="I45" s="47"/>
      <c r="J45" s="47"/>
      <c r="K45" s="47"/>
      <c r="L45" s="47"/>
      <c r="M45" s="47"/>
      <c r="N45" s="47"/>
      <c r="O45" s="47"/>
      <c r="P45" s="47"/>
      <c r="Q45" s="47"/>
      <c r="R45" s="47"/>
      <c r="S45" s="57"/>
      <c r="T45" s="57"/>
      <c r="U45" s="57"/>
      <c r="V45" s="57"/>
      <c r="W45" s="57"/>
      <c r="X45" s="57"/>
      <c r="Y45" s="57"/>
      <c r="Z45" s="57"/>
      <c r="AA45" s="57"/>
      <c r="AB45" s="57"/>
      <c r="AC45" s="57"/>
      <c r="AD45" s="57"/>
      <c r="AE45" s="57"/>
      <c r="AF45" s="57"/>
      <c r="AG45" s="57"/>
      <c r="AH45" s="57"/>
      <c r="AI45" s="57"/>
      <c r="AJ45" s="57"/>
      <c r="AK45" s="57"/>
      <c r="AL45" s="57"/>
      <c r="AM45" s="2"/>
      <c r="AN45" s="57"/>
      <c r="AO45" s="57"/>
      <c r="AP45" s="58"/>
    </row>
    <row r="46" spans="2:42" x14ac:dyDescent="0.2">
      <c r="B46" s="56"/>
      <c r="C46" s="47"/>
      <c r="D46" s="47"/>
      <c r="E46" s="47"/>
      <c r="F46" s="47"/>
      <c r="G46" s="47"/>
      <c r="H46" s="47"/>
      <c r="I46" s="47"/>
      <c r="J46" s="191" t="s">
        <v>2</v>
      </c>
      <c r="K46" s="194">
        <f>I40*D40</f>
        <v>2562</v>
      </c>
      <c r="L46" s="194"/>
      <c r="M46" s="194"/>
      <c r="N46" s="38" t="s">
        <v>3</v>
      </c>
      <c r="O46" s="194">
        <f>W42</f>
        <v>1.0249999999999999</v>
      </c>
      <c r="P46" s="194"/>
      <c r="Q46" s="194"/>
      <c r="R46" s="47"/>
      <c r="S46" s="57"/>
      <c r="T46" s="57"/>
      <c r="U46" s="57"/>
      <c r="V46" s="57"/>
      <c r="W46" s="57"/>
      <c r="X46" s="57"/>
      <c r="Y46" s="57"/>
      <c r="Z46" s="57"/>
      <c r="AA46" s="57"/>
      <c r="AB46" s="57"/>
      <c r="AC46" s="57"/>
      <c r="AD46" s="57"/>
      <c r="AE46" s="57"/>
      <c r="AF46" s="57"/>
      <c r="AG46" s="57"/>
      <c r="AH46" s="57"/>
      <c r="AI46" s="57"/>
      <c r="AJ46" s="57"/>
      <c r="AK46" s="57"/>
      <c r="AL46" s="57"/>
      <c r="AM46" s="2"/>
      <c r="AN46" s="57"/>
      <c r="AO46" s="57"/>
      <c r="AP46" s="58"/>
    </row>
    <row r="47" spans="2:42" x14ac:dyDescent="0.2">
      <c r="B47" s="56"/>
      <c r="C47" s="47"/>
      <c r="D47" s="47"/>
      <c r="E47" s="47"/>
      <c r="F47" s="47"/>
      <c r="G47" s="47"/>
      <c r="H47" s="47"/>
      <c r="I47" s="47"/>
      <c r="J47" s="191"/>
      <c r="K47" s="47"/>
      <c r="L47" s="47"/>
      <c r="M47" s="191">
        <v>100</v>
      </c>
      <c r="N47" s="191"/>
      <c r="O47" s="191"/>
      <c r="P47" s="191"/>
      <c r="Q47" s="47"/>
      <c r="R47" s="47"/>
      <c r="S47" s="57"/>
      <c r="T47" s="57"/>
      <c r="U47" s="57"/>
      <c r="V47" s="57"/>
      <c r="W47" s="57"/>
      <c r="X47" s="57"/>
      <c r="Y47" s="57"/>
      <c r="Z47" s="57"/>
      <c r="AA47" s="57"/>
      <c r="AB47" s="57"/>
      <c r="AC47" s="57"/>
      <c r="AD47" s="57"/>
      <c r="AE47" s="57"/>
      <c r="AF47" s="57"/>
      <c r="AG47" s="57"/>
      <c r="AH47" s="57"/>
      <c r="AI47" s="57"/>
      <c r="AJ47" s="57"/>
      <c r="AK47" s="57"/>
      <c r="AL47" s="57"/>
      <c r="AM47" s="2"/>
      <c r="AN47" s="57"/>
      <c r="AO47" s="57"/>
      <c r="AP47" s="58"/>
    </row>
    <row r="48" spans="2:42" x14ac:dyDescent="0.2">
      <c r="B48" s="56"/>
      <c r="C48" s="47"/>
      <c r="D48" s="47"/>
      <c r="E48" s="47"/>
      <c r="F48" s="47"/>
      <c r="G48" s="47"/>
      <c r="H48" s="47"/>
      <c r="I48" s="47"/>
      <c r="J48" s="191" t="s">
        <v>2</v>
      </c>
      <c r="K48" s="197">
        <f>K46*O46/M47</f>
        <v>26.260499999999997</v>
      </c>
      <c r="L48" s="197"/>
      <c r="M48" s="197"/>
      <c r="N48" s="197"/>
      <c r="O48" s="197"/>
      <c r="P48" s="191" t="s">
        <v>22</v>
      </c>
      <c r="Q48" s="191"/>
      <c r="R48" s="47"/>
      <c r="S48" s="57"/>
      <c r="T48" s="57"/>
      <c r="U48" s="57"/>
      <c r="V48" s="57"/>
      <c r="W48" s="57"/>
      <c r="X48" s="57"/>
      <c r="Y48" s="57"/>
      <c r="Z48" s="57"/>
      <c r="AA48" s="57"/>
      <c r="AB48" s="57"/>
      <c r="AC48" s="57"/>
      <c r="AD48" s="57"/>
      <c r="AE48" s="57"/>
      <c r="AF48" s="57"/>
      <c r="AG48" s="57"/>
      <c r="AH48" s="57"/>
      <c r="AI48" s="57"/>
      <c r="AJ48" s="57"/>
      <c r="AK48" s="57"/>
      <c r="AL48" s="57"/>
      <c r="AM48" s="2"/>
      <c r="AN48" s="57"/>
      <c r="AO48" s="57"/>
      <c r="AP48" s="58"/>
    </row>
    <row r="49" spans="2:42" x14ac:dyDescent="0.2">
      <c r="B49" s="56"/>
      <c r="C49" s="47"/>
      <c r="D49" s="47"/>
      <c r="E49" s="47"/>
      <c r="F49" s="47"/>
      <c r="G49" s="47"/>
      <c r="H49" s="47"/>
      <c r="I49" s="47"/>
      <c r="J49" s="191"/>
      <c r="K49" s="197"/>
      <c r="L49" s="197"/>
      <c r="M49" s="197"/>
      <c r="N49" s="197"/>
      <c r="O49" s="197"/>
      <c r="P49" s="191"/>
      <c r="Q49" s="191"/>
      <c r="R49" s="47"/>
      <c r="S49" s="57"/>
      <c r="T49" s="57"/>
      <c r="U49" s="57"/>
      <c r="V49" s="57"/>
      <c r="W49" s="57"/>
      <c r="X49" s="57"/>
      <c r="Y49" s="57"/>
      <c r="Z49" s="57"/>
      <c r="AA49" s="57"/>
      <c r="AB49" s="57"/>
      <c r="AC49" s="57"/>
      <c r="AD49" s="57"/>
      <c r="AE49" s="57"/>
      <c r="AF49" s="57"/>
      <c r="AG49" s="57"/>
      <c r="AH49" s="57"/>
      <c r="AI49" s="57"/>
      <c r="AJ49" s="57"/>
      <c r="AK49" s="57"/>
      <c r="AL49" s="57"/>
      <c r="AM49" s="2"/>
      <c r="AN49" s="57"/>
      <c r="AO49" s="57"/>
      <c r="AP49" s="58"/>
    </row>
    <row r="50" spans="2:42" x14ac:dyDescent="0.2">
      <c r="B50" s="56"/>
      <c r="C50" s="47"/>
      <c r="D50" s="47"/>
      <c r="E50" s="47"/>
      <c r="F50" s="47"/>
      <c r="G50" s="47"/>
      <c r="H50" s="47"/>
      <c r="I50" s="47"/>
      <c r="J50" s="47"/>
      <c r="K50" s="47"/>
      <c r="L50" s="47"/>
      <c r="M50" s="47"/>
      <c r="N50" s="47"/>
      <c r="O50" s="47"/>
      <c r="P50" s="47"/>
      <c r="Q50" s="47"/>
      <c r="R50" s="47"/>
      <c r="S50" s="57"/>
      <c r="T50" s="57"/>
      <c r="U50" s="57"/>
      <c r="V50" s="57"/>
      <c r="W50" s="57"/>
      <c r="X50" s="57"/>
      <c r="Y50" s="57"/>
      <c r="Z50" s="57"/>
      <c r="AA50" s="57"/>
      <c r="AB50" s="57"/>
      <c r="AC50" s="57"/>
      <c r="AD50" s="57"/>
      <c r="AE50" s="57"/>
      <c r="AF50" s="57"/>
      <c r="AG50" s="57"/>
      <c r="AH50" s="57"/>
      <c r="AI50" s="57"/>
      <c r="AJ50" s="57"/>
      <c r="AK50" s="57"/>
      <c r="AL50" s="57"/>
      <c r="AM50" s="2"/>
      <c r="AN50" s="57"/>
      <c r="AO50" s="57"/>
      <c r="AP50" s="58"/>
    </row>
    <row r="51" spans="2:42" x14ac:dyDescent="0.2">
      <c r="B51" s="56"/>
      <c r="C51" s="47"/>
      <c r="D51" s="47"/>
      <c r="E51" s="47"/>
      <c r="F51" s="47"/>
      <c r="G51" s="47"/>
      <c r="H51" s="47"/>
      <c r="I51" s="47"/>
      <c r="J51" s="191" t="s">
        <v>2</v>
      </c>
      <c r="K51" s="194">
        <f>J41</f>
        <v>460</v>
      </c>
      <c r="L51" s="194"/>
      <c r="M51" s="194"/>
      <c r="N51" s="47"/>
      <c r="O51" s="47"/>
      <c r="P51" s="47"/>
      <c r="Q51" s="47"/>
      <c r="R51" s="47"/>
      <c r="S51" s="57"/>
      <c r="T51" s="57"/>
      <c r="U51" s="57"/>
      <c r="V51" s="57"/>
      <c r="W51" s="57"/>
      <c r="X51" s="57"/>
      <c r="Y51" s="57"/>
      <c r="Z51" s="57"/>
      <c r="AA51" s="57"/>
      <c r="AB51" s="57"/>
      <c r="AC51" s="57"/>
      <c r="AD51" s="57"/>
      <c r="AE51" s="57"/>
      <c r="AF51" s="57"/>
      <c r="AG51" s="57"/>
      <c r="AH51" s="57"/>
      <c r="AI51" s="57"/>
      <c r="AJ51" s="57"/>
      <c r="AK51" s="57"/>
      <c r="AL51" s="57"/>
      <c r="AM51" s="2"/>
      <c r="AN51" s="57"/>
      <c r="AO51" s="57"/>
      <c r="AP51" s="58"/>
    </row>
    <row r="52" spans="2:42" x14ac:dyDescent="0.2">
      <c r="B52" s="56"/>
      <c r="C52" s="47"/>
      <c r="D52" s="47"/>
      <c r="E52" s="47"/>
      <c r="F52" s="47"/>
      <c r="G52" s="47"/>
      <c r="H52" s="47"/>
      <c r="I52" s="47"/>
      <c r="J52" s="191"/>
      <c r="K52" s="195">
        <f>ROUND(K48,2)</f>
        <v>26.26</v>
      </c>
      <c r="L52" s="195"/>
      <c r="M52" s="195"/>
      <c r="N52" s="47"/>
      <c r="O52" s="47"/>
      <c r="P52" s="47"/>
      <c r="Q52" s="47"/>
      <c r="R52" s="47"/>
      <c r="S52" s="57"/>
      <c r="T52" s="57"/>
      <c r="U52" s="57"/>
      <c r="V52" s="57"/>
      <c r="W52" s="57"/>
      <c r="X52" s="57"/>
      <c r="Y52" s="57"/>
      <c r="Z52" s="57"/>
      <c r="AA52" s="57"/>
      <c r="AB52" s="57"/>
      <c r="AC52" s="57"/>
      <c r="AD52" s="57"/>
      <c r="AE52" s="57"/>
      <c r="AF52" s="57"/>
      <c r="AG52" s="57"/>
      <c r="AH52" s="57"/>
      <c r="AI52" s="57"/>
      <c r="AJ52" s="57"/>
      <c r="AK52" s="57"/>
      <c r="AL52" s="57"/>
      <c r="AM52" s="2"/>
      <c r="AN52" s="57"/>
      <c r="AO52" s="57"/>
      <c r="AP52" s="58"/>
    </row>
    <row r="53" spans="2:42" x14ac:dyDescent="0.2">
      <c r="B53" s="56"/>
      <c r="C53" s="47"/>
      <c r="D53" s="47"/>
      <c r="E53" s="47"/>
      <c r="F53" s="47"/>
      <c r="G53" s="47"/>
      <c r="H53" s="47"/>
      <c r="I53" s="47"/>
      <c r="J53" s="191" t="s">
        <v>2</v>
      </c>
      <c r="K53" s="196">
        <f>K51/K52</f>
        <v>17.517136329017514</v>
      </c>
      <c r="L53" s="196"/>
      <c r="M53" s="196"/>
      <c r="N53" s="196"/>
      <c r="O53" s="191" t="s">
        <v>23</v>
      </c>
      <c r="P53" s="191"/>
      <c r="Q53" s="47"/>
      <c r="R53" s="47"/>
      <c r="S53" s="57"/>
      <c r="T53" s="57"/>
      <c r="U53" s="57"/>
      <c r="V53" s="57"/>
      <c r="W53" s="57"/>
      <c r="X53" s="57"/>
      <c r="Y53" s="57"/>
      <c r="Z53" s="57"/>
      <c r="AA53" s="57"/>
      <c r="AB53" s="57"/>
      <c r="AC53" s="57"/>
      <c r="AD53" s="57"/>
      <c r="AE53" s="57"/>
      <c r="AF53" s="57"/>
      <c r="AG53" s="57"/>
      <c r="AH53" s="57"/>
      <c r="AI53" s="57"/>
      <c r="AJ53" s="57"/>
      <c r="AK53" s="57"/>
      <c r="AL53" s="57"/>
      <c r="AM53" s="2"/>
      <c r="AN53" s="57"/>
      <c r="AO53" s="57"/>
      <c r="AP53" s="58"/>
    </row>
    <row r="54" spans="2:42" x14ac:dyDescent="0.2">
      <c r="B54" s="56"/>
      <c r="C54" s="47"/>
      <c r="D54" s="47"/>
      <c r="E54" s="47"/>
      <c r="F54" s="47"/>
      <c r="G54" s="47"/>
      <c r="H54" s="47"/>
      <c r="I54" s="47"/>
      <c r="J54" s="191"/>
      <c r="K54" s="196"/>
      <c r="L54" s="196"/>
      <c r="M54" s="196"/>
      <c r="N54" s="196"/>
      <c r="O54" s="191"/>
      <c r="P54" s="191"/>
      <c r="Q54" s="47"/>
      <c r="R54" s="47"/>
      <c r="S54" s="57"/>
      <c r="T54" s="57"/>
      <c r="U54" s="57"/>
      <c r="V54" s="57"/>
      <c r="W54" s="57"/>
      <c r="X54" s="57"/>
      <c r="Y54" s="57"/>
      <c r="Z54" s="57"/>
      <c r="AA54" s="57"/>
      <c r="AB54" s="57"/>
      <c r="AC54" s="57"/>
      <c r="AD54" s="57"/>
      <c r="AE54" s="57"/>
      <c r="AF54" s="57"/>
      <c r="AG54" s="57"/>
      <c r="AH54" s="57"/>
      <c r="AI54" s="57"/>
      <c r="AJ54" s="57"/>
      <c r="AK54" s="57"/>
      <c r="AL54" s="57"/>
      <c r="AM54" s="2"/>
      <c r="AN54" s="57"/>
      <c r="AO54" s="57"/>
      <c r="AP54" s="58"/>
    </row>
    <row r="55" spans="2:42" x14ac:dyDescent="0.2">
      <c r="B55" s="56"/>
      <c r="C55" s="191">
        <f>W40</f>
        <v>6.45</v>
      </c>
      <c r="D55" s="191"/>
      <c r="E55" s="191"/>
      <c r="F55" s="47" t="s">
        <v>24</v>
      </c>
      <c r="G55" s="192">
        <f>K53/100</f>
        <v>0.17517136329017513</v>
      </c>
      <c r="H55" s="192"/>
      <c r="I55" s="192"/>
      <c r="J55" s="192"/>
      <c r="K55" s="47" t="s">
        <v>2</v>
      </c>
      <c r="L55" s="193">
        <f>C55+G55</f>
        <v>6.6251713632901756</v>
      </c>
      <c r="M55" s="193"/>
      <c r="N55" s="193"/>
      <c r="O55" s="193"/>
      <c r="P55" s="47" t="s">
        <v>25</v>
      </c>
      <c r="Q55" s="47"/>
      <c r="R55" s="47"/>
      <c r="S55" s="57"/>
      <c r="T55" s="57"/>
      <c r="U55" s="57"/>
      <c r="V55" s="57"/>
      <c r="W55" s="57"/>
      <c r="X55" s="57"/>
      <c r="Y55" s="57"/>
      <c r="Z55" s="57"/>
      <c r="AA55" s="57"/>
      <c r="AB55" s="57"/>
      <c r="AC55" s="57"/>
      <c r="AD55" s="57"/>
      <c r="AE55" s="57"/>
      <c r="AF55" s="57"/>
      <c r="AG55" s="57"/>
      <c r="AH55" s="57"/>
      <c r="AI55" s="57"/>
      <c r="AJ55" s="57"/>
      <c r="AK55" s="57"/>
      <c r="AL55" s="57"/>
      <c r="AM55" s="2"/>
      <c r="AN55" s="57"/>
      <c r="AO55" s="57"/>
      <c r="AP55" s="58"/>
    </row>
    <row r="56" spans="2:42" x14ac:dyDescent="0.2">
      <c r="B56" s="59"/>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1"/>
      <c r="AN56" s="60"/>
      <c r="AO56" s="60"/>
      <c r="AP56" s="14"/>
    </row>
    <row r="58" spans="2:42" x14ac:dyDescent="0.2">
      <c r="B58" s="57" t="s">
        <v>220</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2"/>
      <c r="AN58" s="57"/>
      <c r="AO58" s="57"/>
      <c r="AP58" s="57"/>
    </row>
    <row r="59" spans="2:42" x14ac:dyDescent="0.2">
      <c r="B59" s="10" t="s">
        <v>9</v>
      </c>
      <c r="C59" s="5"/>
      <c r="D59" s="204">
        <v>112</v>
      </c>
      <c r="E59" s="204"/>
      <c r="F59" s="198" t="s">
        <v>10</v>
      </c>
      <c r="G59" s="198"/>
      <c r="H59" s="198"/>
      <c r="I59" s="204">
        <v>18</v>
      </c>
      <c r="J59" s="204"/>
      <c r="K59" s="198" t="s">
        <v>11</v>
      </c>
      <c r="L59" s="198"/>
      <c r="M59" s="198"/>
      <c r="N59" s="198"/>
      <c r="O59" s="204">
        <v>7</v>
      </c>
      <c r="P59" s="204"/>
      <c r="Q59" s="198" t="s">
        <v>12</v>
      </c>
      <c r="R59" s="198"/>
      <c r="S59" s="198"/>
      <c r="T59" s="198"/>
      <c r="U59" s="198"/>
      <c r="V59" s="198"/>
      <c r="W59" s="199">
        <v>5.75</v>
      </c>
      <c r="X59" s="199"/>
      <c r="Y59" s="200" t="s">
        <v>13</v>
      </c>
      <c r="Z59" s="201"/>
      <c r="AA59" s="201"/>
      <c r="AB59" s="201"/>
      <c r="AC59" s="201"/>
      <c r="AD59" s="201"/>
      <c r="AE59" s="201"/>
      <c r="AF59" s="201"/>
      <c r="AG59" s="201"/>
      <c r="AH59" s="201"/>
      <c r="AI59" s="201"/>
      <c r="AJ59" s="201"/>
      <c r="AK59" s="201"/>
      <c r="AL59" s="201"/>
      <c r="AM59" s="6"/>
      <c r="AN59" s="5"/>
      <c r="AO59" s="5"/>
      <c r="AP59" s="12"/>
    </row>
    <row r="60" spans="2:42" x14ac:dyDescent="0.2">
      <c r="B60" s="51" t="s">
        <v>14</v>
      </c>
      <c r="C60" s="57"/>
      <c r="D60" s="57"/>
      <c r="E60" s="57"/>
      <c r="F60" s="57"/>
      <c r="G60" s="57"/>
      <c r="H60" s="57"/>
      <c r="I60" s="57"/>
      <c r="J60" s="202">
        <v>350</v>
      </c>
      <c r="K60" s="202"/>
      <c r="L60" s="57" t="s">
        <v>15</v>
      </c>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8"/>
    </row>
    <row r="61" spans="2:42" x14ac:dyDescent="0.2">
      <c r="B61" s="56" t="s">
        <v>16</v>
      </c>
      <c r="C61" s="57"/>
      <c r="D61" s="57"/>
      <c r="E61" s="57"/>
      <c r="F61" s="57"/>
      <c r="G61" s="57"/>
      <c r="H61" s="57"/>
      <c r="I61" s="57"/>
      <c r="J61" s="57"/>
      <c r="K61" s="57"/>
      <c r="L61" s="57"/>
      <c r="M61" s="57"/>
      <c r="N61" s="57"/>
      <c r="O61" s="57"/>
      <c r="P61" s="57"/>
      <c r="Q61" s="57"/>
      <c r="R61" s="57"/>
      <c r="S61" s="57"/>
      <c r="T61" s="57"/>
      <c r="U61" s="57"/>
      <c r="V61" s="57"/>
      <c r="W61" s="202">
        <v>1.0229999999999999</v>
      </c>
      <c r="X61" s="202"/>
      <c r="Y61" s="202"/>
      <c r="Z61" s="203" t="s">
        <v>17</v>
      </c>
      <c r="AA61" s="203"/>
      <c r="AB61" s="203"/>
      <c r="AC61" s="203"/>
      <c r="AD61" s="57"/>
      <c r="AE61" s="57"/>
      <c r="AF61" s="57"/>
      <c r="AG61" s="57"/>
      <c r="AH61" s="57"/>
      <c r="AI61" s="57"/>
      <c r="AJ61" s="57"/>
      <c r="AK61" s="57"/>
      <c r="AL61" s="57"/>
      <c r="AM61" s="2"/>
      <c r="AN61" s="57"/>
      <c r="AO61" s="57"/>
      <c r="AP61" s="58"/>
    </row>
    <row r="62" spans="2:42" x14ac:dyDescent="0.2">
      <c r="B62" s="59" t="s">
        <v>18</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1"/>
      <c r="AN62" s="60"/>
      <c r="AO62" s="60"/>
      <c r="AP62" s="14"/>
    </row>
    <row r="63" spans="2:42" x14ac:dyDescent="0.2">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2"/>
      <c r="AN63" s="57"/>
      <c r="AO63" s="57"/>
      <c r="AP63" s="58"/>
    </row>
    <row r="64" spans="2:42" x14ac:dyDescent="0.2">
      <c r="B64" s="56" t="s">
        <v>19</v>
      </c>
      <c r="C64" s="47"/>
      <c r="D64" s="47"/>
      <c r="E64" s="47"/>
      <c r="F64" s="47"/>
      <c r="G64" s="47"/>
      <c r="H64" s="47"/>
      <c r="I64" s="47"/>
      <c r="J64" s="47"/>
      <c r="K64" s="47"/>
      <c r="L64" s="47"/>
      <c r="M64" s="47"/>
      <c r="N64" s="47"/>
      <c r="O64" s="47"/>
      <c r="P64" s="47"/>
      <c r="Q64" s="47"/>
      <c r="R64" s="47"/>
      <c r="S64" s="57"/>
      <c r="T64" s="57"/>
      <c r="U64" s="57"/>
      <c r="V64" s="57"/>
      <c r="W64" s="57"/>
      <c r="X64" s="57"/>
      <c r="Y64" s="57"/>
      <c r="Z64" s="57"/>
      <c r="AA64" s="57"/>
      <c r="AB64" s="57"/>
      <c r="AC64" s="57"/>
      <c r="AD64" s="57"/>
      <c r="AE64" s="57"/>
      <c r="AF64" s="57"/>
      <c r="AG64" s="57"/>
      <c r="AH64" s="57"/>
      <c r="AI64" s="57"/>
      <c r="AJ64" s="57"/>
      <c r="AK64" s="57"/>
      <c r="AL64" s="57"/>
      <c r="AM64" s="2"/>
      <c r="AN64" s="57"/>
      <c r="AO64" s="57"/>
      <c r="AP64" s="58"/>
    </row>
    <row r="65" spans="2:42" x14ac:dyDescent="0.2">
      <c r="B65" s="56"/>
      <c r="C65" s="47"/>
      <c r="D65" s="47"/>
      <c r="E65" s="47"/>
      <c r="F65" s="47"/>
      <c r="G65" s="47"/>
      <c r="H65" s="47"/>
      <c r="I65" s="47"/>
      <c r="J65" s="191" t="s">
        <v>2</v>
      </c>
      <c r="K65" s="194">
        <f>I59*D59</f>
        <v>2016</v>
      </c>
      <c r="L65" s="194"/>
      <c r="M65" s="194"/>
      <c r="N65" s="38" t="s">
        <v>3</v>
      </c>
      <c r="O65" s="194">
        <f>W61</f>
        <v>1.0229999999999999</v>
      </c>
      <c r="P65" s="194"/>
      <c r="Q65" s="194"/>
      <c r="R65" s="47"/>
      <c r="S65" s="57"/>
      <c r="T65" s="57"/>
      <c r="U65" s="57"/>
      <c r="V65" s="57"/>
      <c r="W65" s="57"/>
      <c r="X65" s="57"/>
      <c r="Y65" s="57"/>
      <c r="Z65" s="57"/>
      <c r="AA65" s="57"/>
      <c r="AB65" s="57"/>
      <c r="AC65" s="57"/>
      <c r="AD65" s="57"/>
      <c r="AE65" s="57"/>
      <c r="AF65" s="57"/>
      <c r="AG65" s="57"/>
      <c r="AH65" s="57"/>
      <c r="AI65" s="57"/>
      <c r="AJ65" s="57"/>
      <c r="AK65" s="57"/>
      <c r="AL65" s="57"/>
      <c r="AM65" s="2"/>
      <c r="AN65" s="57"/>
      <c r="AO65" s="57"/>
      <c r="AP65" s="58"/>
    </row>
    <row r="66" spans="2:42" x14ac:dyDescent="0.2">
      <c r="B66" s="56"/>
      <c r="C66" s="47"/>
      <c r="D66" s="47"/>
      <c r="E66" s="47"/>
      <c r="F66" s="47"/>
      <c r="G66" s="47"/>
      <c r="H66" s="47"/>
      <c r="I66" s="47"/>
      <c r="J66" s="191"/>
      <c r="K66" s="47"/>
      <c r="L66" s="47"/>
      <c r="M66" s="191">
        <v>100</v>
      </c>
      <c r="N66" s="191"/>
      <c r="O66" s="191"/>
      <c r="P66" s="191"/>
      <c r="Q66" s="47"/>
      <c r="R66" s="47"/>
      <c r="S66" s="57"/>
      <c r="T66" s="57"/>
      <c r="U66" s="57"/>
      <c r="V66" s="57"/>
      <c r="W66" s="57"/>
      <c r="X66" s="57"/>
      <c r="Y66" s="57"/>
      <c r="Z66" s="57"/>
      <c r="AA66" s="57"/>
      <c r="AB66" s="57"/>
      <c r="AC66" s="57"/>
      <c r="AD66" s="57"/>
      <c r="AE66" s="57"/>
      <c r="AF66" s="57"/>
      <c r="AG66" s="57"/>
      <c r="AH66" s="57"/>
      <c r="AI66" s="57"/>
      <c r="AJ66" s="57"/>
      <c r="AK66" s="57"/>
      <c r="AL66" s="57"/>
      <c r="AM66" s="2"/>
      <c r="AN66" s="57"/>
      <c r="AO66" s="57"/>
      <c r="AP66" s="58"/>
    </row>
    <row r="67" spans="2:42" x14ac:dyDescent="0.2">
      <c r="B67" s="56"/>
      <c r="C67" s="47"/>
      <c r="D67" s="47"/>
      <c r="E67" s="47"/>
      <c r="F67" s="47"/>
      <c r="G67" s="47"/>
      <c r="H67" s="47"/>
      <c r="I67" s="47"/>
      <c r="J67" s="191" t="s">
        <v>2</v>
      </c>
      <c r="K67" s="197">
        <f>K65*O65/M66</f>
        <v>20.62368</v>
      </c>
      <c r="L67" s="197"/>
      <c r="M67" s="197"/>
      <c r="N67" s="197"/>
      <c r="O67" s="197"/>
      <c r="P67" s="191" t="s">
        <v>22</v>
      </c>
      <c r="Q67" s="191"/>
      <c r="R67" s="47"/>
      <c r="S67" s="57"/>
      <c r="T67" s="57"/>
      <c r="U67" s="57"/>
      <c r="V67" s="57"/>
      <c r="W67" s="57"/>
      <c r="X67" s="57"/>
      <c r="Y67" s="57"/>
      <c r="Z67" s="57"/>
      <c r="AA67" s="57"/>
      <c r="AB67" s="57"/>
      <c r="AC67" s="57"/>
      <c r="AD67" s="57"/>
      <c r="AE67" s="57"/>
      <c r="AF67" s="57"/>
      <c r="AG67" s="57"/>
      <c r="AH67" s="57"/>
      <c r="AI67" s="57"/>
      <c r="AJ67" s="57"/>
      <c r="AK67" s="57"/>
      <c r="AL67" s="57"/>
      <c r="AM67" s="2"/>
      <c r="AN67" s="57"/>
      <c r="AO67" s="57"/>
      <c r="AP67" s="58"/>
    </row>
    <row r="68" spans="2:42" x14ac:dyDescent="0.2">
      <c r="B68" s="56"/>
      <c r="C68" s="47"/>
      <c r="D68" s="47"/>
      <c r="E68" s="47"/>
      <c r="F68" s="47"/>
      <c r="G68" s="47"/>
      <c r="H68" s="47"/>
      <c r="I68" s="47"/>
      <c r="J68" s="191"/>
      <c r="K68" s="197"/>
      <c r="L68" s="197"/>
      <c r="M68" s="197"/>
      <c r="N68" s="197"/>
      <c r="O68" s="197"/>
      <c r="P68" s="191"/>
      <c r="Q68" s="191"/>
      <c r="R68" s="47"/>
      <c r="S68" s="57"/>
      <c r="T68" s="57"/>
      <c r="U68" s="57"/>
      <c r="V68" s="57"/>
      <c r="W68" s="57"/>
      <c r="X68" s="57"/>
      <c r="Y68" s="57"/>
      <c r="Z68" s="57"/>
      <c r="AA68" s="57"/>
      <c r="AB68" s="57"/>
      <c r="AC68" s="57"/>
      <c r="AD68" s="57"/>
      <c r="AE68" s="57"/>
      <c r="AF68" s="57"/>
      <c r="AG68" s="57"/>
      <c r="AH68" s="57"/>
      <c r="AI68" s="57"/>
      <c r="AJ68" s="57"/>
      <c r="AK68" s="57"/>
      <c r="AL68" s="57"/>
      <c r="AM68" s="2"/>
      <c r="AN68" s="57"/>
      <c r="AO68" s="57"/>
      <c r="AP68" s="58"/>
    </row>
    <row r="69" spans="2:42" x14ac:dyDescent="0.2">
      <c r="B69" s="56"/>
      <c r="C69" s="47"/>
      <c r="D69" s="47"/>
      <c r="E69" s="47"/>
      <c r="F69" s="47"/>
      <c r="G69" s="47"/>
      <c r="H69" s="47"/>
      <c r="I69" s="47"/>
      <c r="J69" s="47"/>
      <c r="K69" s="47"/>
      <c r="L69" s="47"/>
      <c r="M69" s="47"/>
      <c r="N69" s="47"/>
      <c r="O69" s="47"/>
      <c r="P69" s="47"/>
      <c r="Q69" s="47"/>
      <c r="R69" s="47"/>
      <c r="S69" s="57"/>
      <c r="T69" s="57"/>
      <c r="U69" s="57"/>
      <c r="V69" s="57"/>
      <c r="W69" s="57"/>
      <c r="X69" s="57"/>
      <c r="Y69" s="57"/>
      <c r="Z69" s="57"/>
      <c r="AA69" s="57"/>
      <c r="AB69" s="57"/>
      <c r="AC69" s="57"/>
      <c r="AD69" s="57"/>
      <c r="AE69" s="57"/>
      <c r="AF69" s="57"/>
      <c r="AG69" s="57"/>
      <c r="AH69" s="57"/>
      <c r="AI69" s="57"/>
      <c r="AJ69" s="57"/>
      <c r="AK69" s="57"/>
      <c r="AL69" s="57"/>
      <c r="AM69" s="2"/>
      <c r="AN69" s="57"/>
      <c r="AO69" s="57"/>
      <c r="AP69" s="58"/>
    </row>
    <row r="70" spans="2:42" x14ac:dyDescent="0.2">
      <c r="B70" s="56"/>
      <c r="C70" s="47"/>
      <c r="D70" s="47"/>
      <c r="E70" s="47"/>
      <c r="F70" s="47"/>
      <c r="G70" s="47"/>
      <c r="H70" s="47"/>
      <c r="I70" s="47"/>
      <c r="J70" s="191" t="s">
        <v>2</v>
      </c>
      <c r="K70" s="194">
        <f>J60</f>
        <v>350</v>
      </c>
      <c r="L70" s="194"/>
      <c r="M70" s="194"/>
      <c r="N70" s="47"/>
      <c r="O70" s="47"/>
      <c r="P70" s="47"/>
      <c r="Q70" s="47"/>
      <c r="R70" s="47"/>
      <c r="S70" s="57"/>
      <c r="T70" s="57"/>
      <c r="U70" s="57"/>
      <c r="V70" s="57"/>
      <c r="W70" s="57"/>
      <c r="X70" s="57"/>
      <c r="Y70" s="57"/>
      <c r="Z70" s="57"/>
      <c r="AA70" s="57"/>
      <c r="AB70" s="57"/>
      <c r="AC70" s="57"/>
      <c r="AD70" s="57"/>
      <c r="AE70" s="57"/>
      <c r="AF70" s="57"/>
      <c r="AG70" s="57"/>
      <c r="AH70" s="57"/>
      <c r="AI70" s="57"/>
      <c r="AJ70" s="57"/>
      <c r="AK70" s="57"/>
      <c r="AL70" s="57"/>
      <c r="AM70" s="2"/>
      <c r="AN70" s="57"/>
      <c r="AO70" s="57"/>
      <c r="AP70" s="58"/>
    </row>
    <row r="71" spans="2:42" x14ac:dyDescent="0.2">
      <c r="B71" s="56"/>
      <c r="C71" s="47"/>
      <c r="D71" s="47"/>
      <c r="E71" s="47"/>
      <c r="F71" s="47"/>
      <c r="G71" s="47"/>
      <c r="H71" s="47"/>
      <c r="I71" s="47"/>
      <c r="J71" s="191"/>
      <c r="K71" s="195">
        <f>ROUND(K67,2)</f>
        <v>20.62</v>
      </c>
      <c r="L71" s="195"/>
      <c r="M71" s="195"/>
      <c r="N71" s="47"/>
      <c r="O71" s="47"/>
      <c r="P71" s="47"/>
      <c r="Q71" s="47"/>
      <c r="R71" s="47"/>
      <c r="S71" s="57"/>
      <c r="T71" s="57"/>
      <c r="U71" s="57"/>
      <c r="V71" s="57"/>
      <c r="W71" s="57"/>
      <c r="X71" s="57"/>
      <c r="Y71" s="57"/>
      <c r="Z71" s="57"/>
      <c r="AA71" s="57"/>
      <c r="AB71" s="57"/>
      <c r="AC71" s="57"/>
      <c r="AD71" s="57"/>
      <c r="AE71" s="57"/>
      <c r="AF71" s="57"/>
      <c r="AG71" s="57"/>
      <c r="AH71" s="57"/>
      <c r="AI71" s="57"/>
      <c r="AJ71" s="57"/>
      <c r="AK71" s="57"/>
      <c r="AL71" s="57"/>
      <c r="AM71" s="2"/>
      <c r="AN71" s="57"/>
      <c r="AO71" s="57"/>
      <c r="AP71" s="58"/>
    </row>
    <row r="72" spans="2:42" x14ac:dyDescent="0.2">
      <c r="B72" s="56"/>
      <c r="C72" s="47"/>
      <c r="D72" s="47"/>
      <c r="E72" s="47"/>
      <c r="F72" s="47"/>
      <c r="G72" s="47"/>
      <c r="H72" s="47"/>
      <c r="I72" s="47"/>
      <c r="J72" s="191" t="s">
        <v>2</v>
      </c>
      <c r="K72" s="196">
        <f>K70/K71</f>
        <v>16.973811833171677</v>
      </c>
      <c r="L72" s="196"/>
      <c r="M72" s="196"/>
      <c r="N72" s="196"/>
      <c r="O72" s="191" t="s">
        <v>23</v>
      </c>
      <c r="P72" s="191"/>
      <c r="Q72" s="47"/>
      <c r="R72" s="47"/>
      <c r="S72" s="57"/>
      <c r="T72" s="57"/>
      <c r="U72" s="57"/>
      <c r="V72" s="57"/>
      <c r="W72" s="57"/>
      <c r="X72" s="57"/>
      <c r="Y72" s="57"/>
      <c r="Z72" s="57"/>
      <c r="AA72" s="57"/>
      <c r="AB72" s="57"/>
      <c r="AC72" s="57"/>
      <c r="AD72" s="57"/>
      <c r="AE72" s="57"/>
      <c r="AF72" s="57"/>
      <c r="AG72" s="57"/>
      <c r="AH72" s="57"/>
      <c r="AI72" s="57"/>
      <c r="AJ72" s="57"/>
      <c r="AK72" s="57"/>
      <c r="AL72" s="57"/>
      <c r="AM72" s="2"/>
      <c r="AN72" s="57"/>
      <c r="AO72" s="57"/>
      <c r="AP72" s="58"/>
    </row>
    <row r="73" spans="2:42" x14ac:dyDescent="0.2">
      <c r="B73" s="56"/>
      <c r="C73" s="47"/>
      <c r="D73" s="47"/>
      <c r="E73" s="47"/>
      <c r="F73" s="47"/>
      <c r="G73" s="47"/>
      <c r="H73" s="47"/>
      <c r="I73" s="47"/>
      <c r="J73" s="191"/>
      <c r="K73" s="196"/>
      <c r="L73" s="196"/>
      <c r="M73" s="196"/>
      <c r="N73" s="196"/>
      <c r="O73" s="191"/>
      <c r="P73" s="191"/>
      <c r="Q73" s="47"/>
      <c r="R73" s="47"/>
      <c r="S73" s="57"/>
      <c r="T73" s="57"/>
      <c r="U73" s="57"/>
      <c r="V73" s="57"/>
      <c r="W73" s="57"/>
      <c r="X73" s="57"/>
      <c r="Y73" s="57"/>
      <c r="Z73" s="57"/>
      <c r="AA73" s="57"/>
      <c r="AB73" s="57"/>
      <c r="AC73" s="57"/>
      <c r="AD73" s="57"/>
      <c r="AE73" s="57"/>
      <c r="AF73" s="57"/>
      <c r="AG73" s="57"/>
      <c r="AH73" s="57"/>
      <c r="AI73" s="57"/>
      <c r="AJ73" s="57"/>
      <c r="AK73" s="57"/>
      <c r="AL73" s="57"/>
      <c r="AM73" s="2"/>
      <c r="AN73" s="57"/>
      <c r="AO73" s="57"/>
      <c r="AP73" s="58"/>
    </row>
    <row r="74" spans="2:42" x14ac:dyDescent="0.2">
      <c r="B74" s="56"/>
      <c r="C74" s="191">
        <f>W59</f>
        <v>5.75</v>
      </c>
      <c r="D74" s="191"/>
      <c r="E74" s="191"/>
      <c r="F74" s="47" t="s">
        <v>24</v>
      </c>
      <c r="G74" s="192">
        <f>K72/100</f>
        <v>0.16973811833171676</v>
      </c>
      <c r="H74" s="192"/>
      <c r="I74" s="192"/>
      <c r="J74" s="192"/>
      <c r="K74" s="47" t="s">
        <v>2</v>
      </c>
      <c r="L74" s="193">
        <f>C74+G74</f>
        <v>5.9197381183317166</v>
      </c>
      <c r="M74" s="193"/>
      <c r="N74" s="193"/>
      <c r="O74" s="193"/>
      <c r="P74" s="47" t="s">
        <v>25</v>
      </c>
      <c r="Q74" s="47"/>
      <c r="R74" s="47"/>
      <c r="S74" s="57"/>
      <c r="T74" s="57"/>
      <c r="U74" s="57"/>
      <c r="V74" s="57"/>
      <c r="W74" s="57"/>
      <c r="X74" s="57"/>
      <c r="Y74" s="57"/>
      <c r="Z74" s="57"/>
      <c r="AA74" s="57"/>
      <c r="AB74" s="57"/>
      <c r="AC74" s="57"/>
      <c r="AD74" s="57"/>
      <c r="AE74" s="57"/>
      <c r="AF74" s="57"/>
      <c r="AG74" s="57"/>
      <c r="AH74" s="57"/>
      <c r="AI74" s="57"/>
      <c r="AJ74" s="57"/>
      <c r="AK74" s="57"/>
      <c r="AL74" s="57"/>
      <c r="AM74" s="2"/>
      <c r="AN74" s="57"/>
      <c r="AO74" s="57"/>
      <c r="AP74" s="58"/>
    </row>
    <row r="75" spans="2:42" x14ac:dyDescent="0.2">
      <c r="B75" s="5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1"/>
      <c r="AN75" s="60"/>
      <c r="AO75" s="60"/>
      <c r="AP75" s="14"/>
    </row>
    <row r="77" spans="2:42" x14ac:dyDescent="0.2">
      <c r="B77" s="57" t="s">
        <v>221</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2"/>
      <c r="AN77" s="57"/>
      <c r="AO77" s="57"/>
      <c r="AP77" s="57"/>
    </row>
    <row r="78" spans="2:42" x14ac:dyDescent="0.2">
      <c r="B78" s="10" t="s">
        <v>9</v>
      </c>
      <c r="C78" s="5"/>
      <c r="D78" s="204">
        <v>125</v>
      </c>
      <c r="E78" s="204"/>
      <c r="F78" s="198" t="s">
        <v>10</v>
      </c>
      <c r="G78" s="198"/>
      <c r="H78" s="198"/>
      <c r="I78" s="204">
        <v>25</v>
      </c>
      <c r="J78" s="204"/>
      <c r="K78" s="198" t="s">
        <v>11</v>
      </c>
      <c r="L78" s="198"/>
      <c r="M78" s="198"/>
      <c r="N78" s="198"/>
      <c r="O78" s="204">
        <v>9</v>
      </c>
      <c r="P78" s="204"/>
      <c r="Q78" s="198" t="s">
        <v>12</v>
      </c>
      <c r="R78" s="198"/>
      <c r="S78" s="198"/>
      <c r="T78" s="198"/>
      <c r="U78" s="198"/>
      <c r="V78" s="198"/>
      <c r="W78" s="199">
        <v>7.2</v>
      </c>
      <c r="X78" s="199"/>
      <c r="Y78" s="200" t="s">
        <v>13</v>
      </c>
      <c r="Z78" s="201"/>
      <c r="AA78" s="201"/>
      <c r="AB78" s="201"/>
      <c r="AC78" s="201"/>
      <c r="AD78" s="201"/>
      <c r="AE78" s="201"/>
      <c r="AF78" s="201"/>
      <c r="AG78" s="201"/>
      <c r="AH78" s="201"/>
      <c r="AI78" s="201"/>
      <c r="AJ78" s="201"/>
      <c r="AK78" s="201"/>
      <c r="AL78" s="201"/>
      <c r="AM78" s="6"/>
      <c r="AN78" s="5"/>
      <c r="AO78" s="5"/>
      <c r="AP78" s="12"/>
    </row>
    <row r="79" spans="2:42" x14ac:dyDescent="0.2">
      <c r="B79" s="51" t="s">
        <v>14</v>
      </c>
      <c r="C79" s="57"/>
      <c r="D79" s="57"/>
      <c r="E79" s="57"/>
      <c r="F79" s="57"/>
      <c r="G79" s="57"/>
      <c r="H79" s="57"/>
      <c r="I79" s="57"/>
      <c r="J79" s="202">
        <v>500</v>
      </c>
      <c r="K79" s="202"/>
      <c r="L79" s="57" t="s">
        <v>15</v>
      </c>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8"/>
    </row>
    <row r="80" spans="2:42" x14ac:dyDescent="0.2">
      <c r="B80" s="56" t="s">
        <v>16</v>
      </c>
      <c r="C80" s="57"/>
      <c r="D80" s="57"/>
      <c r="E80" s="57"/>
      <c r="F80" s="57"/>
      <c r="G80" s="57"/>
      <c r="H80" s="57"/>
      <c r="I80" s="57"/>
      <c r="J80" s="57"/>
      <c r="K80" s="57"/>
      <c r="L80" s="57"/>
      <c r="M80" s="57"/>
      <c r="N80" s="57"/>
      <c r="O80" s="57"/>
      <c r="P80" s="57"/>
      <c r="Q80" s="57"/>
      <c r="R80" s="57"/>
      <c r="S80" s="57"/>
      <c r="T80" s="57"/>
      <c r="U80" s="57"/>
      <c r="V80" s="57"/>
      <c r="W80" s="202">
        <v>1.0249999999999999</v>
      </c>
      <c r="X80" s="202"/>
      <c r="Y80" s="202"/>
      <c r="Z80" s="203" t="s">
        <v>17</v>
      </c>
      <c r="AA80" s="203"/>
      <c r="AB80" s="203"/>
      <c r="AC80" s="203"/>
      <c r="AD80" s="57"/>
      <c r="AE80" s="57"/>
      <c r="AF80" s="57"/>
      <c r="AG80" s="57"/>
      <c r="AH80" s="57"/>
      <c r="AI80" s="57"/>
      <c r="AJ80" s="57"/>
      <c r="AK80" s="57"/>
      <c r="AL80" s="57"/>
      <c r="AM80" s="2"/>
      <c r="AN80" s="57"/>
      <c r="AO80" s="57"/>
      <c r="AP80" s="58"/>
    </row>
    <row r="81" spans="2:42" x14ac:dyDescent="0.2">
      <c r="B81" s="59" t="s">
        <v>18</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1"/>
      <c r="AN81" s="60"/>
      <c r="AO81" s="60"/>
      <c r="AP81" s="14"/>
    </row>
    <row r="82" spans="2:42" x14ac:dyDescent="0.2">
      <c r="B82" s="56"/>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2"/>
      <c r="AN82" s="57"/>
      <c r="AO82" s="57"/>
      <c r="AP82" s="58"/>
    </row>
    <row r="83" spans="2:42" x14ac:dyDescent="0.2">
      <c r="B83" s="56" t="s">
        <v>19</v>
      </c>
      <c r="C83" s="47"/>
      <c r="D83" s="47"/>
      <c r="E83" s="47"/>
      <c r="F83" s="47"/>
      <c r="G83" s="47"/>
      <c r="H83" s="47"/>
      <c r="I83" s="47"/>
      <c r="J83" s="47"/>
      <c r="K83" s="47"/>
      <c r="L83" s="47"/>
      <c r="M83" s="47"/>
      <c r="N83" s="47"/>
      <c r="O83" s="47"/>
      <c r="P83" s="47"/>
      <c r="Q83" s="47"/>
      <c r="R83" s="47"/>
      <c r="S83" s="57"/>
      <c r="T83" s="57"/>
      <c r="U83" s="57"/>
      <c r="V83" s="57"/>
      <c r="W83" s="57"/>
      <c r="X83" s="57"/>
      <c r="Y83" s="57"/>
      <c r="Z83" s="57"/>
      <c r="AA83" s="57"/>
      <c r="AB83" s="57"/>
      <c r="AC83" s="57"/>
      <c r="AD83" s="57"/>
      <c r="AE83" s="57"/>
      <c r="AF83" s="57"/>
      <c r="AG83" s="57"/>
      <c r="AH83" s="57"/>
      <c r="AI83" s="57"/>
      <c r="AJ83" s="57"/>
      <c r="AK83" s="57"/>
      <c r="AL83" s="57"/>
      <c r="AM83" s="2"/>
      <c r="AN83" s="57"/>
      <c r="AO83" s="57"/>
      <c r="AP83" s="58"/>
    </row>
    <row r="84" spans="2:42" x14ac:dyDescent="0.2">
      <c r="B84" s="56"/>
      <c r="C84" s="47"/>
      <c r="D84" s="47"/>
      <c r="E84" s="47"/>
      <c r="F84" s="47"/>
      <c r="G84" s="47"/>
      <c r="H84" s="47"/>
      <c r="I84" s="47"/>
      <c r="J84" s="191" t="s">
        <v>2</v>
      </c>
      <c r="K84" s="194">
        <f>I78*D78</f>
        <v>3125</v>
      </c>
      <c r="L84" s="194"/>
      <c r="M84" s="194"/>
      <c r="N84" s="38" t="s">
        <v>3</v>
      </c>
      <c r="O84" s="194">
        <f>W80</f>
        <v>1.0249999999999999</v>
      </c>
      <c r="P84" s="194"/>
      <c r="Q84" s="194"/>
      <c r="R84" s="47"/>
      <c r="S84" s="57"/>
      <c r="T84" s="57"/>
      <c r="U84" s="57"/>
      <c r="V84" s="57"/>
      <c r="W84" s="57"/>
      <c r="X84" s="57"/>
      <c r="Y84" s="57"/>
      <c r="Z84" s="57"/>
      <c r="AA84" s="57"/>
      <c r="AB84" s="57"/>
      <c r="AC84" s="57"/>
      <c r="AD84" s="57"/>
      <c r="AE84" s="57"/>
      <c r="AF84" s="57"/>
      <c r="AG84" s="57"/>
      <c r="AH84" s="57"/>
      <c r="AI84" s="57"/>
      <c r="AJ84" s="57"/>
      <c r="AK84" s="57"/>
      <c r="AL84" s="57"/>
      <c r="AM84" s="2"/>
      <c r="AN84" s="57"/>
      <c r="AO84" s="57"/>
      <c r="AP84" s="58"/>
    </row>
    <row r="85" spans="2:42" x14ac:dyDescent="0.2">
      <c r="B85" s="56"/>
      <c r="C85" s="47"/>
      <c r="D85" s="47"/>
      <c r="E85" s="47"/>
      <c r="F85" s="47"/>
      <c r="G85" s="47"/>
      <c r="H85" s="47"/>
      <c r="I85" s="47"/>
      <c r="J85" s="191"/>
      <c r="K85" s="47"/>
      <c r="L85" s="47"/>
      <c r="M85" s="191">
        <v>100</v>
      </c>
      <c r="N85" s="191"/>
      <c r="O85" s="191"/>
      <c r="P85" s="191"/>
      <c r="Q85" s="47"/>
      <c r="R85" s="47"/>
      <c r="S85" s="57"/>
      <c r="T85" s="57"/>
      <c r="U85" s="57"/>
      <c r="V85" s="57"/>
      <c r="W85" s="57"/>
      <c r="X85" s="57"/>
      <c r="Y85" s="57"/>
      <c r="Z85" s="57"/>
      <c r="AA85" s="57"/>
      <c r="AB85" s="57"/>
      <c r="AC85" s="57"/>
      <c r="AD85" s="57"/>
      <c r="AE85" s="57"/>
      <c r="AF85" s="57"/>
      <c r="AG85" s="57"/>
      <c r="AH85" s="57"/>
      <c r="AI85" s="57"/>
      <c r="AJ85" s="57"/>
      <c r="AK85" s="57"/>
      <c r="AL85" s="57"/>
      <c r="AM85" s="2"/>
      <c r="AN85" s="57"/>
      <c r="AO85" s="57"/>
      <c r="AP85" s="58"/>
    </row>
    <row r="86" spans="2:42" x14ac:dyDescent="0.2">
      <c r="B86" s="56"/>
      <c r="C86" s="47"/>
      <c r="D86" s="47"/>
      <c r="E86" s="47"/>
      <c r="F86" s="47"/>
      <c r="G86" s="47"/>
      <c r="H86" s="47"/>
      <c r="I86" s="47"/>
      <c r="J86" s="191" t="s">
        <v>2</v>
      </c>
      <c r="K86" s="197">
        <f>K84*O84/M85</f>
        <v>32.031249999999993</v>
      </c>
      <c r="L86" s="197"/>
      <c r="M86" s="197"/>
      <c r="N86" s="197"/>
      <c r="O86" s="197"/>
      <c r="P86" s="191" t="s">
        <v>22</v>
      </c>
      <c r="Q86" s="191"/>
      <c r="R86" s="47"/>
      <c r="S86" s="57"/>
      <c r="T86" s="57"/>
      <c r="U86" s="57"/>
      <c r="V86" s="57"/>
      <c r="W86" s="57"/>
      <c r="X86" s="57"/>
      <c r="Y86" s="57"/>
      <c r="Z86" s="57"/>
      <c r="AA86" s="57"/>
      <c r="AB86" s="57"/>
      <c r="AC86" s="57"/>
      <c r="AD86" s="57"/>
      <c r="AE86" s="57"/>
      <c r="AF86" s="57"/>
      <c r="AG86" s="57"/>
      <c r="AH86" s="57"/>
      <c r="AI86" s="57"/>
      <c r="AJ86" s="57"/>
      <c r="AK86" s="57"/>
      <c r="AL86" s="57"/>
      <c r="AM86" s="2"/>
      <c r="AN86" s="57"/>
      <c r="AO86" s="57"/>
      <c r="AP86" s="58"/>
    </row>
    <row r="87" spans="2:42" x14ac:dyDescent="0.2">
      <c r="B87" s="56"/>
      <c r="C87" s="47"/>
      <c r="D87" s="47"/>
      <c r="E87" s="47"/>
      <c r="F87" s="47"/>
      <c r="G87" s="47"/>
      <c r="H87" s="47"/>
      <c r="I87" s="47"/>
      <c r="J87" s="191"/>
      <c r="K87" s="197"/>
      <c r="L87" s="197"/>
      <c r="M87" s="197"/>
      <c r="N87" s="197"/>
      <c r="O87" s="197"/>
      <c r="P87" s="191"/>
      <c r="Q87" s="191"/>
      <c r="R87" s="47"/>
      <c r="S87" s="57"/>
      <c r="T87" s="57"/>
      <c r="U87" s="57"/>
      <c r="V87" s="57"/>
      <c r="W87" s="57"/>
      <c r="X87" s="57"/>
      <c r="Y87" s="57"/>
      <c r="Z87" s="57"/>
      <c r="AA87" s="57"/>
      <c r="AB87" s="57"/>
      <c r="AC87" s="57"/>
      <c r="AD87" s="57"/>
      <c r="AE87" s="57"/>
      <c r="AF87" s="57"/>
      <c r="AG87" s="57"/>
      <c r="AH87" s="57"/>
      <c r="AI87" s="57"/>
      <c r="AJ87" s="57"/>
      <c r="AK87" s="57"/>
      <c r="AL87" s="57"/>
      <c r="AM87" s="2"/>
      <c r="AN87" s="57"/>
      <c r="AO87" s="57"/>
      <c r="AP87" s="58"/>
    </row>
    <row r="88" spans="2:42" x14ac:dyDescent="0.2">
      <c r="B88" s="56"/>
      <c r="C88" s="47"/>
      <c r="D88" s="47"/>
      <c r="E88" s="47"/>
      <c r="F88" s="47"/>
      <c r="G88" s="47"/>
      <c r="H88" s="47"/>
      <c r="I88" s="47"/>
      <c r="J88" s="47"/>
      <c r="K88" s="47"/>
      <c r="L88" s="47"/>
      <c r="M88" s="47"/>
      <c r="N88" s="47"/>
      <c r="O88" s="47"/>
      <c r="P88" s="47"/>
      <c r="Q88" s="47"/>
      <c r="R88" s="47"/>
      <c r="S88" s="57"/>
      <c r="T88" s="57"/>
      <c r="U88" s="57"/>
      <c r="V88" s="57"/>
      <c r="W88" s="57"/>
      <c r="X88" s="57"/>
      <c r="Y88" s="57"/>
      <c r="Z88" s="57"/>
      <c r="AA88" s="57"/>
      <c r="AB88" s="57"/>
      <c r="AC88" s="57"/>
      <c r="AD88" s="57"/>
      <c r="AE88" s="57"/>
      <c r="AF88" s="57"/>
      <c r="AG88" s="57"/>
      <c r="AH88" s="57"/>
      <c r="AI88" s="57"/>
      <c r="AJ88" s="57"/>
      <c r="AK88" s="57"/>
      <c r="AL88" s="57"/>
      <c r="AM88" s="2"/>
      <c r="AN88" s="57"/>
      <c r="AO88" s="57"/>
      <c r="AP88" s="58"/>
    </row>
    <row r="89" spans="2:42" x14ac:dyDescent="0.2">
      <c r="B89" s="56"/>
      <c r="C89" s="47"/>
      <c r="D89" s="47"/>
      <c r="E89" s="47"/>
      <c r="F89" s="47"/>
      <c r="G89" s="47"/>
      <c r="H89" s="47"/>
      <c r="I89" s="47"/>
      <c r="J89" s="191" t="s">
        <v>2</v>
      </c>
      <c r="K89" s="194">
        <f>J79</f>
        <v>500</v>
      </c>
      <c r="L89" s="194"/>
      <c r="M89" s="194"/>
      <c r="N89" s="47"/>
      <c r="O89" s="47"/>
      <c r="P89" s="47"/>
      <c r="Q89" s="47"/>
      <c r="R89" s="47"/>
      <c r="S89" s="57"/>
      <c r="T89" s="57"/>
      <c r="U89" s="57"/>
      <c r="V89" s="57"/>
      <c r="W89" s="57"/>
      <c r="X89" s="57"/>
      <c r="Y89" s="57"/>
      <c r="Z89" s="57"/>
      <c r="AA89" s="57"/>
      <c r="AB89" s="57"/>
      <c r="AC89" s="57"/>
      <c r="AD89" s="57"/>
      <c r="AE89" s="57"/>
      <c r="AF89" s="57"/>
      <c r="AG89" s="57"/>
      <c r="AH89" s="57"/>
      <c r="AI89" s="57"/>
      <c r="AJ89" s="57"/>
      <c r="AK89" s="57"/>
      <c r="AL89" s="57"/>
      <c r="AM89" s="2"/>
      <c r="AN89" s="57"/>
      <c r="AO89" s="57"/>
      <c r="AP89" s="58"/>
    </row>
    <row r="90" spans="2:42" x14ac:dyDescent="0.2">
      <c r="B90" s="56"/>
      <c r="C90" s="47"/>
      <c r="D90" s="47"/>
      <c r="E90" s="47"/>
      <c r="F90" s="47"/>
      <c r="G90" s="47"/>
      <c r="H90" s="47"/>
      <c r="I90" s="47"/>
      <c r="J90" s="191"/>
      <c r="K90" s="195">
        <f>ROUND(K86,2)</f>
        <v>32.03</v>
      </c>
      <c r="L90" s="195"/>
      <c r="M90" s="195"/>
      <c r="N90" s="47"/>
      <c r="O90" s="47"/>
      <c r="P90" s="47"/>
      <c r="Q90" s="47"/>
      <c r="R90" s="47"/>
      <c r="S90" s="57"/>
      <c r="T90" s="57"/>
      <c r="U90" s="57"/>
      <c r="V90" s="57"/>
      <c r="W90" s="57"/>
      <c r="X90" s="57"/>
      <c r="Y90" s="57"/>
      <c r="Z90" s="57"/>
      <c r="AA90" s="57"/>
      <c r="AB90" s="57"/>
      <c r="AC90" s="57"/>
      <c r="AD90" s="57"/>
      <c r="AE90" s="57"/>
      <c r="AF90" s="57"/>
      <c r="AG90" s="57"/>
      <c r="AH90" s="57"/>
      <c r="AI90" s="57"/>
      <c r="AJ90" s="57"/>
      <c r="AK90" s="57"/>
      <c r="AL90" s="57"/>
      <c r="AM90" s="2"/>
      <c r="AN90" s="57"/>
      <c r="AO90" s="57"/>
      <c r="AP90" s="58"/>
    </row>
    <row r="91" spans="2:42" x14ac:dyDescent="0.2">
      <c r="B91" s="56"/>
      <c r="C91" s="47"/>
      <c r="D91" s="47"/>
      <c r="E91" s="47"/>
      <c r="F91" s="47"/>
      <c r="G91" s="47"/>
      <c r="H91" s="47"/>
      <c r="I91" s="47"/>
      <c r="J91" s="191" t="s">
        <v>2</v>
      </c>
      <c r="K91" s="196">
        <f>K89/K90</f>
        <v>15.610365282547612</v>
      </c>
      <c r="L91" s="196"/>
      <c r="M91" s="196"/>
      <c r="N91" s="196"/>
      <c r="O91" s="191" t="s">
        <v>23</v>
      </c>
      <c r="P91" s="191"/>
      <c r="Q91" s="47"/>
      <c r="R91" s="47"/>
      <c r="S91" s="57"/>
      <c r="T91" s="57"/>
      <c r="U91" s="57"/>
      <c r="V91" s="57"/>
      <c r="W91" s="57"/>
      <c r="X91" s="57"/>
      <c r="Y91" s="57"/>
      <c r="Z91" s="57"/>
      <c r="AA91" s="57"/>
      <c r="AB91" s="57"/>
      <c r="AC91" s="57"/>
      <c r="AD91" s="57"/>
      <c r="AE91" s="57"/>
      <c r="AF91" s="57"/>
      <c r="AG91" s="57"/>
      <c r="AH91" s="57"/>
      <c r="AI91" s="57"/>
      <c r="AJ91" s="57"/>
      <c r="AK91" s="57"/>
      <c r="AL91" s="57"/>
      <c r="AM91" s="2"/>
      <c r="AN91" s="57"/>
      <c r="AO91" s="57"/>
      <c r="AP91" s="58"/>
    </row>
    <row r="92" spans="2:42" x14ac:dyDescent="0.2">
      <c r="B92" s="56"/>
      <c r="C92" s="47"/>
      <c r="D92" s="47"/>
      <c r="E92" s="47"/>
      <c r="F92" s="47"/>
      <c r="G92" s="47"/>
      <c r="H92" s="47"/>
      <c r="I92" s="47"/>
      <c r="J92" s="191"/>
      <c r="K92" s="196"/>
      <c r="L92" s="196"/>
      <c r="M92" s="196"/>
      <c r="N92" s="196"/>
      <c r="O92" s="191"/>
      <c r="P92" s="191"/>
      <c r="Q92" s="47"/>
      <c r="R92" s="47"/>
      <c r="S92" s="57"/>
      <c r="T92" s="57"/>
      <c r="U92" s="57"/>
      <c r="V92" s="57"/>
      <c r="W92" s="57"/>
      <c r="X92" s="57"/>
      <c r="Y92" s="57"/>
      <c r="Z92" s="57"/>
      <c r="AA92" s="57"/>
      <c r="AB92" s="57"/>
      <c r="AC92" s="57"/>
      <c r="AD92" s="57"/>
      <c r="AE92" s="57"/>
      <c r="AF92" s="57"/>
      <c r="AG92" s="57"/>
      <c r="AH92" s="57"/>
      <c r="AI92" s="57"/>
      <c r="AJ92" s="57"/>
      <c r="AK92" s="57"/>
      <c r="AL92" s="57"/>
      <c r="AM92" s="2"/>
      <c r="AN92" s="57"/>
      <c r="AO92" s="57"/>
      <c r="AP92" s="58"/>
    </row>
    <row r="93" spans="2:42" x14ac:dyDescent="0.2">
      <c r="B93" s="56"/>
      <c r="C93" s="191">
        <f>W78</f>
        <v>7.2</v>
      </c>
      <c r="D93" s="191"/>
      <c r="E93" s="191"/>
      <c r="F93" s="47" t="s">
        <v>24</v>
      </c>
      <c r="G93" s="192">
        <f>K91/100</f>
        <v>0.15610365282547611</v>
      </c>
      <c r="H93" s="192"/>
      <c r="I93" s="192"/>
      <c r="J93" s="192"/>
      <c r="K93" s="47" t="s">
        <v>2</v>
      </c>
      <c r="L93" s="193">
        <f>C93+G93</f>
        <v>7.3561036528254764</v>
      </c>
      <c r="M93" s="193"/>
      <c r="N93" s="193"/>
      <c r="O93" s="193"/>
      <c r="P93" s="47" t="s">
        <v>25</v>
      </c>
      <c r="Q93" s="47"/>
      <c r="R93" s="47"/>
      <c r="S93" s="57"/>
      <c r="T93" s="57"/>
      <c r="U93" s="57"/>
      <c r="V93" s="57"/>
      <c r="W93" s="57"/>
      <c r="X93" s="57"/>
      <c r="Y93" s="57"/>
      <c r="Z93" s="57"/>
      <c r="AA93" s="57"/>
      <c r="AB93" s="57"/>
      <c r="AC93" s="57"/>
      <c r="AD93" s="57"/>
      <c r="AE93" s="57"/>
      <c r="AF93" s="57"/>
      <c r="AG93" s="57"/>
      <c r="AH93" s="57"/>
      <c r="AI93" s="57"/>
      <c r="AJ93" s="57"/>
      <c r="AK93" s="57"/>
      <c r="AL93" s="57"/>
      <c r="AM93" s="2"/>
      <c r="AN93" s="57"/>
      <c r="AO93" s="57"/>
      <c r="AP93" s="58"/>
    </row>
    <row r="94" spans="2:42" x14ac:dyDescent="0.2">
      <c r="B94" s="59"/>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1"/>
      <c r="AN94" s="60"/>
      <c r="AO94" s="60"/>
      <c r="AP94" s="14"/>
    </row>
    <row r="96" spans="2:42" x14ac:dyDescent="0.2">
      <c r="B96" s="57" t="s">
        <v>222</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2"/>
      <c r="AN96" s="57"/>
      <c r="AO96" s="57"/>
      <c r="AP96" s="57"/>
    </row>
    <row r="97" spans="2:42" x14ac:dyDescent="0.2">
      <c r="B97" s="10" t="s">
        <v>9</v>
      </c>
      <c r="C97" s="5"/>
      <c r="D97" s="204">
        <v>128</v>
      </c>
      <c r="E97" s="204"/>
      <c r="F97" s="198" t="s">
        <v>10</v>
      </c>
      <c r="G97" s="198"/>
      <c r="H97" s="198"/>
      <c r="I97" s="204">
        <v>22</v>
      </c>
      <c r="J97" s="204"/>
      <c r="K97" s="198" t="s">
        <v>11</v>
      </c>
      <c r="L97" s="198"/>
      <c r="M97" s="198"/>
      <c r="N97" s="198"/>
      <c r="O97" s="204">
        <v>8</v>
      </c>
      <c r="P97" s="204"/>
      <c r="Q97" s="198" t="s">
        <v>12</v>
      </c>
      <c r="R97" s="198"/>
      <c r="S97" s="198"/>
      <c r="T97" s="198"/>
      <c r="U97" s="198"/>
      <c r="V97" s="198"/>
      <c r="W97" s="199">
        <v>6.5</v>
      </c>
      <c r="X97" s="199"/>
      <c r="Y97" s="200" t="s">
        <v>13</v>
      </c>
      <c r="Z97" s="201"/>
      <c r="AA97" s="201"/>
      <c r="AB97" s="201"/>
      <c r="AC97" s="201"/>
      <c r="AD97" s="201"/>
      <c r="AE97" s="201"/>
      <c r="AF97" s="201"/>
      <c r="AG97" s="201"/>
      <c r="AH97" s="201"/>
      <c r="AI97" s="201"/>
      <c r="AJ97" s="201"/>
      <c r="AK97" s="201"/>
      <c r="AL97" s="201"/>
      <c r="AM97" s="6"/>
      <c r="AN97" s="5"/>
      <c r="AO97" s="5"/>
      <c r="AP97" s="12"/>
    </row>
    <row r="98" spans="2:42" x14ac:dyDescent="0.2">
      <c r="B98" s="51" t="s">
        <v>14</v>
      </c>
      <c r="C98" s="94"/>
      <c r="D98" s="57"/>
      <c r="E98" s="57"/>
      <c r="F98" s="57"/>
      <c r="G98" s="57"/>
      <c r="H98" s="57"/>
      <c r="I98" s="57"/>
      <c r="J98" s="202">
        <v>480</v>
      </c>
      <c r="K98" s="202"/>
      <c r="L98" s="57" t="s">
        <v>15</v>
      </c>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8"/>
    </row>
    <row r="99" spans="2:42" x14ac:dyDescent="0.2">
      <c r="B99" s="56" t="s">
        <v>16</v>
      </c>
      <c r="C99" s="57"/>
      <c r="D99" s="57"/>
      <c r="E99" s="57"/>
      <c r="F99" s="57"/>
      <c r="G99" s="57"/>
      <c r="H99" s="57"/>
      <c r="I99" s="57"/>
      <c r="J99" s="57"/>
      <c r="K99" s="57"/>
      <c r="L99" s="57"/>
      <c r="M99" s="57"/>
      <c r="N99" s="57"/>
      <c r="O99" s="57"/>
      <c r="P99" s="57"/>
      <c r="Q99" s="57"/>
      <c r="R99" s="57"/>
      <c r="S99" s="57"/>
      <c r="T99" s="57"/>
      <c r="U99" s="57"/>
      <c r="V99" s="57"/>
      <c r="W99" s="202">
        <v>1.0249999999999999</v>
      </c>
      <c r="X99" s="202"/>
      <c r="Y99" s="202"/>
      <c r="Z99" s="203" t="s">
        <v>17</v>
      </c>
      <c r="AA99" s="203"/>
      <c r="AB99" s="203"/>
      <c r="AC99" s="203"/>
      <c r="AD99" s="57"/>
      <c r="AE99" s="57"/>
      <c r="AF99" s="57"/>
      <c r="AG99" s="57"/>
      <c r="AH99" s="57"/>
      <c r="AI99" s="57"/>
      <c r="AJ99" s="57"/>
      <c r="AK99" s="57"/>
      <c r="AL99" s="57"/>
      <c r="AM99" s="2"/>
      <c r="AN99" s="57"/>
      <c r="AO99" s="57"/>
      <c r="AP99" s="58"/>
    </row>
    <row r="100" spans="2:42" x14ac:dyDescent="0.2">
      <c r="B100" s="59" t="s">
        <v>18</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1"/>
      <c r="AN100" s="60"/>
      <c r="AO100" s="60"/>
      <c r="AP100" s="14"/>
    </row>
    <row r="101" spans="2:42" x14ac:dyDescent="0.2">
      <c r="B101" s="56"/>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2"/>
      <c r="AN101" s="57"/>
      <c r="AO101" s="57"/>
      <c r="AP101" s="58"/>
    </row>
    <row r="102" spans="2:42" x14ac:dyDescent="0.2">
      <c r="B102" s="56" t="s">
        <v>19</v>
      </c>
      <c r="C102" s="47"/>
      <c r="D102" s="47"/>
      <c r="E102" s="47"/>
      <c r="F102" s="47"/>
      <c r="G102" s="47"/>
      <c r="H102" s="47"/>
      <c r="I102" s="47"/>
      <c r="J102" s="47"/>
      <c r="K102" s="47"/>
      <c r="L102" s="47"/>
      <c r="M102" s="47"/>
      <c r="N102" s="47"/>
      <c r="O102" s="47"/>
      <c r="P102" s="47"/>
      <c r="Q102" s="47"/>
      <c r="R102" s="47"/>
      <c r="S102" s="57"/>
      <c r="T102" s="57"/>
      <c r="U102" s="57"/>
      <c r="V102" s="57"/>
      <c r="W102" s="57"/>
      <c r="X102" s="57"/>
      <c r="Y102" s="57"/>
      <c r="Z102" s="57"/>
      <c r="AA102" s="57"/>
      <c r="AB102" s="57"/>
      <c r="AC102" s="57"/>
      <c r="AD102" s="57"/>
      <c r="AE102" s="57"/>
      <c r="AF102" s="57"/>
      <c r="AG102" s="57"/>
      <c r="AH102" s="57"/>
      <c r="AI102" s="57"/>
      <c r="AJ102" s="57"/>
      <c r="AK102" s="57"/>
      <c r="AL102" s="57"/>
      <c r="AM102" s="2"/>
      <c r="AN102" s="57"/>
      <c r="AO102" s="57"/>
      <c r="AP102" s="58"/>
    </row>
    <row r="103" spans="2:42" x14ac:dyDescent="0.2">
      <c r="B103" s="56"/>
      <c r="C103" s="47"/>
      <c r="D103" s="47"/>
      <c r="E103" s="47"/>
      <c r="F103" s="47"/>
      <c r="G103" s="47"/>
      <c r="H103" s="47"/>
      <c r="I103" s="47"/>
      <c r="J103" s="191" t="s">
        <v>2</v>
      </c>
      <c r="K103" s="194">
        <f>I97*D97</f>
        <v>2816</v>
      </c>
      <c r="L103" s="194"/>
      <c r="M103" s="194"/>
      <c r="N103" s="38" t="s">
        <v>3</v>
      </c>
      <c r="O103" s="194">
        <f>W99</f>
        <v>1.0249999999999999</v>
      </c>
      <c r="P103" s="194"/>
      <c r="Q103" s="194"/>
      <c r="R103" s="47"/>
      <c r="S103" s="57"/>
      <c r="T103" s="57"/>
      <c r="U103" s="57"/>
      <c r="V103" s="57"/>
      <c r="W103" s="57"/>
      <c r="X103" s="57"/>
      <c r="Y103" s="57"/>
      <c r="Z103" s="57"/>
      <c r="AA103" s="57"/>
      <c r="AB103" s="57"/>
      <c r="AC103" s="57"/>
      <c r="AD103" s="57"/>
      <c r="AE103" s="57"/>
      <c r="AF103" s="57"/>
      <c r="AG103" s="57"/>
      <c r="AH103" s="57"/>
      <c r="AI103" s="57"/>
      <c r="AJ103" s="57"/>
      <c r="AK103" s="57"/>
      <c r="AL103" s="57"/>
      <c r="AM103" s="2"/>
      <c r="AN103" s="57"/>
      <c r="AO103" s="57"/>
      <c r="AP103" s="58"/>
    </row>
    <row r="104" spans="2:42" x14ac:dyDescent="0.2">
      <c r="B104" s="56"/>
      <c r="C104" s="47"/>
      <c r="D104" s="47"/>
      <c r="E104" s="47"/>
      <c r="F104" s="47"/>
      <c r="G104" s="47"/>
      <c r="H104" s="47"/>
      <c r="I104" s="47"/>
      <c r="J104" s="191"/>
      <c r="K104" s="47"/>
      <c r="L104" s="47"/>
      <c r="M104" s="191">
        <v>100</v>
      </c>
      <c r="N104" s="191"/>
      <c r="O104" s="191"/>
      <c r="P104" s="191"/>
      <c r="Q104" s="47"/>
      <c r="R104" s="47"/>
      <c r="S104" s="57"/>
      <c r="T104" s="57"/>
      <c r="U104" s="57"/>
      <c r="V104" s="57"/>
      <c r="W104" s="57"/>
      <c r="X104" s="57"/>
      <c r="Y104" s="57"/>
      <c r="Z104" s="57"/>
      <c r="AA104" s="57"/>
      <c r="AB104" s="57"/>
      <c r="AC104" s="57"/>
      <c r="AD104" s="57"/>
      <c r="AE104" s="57"/>
      <c r="AF104" s="57"/>
      <c r="AG104" s="57"/>
      <c r="AH104" s="57"/>
      <c r="AI104" s="57"/>
      <c r="AJ104" s="57"/>
      <c r="AK104" s="57"/>
      <c r="AL104" s="57"/>
      <c r="AM104" s="2"/>
      <c r="AN104" s="57"/>
      <c r="AO104" s="57"/>
      <c r="AP104" s="58"/>
    </row>
    <row r="105" spans="2:42" x14ac:dyDescent="0.2">
      <c r="B105" s="56"/>
      <c r="C105" s="47"/>
      <c r="D105" s="47"/>
      <c r="E105" s="47"/>
      <c r="F105" s="47"/>
      <c r="G105" s="47"/>
      <c r="H105" s="47"/>
      <c r="I105" s="47"/>
      <c r="J105" s="191" t="s">
        <v>2</v>
      </c>
      <c r="K105" s="197">
        <f>K103*O103/M104</f>
        <v>28.863999999999997</v>
      </c>
      <c r="L105" s="197"/>
      <c r="M105" s="197"/>
      <c r="N105" s="197"/>
      <c r="O105" s="197"/>
      <c r="P105" s="191" t="s">
        <v>22</v>
      </c>
      <c r="Q105" s="191"/>
      <c r="R105" s="47"/>
      <c r="S105" s="57"/>
      <c r="T105" s="57"/>
      <c r="U105" s="57"/>
      <c r="V105" s="57"/>
      <c r="W105" s="57"/>
      <c r="X105" s="57"/>
      <c r="Y105" s="57"/>
      <c r="Z105" s="57"/>
      <c r="AA105" s="57"/>
      <c r="AB105" s="57"/>
      <c r="AC105" s="57"/>
      <c r="AD105" s="57"/>
      <c r="AE105" s="57"/>
      <c r="AF105" s="57"/>
      <c r="AG105" s="57"/>
      <c r="AH105" s="57"/>
      <c r="AI105" s="57"/>
      <c r="AJ105" s="57"/>
      <c r="AK105" s="57"/>
      <c r="AL105" s="57"/>
      <c r="AM105" s="2"/>
      <c r="AN105" s="57"/>
      <c r="AO105" s="57"/>
      <c r="AP105" s="58"/>
    </row>
    <row r="106" spans="2:42" x14ac:dyDescent="0.2">
      <c r="B106" s="56"/>
      <c r="C106" s="47"/>
      <c r="D106" s="47"/>
      <c r="E106" s="47"/>
      <c r="F106" s="47"/>
      <c r="G106" s="47"/>
      <c r="H106" s="47"/>
      <c r="I106" s="47"/>
      <c r="J106" s="191"/>
      <c r="K106" s="197"/>
      <c r="L106" s="197"/>
      <c r="M106" s="197"/>
      <c r="N106" s="197"/>
      <c r="O106" s="197"/>
      <c r="P106" s="191"/>
      <c r="Q106" s="191"/>
      <c r="R106" s="47"/>
      <c r="S106" s="57"/>
      <c r="T106" s="57"/>
      <c r="U106" s="57"/>
      <c r="V106" s="57"/>
      <c r="W106" s="57"/>
      <c r="X106" s="57"/>
      <c r="Y106" s="57"/>
      <c r="Z106" s="57"/>
      <c r="AA106" s="57"/>
      <c r="AB106" s="57"/>
      <c r="AC106" s="57"/>
      <c r="AD106" s="57"/>
      <c r="AE106" s="57"/>
      <c r="AF106" s="57"/>
      <c r="AG106" s="57"/>
      <c r="AH106" s="57"/>
      <c r="AI106" s="57"/>
      <c r="AJ106" s="57"/>
      <c r="AK106" s="57"/>
      <c r="AL106" s="57"/>
      <c r="AM106" s="2"/>
      <c r="AN106" s="57"/>
      <c r="AO106" s="57"/>
      <c r="AP106" s="58"/>
    </row>
    <row r="107" spans="2:42" x14ac:dyDescent="0.2">
      <c r="B107" s="56"/>
      <c r="C107" s="47"/>
      <c r="D107" s="47"/>
      <c r="E107" s="47"/>
      <c r="F107" s="47"/>
      <c r="G107" s="47"/>
      <c r="H107" s="47"/>
      <c r="I107" s="47"/>
      <c r="J107" s="47"/>
      <c r="K107" s="47"/>
      <c r="L107" s="47"/>
      <c r="M107" s="47"/>
      <c r="N107" s="47"/>
      <c r="O107" s="47"/>
      <c r="P107" s="47"/>
      <c r="Q107" s="47"/>
      <c r="R107" s="47"/>
      <c r="S107" s="57"/>
      <c r="T107" s="57"/>
      <c r="U107" s="57"/>
      <c r="V107" s="57"/>
      <c r="W107" s="57"/>
      <c r="X107" s="57"/>
      <c r="Y107" s="57"/>
      <c r="Z107" s="57"/>
      <c r="AA107" s="57"/>
      <c r="AB107" s="57"/>
      <c r="AC107" s="57"/>
      <c r="AD107" s="57"/>
      <c r="AE107" s="57"/>
      <c r="AF107" s="57"/>
      <c r="AG107" s="57"/>
      <c r="AH107" s="57"/>
      <c r="AI107" s="57"/>
      <c r="AJ107" s="57"/>
      <c r="AK107" s="57"/>
      <c r="AL107" s="57"/>
      <c r="AM107" s="2"/>
      <c r="AN107" s="57"/>
      <c r="AO107" s="57"/>
      <c r="AP107" s="58"/>
    </row>
    <row r="108" spans="2:42" x14ac:dyDescent="0.2">
      <c r="B108" s="56"/>
      <c r="C108" s="47"/>
      <c r="D108" s="47"/>
      <c r="E108" s="47"/>
      <c r="F108" s="47"/>
      <c r="G108" s="47"/>
      <c r="H108" s="47"/>
      <c r="I108" s="47"/>
      <c r="J108" s="191" t="s">
        <v>2</v>
      </c>
      <c r="K108" s="194">
        <f>J98</f>
        <v>480</v>
      </c>
      <c r="L108" s="194"/>
      <c r="M108" s="194"/>
      <c r="N108" s="47"/>
      <c r="O108" s="47"/>
      <c r="P108" s="47"/>
      <c r="Q108" s="47"/>
      <c r="R108" s="47"/>
      <c r="S108" s="57"/>
      <c r="T108" s="57"/>
      <c r="U108" s="57"/>
      <c r="V108" s="57"/>
      <c r="W108" s="57"/>
      <c r="X108" s="57"/>
      <c r="Y108" s="57"/>
      <c r="Z108" s="57"/>
      <c r="AA108" s="57"/>
      <c r="AB108" s="57"/>
      <c r="AC108" s="57"/>
      <c r="AD108" s="57"/>
      <c r="AE108" s="57"/>
      <c r="AF108" s="57"/>
      <c r="AG108" s="57"/>
      <c r="AH108" s="57"/>
      <c r="AI108" s="57"/>
      <c r="AJ108" s="57"/>
      <c r="AK108" s="57"/>
      <c r="AL108" s="57"/>
      <c r="AM108" s="2"/>
      <c r="AN108" s="57"/>
      <c r="AO108" s="57"/>
      <c r="AP108" s="58"/>
    </row>
    <row r="109" spans="2:42" x14ac:dyDescent="0.2">
      <c r="B109" s="56"/>
      <c r="C109" s="47"/>
      <c r="D109" s="47"/>
      <c r="E109" s="47"/>
      <c r="F109" s="47"/>
      <c r="G109" s="47"/>
      <c r="H109" s="47"/>
      <c r="I109" s="47"/>
      <c r="J109" s="191"/>
      <c r="K109" s="195">
        <f>ROUND(K105,2)</f>
        <v>28.86</v>
      </c>
      <c r="L109" s="195"/>
      <c r="M109" s="195"/>
      <c r="N109" s="47"/>
      <c r="O109" s="47"/>
      <c r="P109" s="47"/>
      <c r="Q109" s="47"/>
      <c r="R109" s="47"/>
      <c r="S109" s="57"/>
      <c r="T109" s="57"/>
      <c r="U109" s="57"/>
      <c r="V109" s="57"/>
      <c r="W109" s="57"/>
      <c r="X109" s="57"/>
      <c r="Y109" s="57"/>
      <c r="Z109" s="57"/>
      <c r="AA109" s="57"/>
      <c r="AB109" s="57"/>
      <c r="AC109" s="57"/>
      <c r="AD109" s="57"/>
      <c r="AE109" s="57"/>
      <c r="AF109" s="57"/>
      <c r="AG109" s="57"/>
      <c r="AH109" s="57"/>
      <c r="AI109" s="57"/>
      <c r="AJ109" s="57"/>
      <c r="AK109" s="57"/>
      <c r="AL109" s="57"/>
      <c r="AM109" s="2"/>
      <c r="AN109" s="57"/>
      <c r="AO109" s="57"/>
      <c r="AP109" s="58"/>
    </row>
    <row r="110" spans="2:42" x14ac:dyDescent="0.2">
      <c r="B110" s="56"/>
      <c r="C110" s="47"/>
      <c r="D110" s="47"/>
      <c r="E110" s="47"/>
      <c r="F110" s="47"/>
      <c r="G110" s="47"/>
      <c r="H110" s="47"/>
      <c r="I110" s="47"/>
      <c r="J110" s="191" t="s">
        <v>2</v>
      </c>
      <c r="K110" s="196">
        <f>K108/K109</f>
        <v>16.632016632016633</v>
      </c>
      <c r="L110" s="196"/>
      <c r="M110" s="196"/>
      <c r="N110" s="196"/>
      <c r="O110" s="191" t="s">
        <v>23</v>
      </c>
      <c r="P110" s="191"/>
      <c r="Q110" s="47"/>
      <c r="R110" s="47"/>
      <c r="S110" s="57"/>
      <c r="T110" s="57"/>
      <c r="U110" s="57"/>
      <c r="V110" s="57"/>
      <c r="W110" s="57"/>
      <c r="X110" s="57"/>
      <c r="Y110" s="57"/>
      <c r="Z110" s="57"/>
      <c r="AA110" s="57"/>
      <c r="AB110" s="57"/>
      <c r="AC110" s="57"/>
      <c r="AD110" s="57"/>
      <c r="AE110" s="57"/>
      <c r="AF110" s="57"/>
      <c r="AG110" s="57"/>
      <c r="AH110" s="57"/>
      <c r="AI110" s="57"/>
      <c r="AJ110" s="57"/>
      <c r="AK110" s="57"/>
      <c r="AL110" s="57"/>
      <c r="AM110" s="2"/>
      <c r="AN110" s="57"/>
      <c r="AO110" s="57"/>
      <c r="AP110" s="58"/>
    </row>
    <row r="111" spans="2:42" x14ac:dyDescent="0.2">
      <c r="B111" s="56"/>
      <c r="C111" s="47"/>
      <c r="D111" s="47"/>
      <c r="E111" s="47"/>
      <c r="F111" s="47"/>
      <c r="G111" s="47"/>
      <c r="H111" s="47"/>
      <c r="I111" s="47"/>
      <c r="J111" s="191"/>
      <c r="K111" s="196"/>
      <c r="L111" s="196"/>
      <c r="M111" s="196"/>
      <c r="N111" s="196"/>
      <c r="O111" s="191"/>
      <c r="P111" s="191"/>
      <c r="Q111" s="47"/>
      <c r="R111" s="47"/>
      <c r="S111" s="57"/>
      <c r="T111" s="57"/>
      <c r="U111" s="57"/>
      <c r="V111" s="57"/>
      <c r="W111" s="57"/>
      <c r="X111" s="57"/>
      <c r="Y111" s="57"/>
      <c r="Z111" s="57"/>
      <c r="AA111" s="57"/>
      <c r="AB111" s="57"/>
      <c r="AC111" s="57"/>
      <c r="AD111" s="57"/>
      <c r="AE111" s="57"/>
      <c r="AF111" s="57"/>
      <c r="AG111" s="57"/>
      <c r="AH111" s="57"/>
      <c r="AI111" s="57"/>
      <c r="AJ111" s="57"/>
      <c r="AK111" s="57"/>
      <c r="AL111" s="57"/>
      <c r="AM111" s="2"/>
      <c r="AN111" s="57"/>
      <c r="AO111" s="57"/>
      <c r="AP111" s="58"/>
    </row>
    <row r="112" spans="2:42" x14ac:dyDescent="0.2">
      <c r="B112" s="56"/>
      <c r="C112" s="191">
        <f>W97</f>
        <v>6.5</v>
      </c>
      <c r="D112" s="191"/>
      <c r="E112" s="191"/>
      <c r="F112" s="47" t="s">
        <v>24</v>
      </c>
      <c r="G112" s="192">
        <f>K110/100</f>
        <v>0.16632016632016633</v>
      </c>
      <c r="H112" s="192"/>
      <c r="I112" s="192"/>
      <c r="J112" s="192"/>
      <c r="K112" s="47" t="s">
        <v>2</v>
      </c>
      <c r="L112" s="193">
        <f>C112+G112</f>
        <v>6.6663201663201663</v>
      </c>
      <c r="M112" s="193"/>
      <c r="N112" s="193"/>
      <c r="O112" s="193"/>
      <c r="P112" s="47" t="s">
        <v>25</v>
      </c>
      <c r="Q112" s="47"/>
      <c r="R112" s="47"/>
      <c r="S112" s="57"/>
      <c r="T112" s="57"/>
      <c r="U112" s="57"/>
      <c r="V112" s="57"/>
      <c r="W112" s="57"/>
      <c r="X112" s="57"/>
      <c r="Y112" s="57"/>
      <c r="Z112" s="57"/>
      <c r="AA112" s="57"/>
      <c r="AB112" s="57"/>
      <c r="AC112" s="57"/>
      <c r="AD112" s="57"/>
      <c r="AE112" s="57"/>
      <c r="AF112" s="57"/>
      <c r="AG112" s="57"/>
      <c r="AH112" s="57"/>
      <c r="AI112" s="57"/>
      <c r="AJ112" s="57"/>
      <c r="AK112" s="57"/>
      <c r="AL112" s="57"/>
      <c r="AM112" s="2"/>
      <c r="AN112" s="57"/>
      <c r="AO112" s="57"/>
      <c r="AP112" s="58"/>
    </row>
    <row r="113" spans="2:42" x14ac:dyDescent="0.2">
      <c r="B113" s="59"/>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1"/>
      <c r="AN113" s="60"/>
      <c r="AO113" s="60"/>
      <c r="AP113" s="14"/>
    </row>
    <row r="115" spans="2:42" x14ac:dyDescent="0.2">
      <c r="B115" s="57" t="s">
        <v>223</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2"/>
      <c r="AN115" s="57"/>
      <c r="AO115" s="57"/>
      <c r="AP115" s="57"/>
    </row>
    <row r="116" spans="2:42" x14ac:dyDescent="0.2">
      <c r="B116" s="10" t="s">
        <v>9</v>
      </c>
      <c r="C116" s="5"/>
      <c r="D116" s="204">
        <v>190</v>
      </c>
      <c r="E116" s="204"/>
      <c r="F116" s="198" t="s">
        <v>10</v>
      </c>
      <c r="G116" s="198"/>
      <c r="H116" s="198"/>
      <c r="I116" s="204">
        <v>18</v>
      </c>
      <c r="J116" s="204"/>
      <c r="K116" s="198" t="s">
        <v>11</v>
      </c>
      <c r="L116" s="198"/>
      <c r="M116" s="198"/>
      <c r="N116" s="198"/>
      <c r="O116" s="204">
        <v>8</v>
      </c>
      <c r="P116" s="204"/>
      <c r="Q116" s="198" t="s">
        <v>12</v>
      </c>
      <c r="R116" s="198"/>
      <c r="S116" s="198"/>
      <c r="T116" s="198"/>
      <c r="U116" s="198"/>
      <c r="V116" s="198"/>
      <c r="W116" s="199">
        <v>5.5</v>
      </c>
      <c r="X116" s="199"/>
      <c r="Y116" s="200" t="s">
        <v>13</v>
      </c>
      <c r="Z116" s="201"/>
      <c r="AA116" s="201"/>
      <c r="AB116" s="201"/>
      <c r="AC116" s="201"/>
      <c r="AD116" s="201"/>
      <c r="AE116" s="201"/>
      <c r="AF116" s="201"/>
      <c r="AG116" s="201"/>
      <c r="AH116" s="201"/>
      <c r="AI116" s="201"/>
      <c r="AJ116" s="201"/>
      <c r="AK116" s="201"/>
      <c r="AL116" s="201"/>
      <c r="AM116" s="6"/>
      <c r="AN116" s="5"/>
      <c r="AO116" s="5"/>
      <c r="AP116" s="12"/>
    </row>
    <row r="117" spans="2:42" x14ac:dyDescent="0.2">
      <c r="B117" s="51" t="s">
        <v>14</v>
      </c>
      <c r="C117" s="57"/>
      <c r="D117" s="57"/>
      <c r="E117" s="57"/>
      <c r="F117" s="57"/>
      <c r="G117" s="57"/>
      <c r="H117" s="57"/>
      <c r="I117" s="57"/>
      <c r="J117" s="202">
        <v>560</v>
      </c>
      <c r="K117" s="202"/>
      <c r="L117" s="57" t="s">
        <v>15</v>
      </c>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8"/>
    </row>
    <row r="118" spans="2:42" x14ac:dyDescent="0.2">
      <c r="B118" s="56" t="s">
        <v>16</v>
      </c>
      <c r="C118" s="57"/>
      <c r="D118" s="57"/>
      <c r="E118" s="57"/>
      <c r="F118" s="57"/>
      <c r="G118" s="57"/>
      <c r="H118" s="57"/>
      <c r="I118" s="57"/>
      <c r="J118" s="57"/>
      <c r="K118" s="57"/>
      <c r="L118" s="57"/>
      <c r="M118" s="57"/>
      <c r="N118" s="57"/>
      <c r="O118" s="57"/>
      <c r="P118" s="57"/>
      <c r="Q118" s="57"/>
      <c r="R118" s="57"/>
      <c r="S118" s="57"/>
      <c r="T118" s="57"/>
      <c r="U118" s="57"/>
      <c r="V118" s="57"/>
      <c r="W118" s="202">
        <v>1.0249999999999999</v>
      </c>
      <c r="X118" s="202"/>
      <c r="Y118" s="202"/>
      <c r="Z118" s="203" t="s">
        <v>17</v>
      </c>
      <c r="AA118" s="203"/>
      <c r="AB118" s="203"/>
      <c r="AC118" s="203"/>
      <c r="AD118" s="57"/>
      <c r="AE118" s="57"/>
      <c r="AF118" s="57"/>
      <c r="AG118" s="57"/>
      <c r="AH118" s="57"/>
      <c r="AI118" s="57"/>
      <c r="AJ118" s="57"/>
      <c r="AK118" s="57"/>
      <c r="AL118" s="57"/>
      <c r="AM118" s="2"/>
      <c r="AN118" s="57"/>
      <c r="AO118" s="57"/>
      <c r="AP118" s="58"/>
    </row>
    <row r="119" spans="2:42" x14ac:dyDescent="0.2">
      <c r="B119" s="59" t="s">
        <v>18</v>
      </c>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1"/>
      <c r="AN119" s="60"/>
      <c r="AO119" s="60"/>
      <c r="AP119" s="14"/>
    </row>
    <row r="120" spans="2:42" x14ac:dyDescent="0.2">
      <c r="B120" s="56"/>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2"/>
      <c r="AN120" s="57"/>
      <c r="AO120" s="57"/>
      <c r="AP120" s="58"/>
    </row>
    <row r="121" spans="2:42" x14ac:dyDescent="0.2">
      <c r="B121" s="56" t="s">
        <v>19</v>
      </c>
      <c r="C121" s="47"/>
      <c r="D121" s="47"/>
      <c r="E121" s="47"/>
      <c r="F121" s="47"/>
      <c r="G121" s="47"/>
      <c r="H121" s="47"/>
      <c r="I121" s="47"/>
      <c r="J121" s="47"/>
      <c r="K121" s="47"/>
      <c r="L121" s="47"/>
      <c r="M121" s="47"/>
      <c r="N121" s="47"/>
      <c r="O121" s="47"/>
      <c r="P121" s="47"/>
      <c r="Q121" s="47"/>
      <c r="R121" s="47"/>
      <c r="S121" s="57"/>
      <c r="T121" s="57"/>
      <c r="U121" s="57"/>
      <c r="V121" s="57"/>
      <c r="W121" s="57"/>
      <c r="X121" s="57"/>
      <c r="Y121" s="57"/>
      <c r="Z121" s="57"/>
      <c r="AA121" s="57"/>
      <c r="AB121" s="57"/>
      <c r="AC121" s="57"/>
      <c r="AD121" s="57"/>
      <c r="AE121" s="57"/>
      <c r="AF121" s="57"/>
      <c r="AG121" s="57"/>
      <c r="AH121" s="57"/>
      <c r="AI121" s="57"/>
      <c r="AJ121" s="57"/>
      <c r="AK121" s="57"/>
      <c r="AL121" s="57"/>
      <c r="AM121" s="2"/>
      <c r="AN121" s="57"/>
      <c r="AO121" s="57"/>
      <c r="AP121" s="58"/>
    </row>
    <row r="122" spans="2:42" x14ac:dyDescent="0.2">
      <c r="B122" s="56"/>
      <c r="C122" s="47"/>
      <c r="D122" s="47"/>
      <c r="E122" s="47"/>
      <c r="F122" s="47"/>
      <c r="G122" s="47"/>
      <c r="H122" s="47"/>
      <c r="I122" s="47"/>
      <c r="J122" s="191" t="s">
        <v>2</v>
      </c>
      <c r="K122" s="194">
        <f>I116*D116</f>
        <v>3420</v>
      </c>
      <c r="L122" s="194"/>
      <c r="M122" s="194"/>
      <c r="N122" s="38" t="s">
        <v>3</v>
      </c>
      <c r="O122" s="194">
        <f>W118</f>
        <v>1.0249999999999999</v>
      </c>
      <c r="P122" s="194"/>
      <c r="Q122" s="194"/>
      <c r="R122" s="47"/>
      <c r="S122" s="57"/>
      <c r="T122" s="57"/>
      <c r="U122" s="57"/>
      <c r="V122" s="57"/>
      <c r="W122" s="57"/>
      <c r="X122" s="57"/>
      <c r="Y122" s="57"/>
      <c r="Z122" s="57"/>
      <c r="AA122" s="57"/>
      <c r="AB122" s="57"/>
      <c r="AC122" s="57"/>
      <c r="AD122" s="57"/>
      <c r="AE122" s="57"/>
      <c r="AF122" s="57"/>
      <c r="AG122" s="57"/>
      <c r="AH122" s="57"/>
      <c r="AI122" s="57"/>
      <c r="AJ122" s="57"/>
      <c r="AK122" s="57"/>
      <c r="AL122" s="57"/>
      <c r="AM122" s="2"/>
      <c r="AN122" s="57"/>
      <c r="AO122" s="57"/>
      <c r="AP122" s="58"/>
    </row>
    <row r="123" spans="2:42" x14ac:dyDescent="0.2">
      <c r="B123" s="56"/>
      <c r="C123" s="47"/>
      <c r="D123" s="47"/>
      <c r="E123" s="47"/>
      <c r="F123" s="47"/>
      <c r="G123" s="47"/>
      <c r="H123" s="47"/>
      <c r="I123" s="47"/>
      <c r="J123" s="191"/>
      <c r="K123" s="47"/>
      <c r="L123" s="47"/>
      <c r="M123" s="191">
        <v>100</v>
      </c>
      <c r="N123" s="191"/>
      <c r="O123" s="191"/>
      <c r="P123" s="191"/>
      <c r="Q123" s="47"/>
      <c r="R123" s="47"/>
      <c r="S123" s="57"/>
      <c r="T123" s="57"/>
      <c r="U123" s="57"/>
      <c r="V123" s="57"/>
      <c r="W123" s="57"/>
      <c r="X123" s="57"/>
      <c r="Y123" s="57"/>
      <c r="Z123" s="57"/>
      <c r="AA123" s="57"/>
      <c r="AB123" s="57"/>
      <c r="AC123" s="57"/>
      <c r="AD123" s="57"/>
      <c r="AE123" s="57"/>
      <c r="AF123" s="57"/>
      <c r="AG123" s="57"/>
      <c r="AH123" s="57"/>
      <c r="AI123" s="57"/>
      <c r="AJ123" s="57"/>
      <c r="AK123" s="57"/>
      <c r="AL123" s="57"/>
      <c r="AM123" s="2"/>
      <c r="AN123" s="57"/>
      <c r="AO123" s="57"/>
      <c r="AP123" s="58"/>
    </row>
    <row r="124" spans="2:42" x14ac:dyDescent="0.2">
      <c r="B124" s="56"/>
      <c r="C124" s="47"/>
      <c r="D124" s="47"/>
      <c r="E124" s="47"/>
      <c r="F124" s="47"/>
      <c r="G124" s="47"/>
      <c r="H124" s="47"/>
      <c r="I124" s="47"/>
      <c r="J124" s="191" t="s">
        <v>2</v>
      </c>
      <c r="K124" s="197">
        <f>K122*O122/M123</f>
        <v>35.054999999999993</v>
      </c>
      <c r="L124" s="197"/>
      <c r="M124" s="197"/>
      <c r="N124" s="197"/>
      <c r="O124" s="197"/>
      <c r="P124" s="191" t="s">
        <v>22</v>
      </c>
      <c r="Q124" s="191"/>
      <c r="R124" s="47"/>
      <c r="S124" s="57"/>
      <c r="T124" s="57"/>
      <c r="U124" s="57"/>
      <c r="V124" s="57"/>
      <c r="W124" s="57"/>
      <c r="X124" s="57"/>
      <c r="Y124" s="57"/>
      <c r="Z124" s="57"/>
      <c r="AA124" s="57"/>
      <c r="AB124" s="57"/>
      <c r="AC124" s="57"/>
      <c r="AD124" s="57"/>
      <c r="AE124" s="57"/>
      <c r="AF124" s="57"/>
      <c r="AG124" s="57"/>
      <c r="AH124" s="57"/>
      <c r="AI124" s="57"/>
      <c r="AJ124" s="57"/>
      <c r="AK124" s="57"/>
      <c r="AL124" s="57"/>
      <c r="AM124" s="2"/>
      <c r="AN124" s="57"/>
      <c r="AO124" s="57"/>
      <c r="AP124" s="58"/>
    </row>
    <row r="125" spans="2:42" x14ac:dyDescent="0.2">
      <c r="B125" s="56"/>
      <c r="C125" s="47"/>
      <c r="D125" s="47"/>
      <c r="E125" s="47"/>
      <c r="F125" s="47"/>
      <c r="G125" s="47"/>
      <c r="H125" s="47"/>
      <c r="I125" s="47"/>
      <c r="J125" s="191"/>
      <c r="K125" s="197"/>
      <c r="L125" s="197"/>
      <c r="M125" s="197"/>
      <c r="N125" s="197"/>
      <c r="O125" s="197"/>
      <c r="P125" s="191"/>
      <c r="Q125" s="191"/>
      <c r="R125" s="47"/>
      <c r="S125" s="57"/>
      <c r="T125" s="57"/>
      <c r="U125" s="57"/>
      <c r="V125" s="57"/>
      <c r="W125" s="57"/>
      <c r="X125" s="57"/>
      <c r="Y125" s="57"/>
      <c r="Z125" s="57"/>
      <c r="AA125" s="57"/>
      <c r="AB125" s="57"/>
      <c r="AC125" s="57"/>
      <c r="AD125" s="57"/>
      <c r="AE125" s="57"/>
      <c r="AF125" s="57"/>
      <c r="AG125" s="57"/>
      <c r="AH125" s="57"/>
      <c r="AI125" s="57"/>
      <c r="AJ125" s="57"/>
      <c r="AK125" s="57"/>
      <c r="AL125" s="57"/>
      <c r="AM125" s="2"/>
      <c r="AN125" s="57"/>
      <c r="AO125" s="57"/>
      <c r="AP125" s="58"/>
    </row>
    <row r="126" spans="2:42" x14ac:dyDescent="0.2">
      <c r="B126" s="56"/>
      <c r="C126" s="47"/>
      <c r="D126" s="47"/>
      <c r="E126" s="47"/>
      <c r="F126" s="47"/>
      <c r="G126" s="47"/>
      <c r="H126" s="47"/>
      <c r="I126" s="47"/>
      <c r="J126" s="47"/>
      <c r="K126" s="47"/>
      <c r="L126" s="47"/>
      <c r="M126" s="47"/>
      <c r="N126" s="47"/>
      <c r="O126" s="47"/>
      <c r="P126" s="47"/>
      <c r="Q126" s="47"/>
      <c r="R126" s="47"/>
      <c r="S126" s="57"/>
      <c r="T126" s="57"/>
      <c r="U126" s="57"/>
      <c r="V126" s="57"/>
      <c r="W126" s="57"/>
      <c r="X126" s="57"/>
      <c r="Y126" s="57"/>
      <c r="Z126" s="57"/>
      <c r="AA126" s="57"/>
      <c r="AB126" s="57"/>
      <c r="AC126" s="57"/>
      <c r="AD126" s="57"/>
      <c r="AE126" s="57"/>
      <c r="AF126" s="57"/>
      <c r="AG126" s="57"/>
      <c r="AH126" s="57"/>
      <c r="AI126" s="57"/>
      <c r="AJ126" s="57"/>
      <c r="AK126" s="57"/>
      <c r="AL126" s="57"/>
      <c r="AM126" s="2"/>
      <c r="AN126" s="57"/>
      <c r="AO126" s="57"/>
      <c r="AP126" s="58"/>
    </row>
    <row r="127" spans="2:42" x14ac:dyDescent="0.2">
      <c r="B127" s="56"/>
      <c r="C127" s="47"/>
      <c r="D127" s="47"/>
      <c r="E127" s="47"/>
      <c r="F127" s="47"/>
      <c r="G127" s="47"/>
      <c r="H127" s="47"/>
      <c r="I127" s="47"/>
      <c r="J127" s="191" t="s">
        <v>2</v>
      </c>
      <c r="K127" s="194">
        <f>J117</f>
        <v>560</v>
      </c>
      <c r="L127" s="194"/>
      <c r="M127" s="194"/>
      <c r="N127" s="47"/>
      <c r="O127" s="47"/>
      <c r="P127" s="47"/>
      <c r="Q127" s="47"/>
      <c r="R127" s="47"/>
      <c r="S127" s="57"/>
      <c r="T127" s="57"/>
      <c r="U127" s="57"/>
      <c r="V127" s="57"/>
      <c r="W127" s="57"/>
      <c r="X127" s="57"/>
      <c r="Y127" s="57"/>
      <c r="Z127" s="57"/>
      <c r="AA127" s="57"/>
      <c r="AB127" s="57"/>
      <c r="AC127" s="57"/>
      <c r="AD127" s="57"/>
      <c r="AE127" s="57"/>
      <c r="AF127" s="57"/>
      <c r="AG127" s="57"/>
      <c r="AH127" s="57"/>
      <c r="AI127" s="57"/>
      <c r="AJ127" s="57"/>
      <c r="AK127" s="57"/>
      <c r="AL127" s="57"/>
      <c r="AM127" s="2"/>
      <c r="AN127" s="57"/>
      <c r="AO127" s="57"/>
      <c r="AP127" s="58"/>
    </row>
    <row r="128" spans="2:42" x14ac:dyDescent="0.2">
      <c r="B128" s="56"/>
      <c r="C128" s="47"/>
      <c r="D128" s="47"/>
      <c r="E128" s="47"/>
      <c r="F128" s="47"/>
      <c r="G128" s="47"/>
      <c r="H128" s="47"/>
      <c r="I128" s="47"/>
      <c r="J128" s="191"/>
      <c r="K128" s="195">
        <f>ROUND(K124,2)</f>
        <v>35.06</v>
      </c>
      <c r="L128" s="195"/>
      <c r="M128" s="195"/>
      <c r="N128" s="47"/>
      <c r="O128" s="47"/>
      <c r="P128" s="47"/>
      <c r="Q128" s="47"/>
      <c r="R128" s="47"/>
      <c r="S128" s="57"/>
      <c r="T128" s="57"/>
      <c r="U128" s="57"/>
      <c r="V128" s="57"/>
      <c r="W128" s="57"/>
      <c r="X128" s="57"/>
      <c r="Y128" s="57"/>
      <c r="Z128" s="57"/>
      <c r="AA128" s="57"/>
      <c r="AB128" s="57"/>
      <c r="AC128" s="57"/>
      <c r="AD128" s="57"/>
      <c r="AE128" s="57"/>
      <c r="AF128" s="57"/>
      <c r="AG128" s="57"/>
      <c r="AH128" s="57"/>
      <c r="AI128" s="57"/>
      <c r="AJ128" s="57"/>
      <c r="AK128" s="57"/>
      <c r="AL128" s="57"/>
      <c r="AM128" s="2"/>
      <c r="AN128" s="57"/>
      <c r="AO128" s="57"/>
      <c r="AP128" s="58"/>
    </row>
    <row r="129" spans="2:42" x14ac:dyDescent="0.2">
      <c r="B129" s="56"/>
      <c r="C129" s="47"/>
      <c r="D129" s="47"/>
      <c r="E129" s="47"/>
      <c r="F129" s="47"/>
      <c r="G129" s="47"/>
      <c r="H129" s="47"/>
      <c r="I129" s="47"/>
      <c r="J129" s="191" t="s">
        <v>2</v>
      </c>
      <c r="K129" s="196">
        <f>K127/K128</f>
        <v>15.972618368511123</v>
      </c>
      <c r="L129" s="196"/>
      <c r="M129" s="196"/>
      <c r="N129" s="196"/>
      <c r="O129" s="191" t="s">
        <v>23</v>
      </c>
      <c r="P129" s="191"/>
      <c r="Q129" s="47"/>
      <c r="R129" s="47"/>
      <c r="S129" s="57"/>
      <c r="T129" s="57"/>
      <c r="U129" s="57"/>
      <c r="V129" s="57"/>
      <c r="W129" s="57"/>
      <c r="X129" s="57"/>
      <c r="Y129" s="57"/>
      <c r="Z129" s="57"/>
      <c r="AA129" s="57"/>
      <c r="AB129" s="57"/>
      <c r="AC129" s="57"/>
      <c r="AD129" s="57"/>
      <c r="AE129" s="57"/>
      <c r="AF129" s="57"/>
      <c r="AG129" s="57"/>
      <c r="AH129" s="57"/>
      <c r="AI129" s="57"/>
      <c r="AJ129" s="57"/>
      <c r="AK129" s="57"/>
      <c r="AL129" s="57"/>
      <c r="AM129" s="2"/>
      <c r="AN129" s="57"/>
      <c r="AO129" s="57"/>
      <c r="AP129" s="58"/>
    </row>
    <row r="130" spans="2:42" x14ac:dyDescent="0.2">
      <c r="B130" s="56"/>
      <c r="C130" s="47"/>
      <c r="D130" s="47"/>
      <c r="E130" s="47"/>
      <c r="F130" s="47"/>
      <c r="G130" s="47"/>
      <c r="H130" s="47"/>
      <c r="I130" s="47"/>
      <c r="J130" s="191"/>
      <c r="K130" s="196"/>
      <c r="L130" s="196"/>
      <c r="M130" s="196"/>
      <c r="N130" s="196"/>
      <c r="O130" s="191"/>
      <c r="P130" s="191"/>
      <c r="Q130" s="47"/>
      <c r="R130" s="47"/>
      <c r="S130" s="57"/>
      <c r="T130" s="57"/>
      <c r="U130" s="57"/>
      <c r="V130" s="57"/>
      <c r="W130" s="57"/>
      <c r="X130" s="57"/>
      <c r="Y130" s="57"/>
      <c r="Z130" s="57"/>
      <c r="AA130" s="57"/>
      <c r="AB130" s="57"/>
      <c r="AC130" s="57"/>
      <c r="AD130" s="57"/>
      <c r="AE130" s="57"/>
      <c r="AF130" s="57"/>
      <c r="AG130" s="57"/>
      <c r="AH130" s="57"/>
      <c r="AI130" s="57"/>
      <c r="AJ130" s="57"/>
      <c r="AK130" s="57"/>
      <c r="AL130" s="57"/>
      <c r="AM130" s="2"/>
      <c r="AN130" s="57"/>
      <c r="AO130" s="57"/>
      <c r="AP130" s="58"/>
    </row>
    <row r="131" spans="2:42" x14ac:dyDescent="0.2">
      <c r="B131" s="56"/>
      <c r="C131" s="191">
        <f>W116</f>
        <v>5.5</v>
      </c>
      <c r="D131" s="191"/>
      <c r="E131" s="191"/>
      <c r="F131" s="47" t="s">
        <v>24</v>
      </c>
      <c r="G131" s="192">
        <f>K129/100</f>
        <v>0.15972618368511124</v>
      </c>
      <c r="H131" s="192"/>
      <c r="I131" s="192"/>
      <c r="J131" s="192"/>
      <c r="K131" s="47" t="s">
        <v>2</v>
      </c>
      <c r="L131" s="193">
        <f>C131+G131</f>
        <v>5.6597261836851116</v>
      </c>
      <c r="M131" s="193"/>
      <c r="N131" s="193"/>
      <c r="O131" s="193"/>
      <c r="P131" s="47" t="s">
        <v>25</v>
      </c>
      <c r="Q131" s="47"/>
      <c r="R131" s="47"/>
      <c r="S131" s="57"/>
      <c r="T131" s="57"/>
      <c r="U131" s="57"/>
      <c r="V131" s="57"/>
      <c r="W131" s="57"/>
      <c r="X131" s="57"/>
      <c r="Y131" s="57"/>
      <c r="Z131" s="57"/>
      <c r="AA131" s="57"/>
      <c r="AB131" s="57"/>
      <c r="AC131" s="57"/>
      <c r="AD131" s="57"/>
      <c r="AE131" s="57"/>
      <c r="AF131" s="57"/>
      <c r="AG131" s="57"/>
      <c r="AH131" s="57"/>
      <c r="AI131" s="57"/>
      <c r="AJ131" s="57"/>
      <c r="AK131" s="57"/>
      <c r="AL131" s="57"/>
      <c r="AM131" s="2"/>
      <c r="AN131" s="57"/>
      <c r="AO131" s="57"/>
      <c r="AP131" s="58"/>
    </row>
    <row r="132" spans="2:42" x14ac:dyDescent="0.2">
      <c r="B132" s="59"/>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1"/>
      <c r="AN132" s="60"/>
      <c r="AO132" s="60"/>
      <c r="AP132" s="14"/>
    </row>
    <row r="134" spans="2:42" x14ac:dyDescent="0.2">
      <c r="B134" s="57" t="s">
        <v>224</v>
      </c>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2"/>
      <c r="AN134" s="57"/>
      <c r="AO134" s="57"/>
      <c r="AP134" s="57"/>
    </row>
    <row r="135" spans="2:42" x14ac:dyDescent="0.2">
      <c r="B135" s="10" t="s">
        <v>9</v>
      </c>
      <c r="C135" s="5"/>
      <c r="D135" s="204">
        <v>120</v>
      </c>
      <c r="E135" s="204"/>
      <c r="F135" s="198" t="s">
        <v>10</v>
      </c>
      <c r="G135" s="198"/>
      <c r="H135" s="198"/>
      <c r="I135" s="204">
        <v>15</v>
      </c>
      <c r="J135" s="204"/>
      <c r="K135" s="198" t="s">
        <v>11</v>
      </c>
      <c r="L135" s="198"/>
      <c r="M135" s="198"/>
      <c r="N135" s="198"/>
      <c r="O135" s="204">
        <v>9</v>
      </c>
      <c r="P135" s="204"/>
      <c r="Q135" s="198" t="s">
        <v>12</v>
      </c>
      <c r="R135" s="198"/>
      <c r="S135" s="198"/>
      <c r="T135" s="198"/>
      <c r="U135" s="198"/>
      <c r="V135" s="198"/>
      <c r="W135" s="199">
        <v>6.55</v>
      </c>
      <c r="X135" s="199"/>
      <c r="Y135" s="200" t="s">
        <v>13</v>
      </c>
      <c r="Z135" s="201"/>
      <c r="AA135" s="201"/>
      <c r="AB135" s="201"/>
      <c r="AC135" s="201"/>
      <c r="AD135" s="201"/>
      <c r="AE135" s="201"/>
      <c r="AF135" s="201"/>
      <c r="AG135" s="201"/>
      <c r="AH135" s="201"/>
      <c r="AI135" s="201"/>
      <c r="AJ135" s="201"/>
      <c r="AK135" s="201"/>
      <c r="AL135" s="201"/>
      <c r="AM135" s="6"/>
      <c r="AN135" s="5"/>
      <c r="AO135" s="5"/>
      <c r="AP135" s="12"/>
    </row>
    <row r="136" spans="2:42" x14ac:dyDescent="0.2">
      <c r="B136" s="51" t="s">
        <v>14</v>
      </c>
      <c r="C136" s="57"/>
      <c r="D136" s="57"/>
      <c r="E136" s="57"/>
      <c r="F136" s="57"/>
      <c r="G136" s="57"/>
      <c r="H136" s="57"/>
      <c r="I136" s="57"/>
      <c r="J136" s="202">
        <v>500</v>
      </c>
      <c r="K136" s="202"/>
      <c r="L136" s="57" t="s">
        <v>15</v>
      </c>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8"/>
    </row>
    <row r="137" spans="2:42" x14ac:dyDescent="0.2">
      <c r="B137" s="56" t="s">
        <v>16</v>
      </c>
      <c r="C137" s="57"/>
      <c r="D137" s="57"/>
      <c r="E137" s="57"/>
      <c r="F137" s="57"/>
      <c r="G137" s="57"/>
      <c r="H137" s="57"/>
      <c r="I137" s="57"/>
      <c r="J137" s="57"/>
      <c r="K137" s="57"/>
      <c r="L137" s="57"/>
      <c r="M137" s="57"/>
      <c r="N137" s="57"/>
      <c r="O137" s="57"/>
      <c r="P137" s="57"/>
      <c r="Q137" s="57"/>
      <c r="R137" s="57"/>
      <c r="S137" s="57"/>
      <c r="T137" s="57"/>
      <c r="U137" s="57"/>
      <c r="V137" s="57"/>
      <c r="W137" s="202">
        <v>1.024</v>
      </c>
      <c r="X137" s="202"/>
      <c r="Y137" s="202"/>
      <c r="Z137" s="203" t="s">
        <v>17</v>
      </c>
      <c r="AA137" s="203"/>
      <c r="AB137" s="203"/>
      <c r="AC137" s="203"/>
      <c r="AD137" s="57"/>
      <c r="AE137" s="57"/>
      <c r="AF137" s="57"/>
      <c r="AG137" s="57"/>
      <c r="AH137" s="57"/>
      <c r="AI137" s="57"/>
      <c r="AJ137" s="57"/>
      <c r="AK137" s="57"/>
      <c r="AL137" s="57"/>
      <c r="AM137" s="2"/>
      <c r="AN137" s="57"/>
      <c r="AO137" s="57"/>
      <c r="AP137" s="58"/>
    </row>
    <row r="138" spans="2:42" x14ac:dyDescent="0.2">
      <c r="B138" s="59" t="s">
        <v>18</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1"/>
      <c r="AN138" s="60"/>
      <c r="AO138" s="60"/>
      <c r="AP138" s="14"/>
    </row>
    <row r="139" spans="2:42" x14ac:dyDescent="0.2">
      <c r="B139" s="56"/>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2"/>
      <c r="AN139" s="57"/>
      <c r="AO139" s="57"/>
      <c r="AP139" s="58"/>
    </row>
    <row r="140" spans="2:42" x14ac:dyDescent="0.2">
      <c r="B140" s="56" t="s">
        <v>19</v>
      </c>
      <c r="C140" s="47"/>
      <c r="D140" s="47"/>
      <c r="E140" s="47"/>
      <c r="F140" s="47"/>
      <c r="G140" s="47"/>
      <c r="H140" s="47"/>
      <c r="I140" s="47"/>
      <c r="J140" s="47"/>
      <c r="K140" s="47"/>
      <c r="L140" s="47"/>
      <c r="M140" s="47"/>
      <c r="N140" s="47"/>
      <c r="O140" s="47"/>
      <c r="P140" s="47"/>
      <c r="Q140" s="47"/>
      <c r="R140" s="47"/>
      <c r="S140" s="57"/>
      <c r="T140" s="57"/>
      <c r="U140" s="57"/>
      <c r="V140" s="57"/>
      <c r="W140" s="57"/>
      <c r="X140" s="57"/>
      <c r="Y140" s="57"/>
      <c r="Z140" s="57"/>
      <c r="AA140" s="57"/>
      <c r="AB140" s="57"/>
      <c r="AC140" s="57"/>
      <c r="AD140" s="57"/>
      <c r="AE140" s="57"/>
      <c r="AF140" s="57"/>
      <c r="AG140" s="57"/>
      <c r="AH140" s="57"/>
      <c r="AI140" s="57"/>
      <c r="AJ140" s="57"/>
      <c r="AK140" s="57"/>
      <c r="AL140" s="57"/>
      <c r="AM140" s="2"/>
      <c r="AN140" s="57"/>
      <c r="AO140" s="57"/>
      <c r="AP140" s="58"/>
    </row>
    <row r="141" spans="2:42" x14ac:dyDescent="0.2">
      <c r="B141" s="56"/>
      <c r="C141" s="47"/>
      <c r="D141" s="47"/>
      <c r="E141" s="47"/>
      <c r="F141" s="47"/>
      <c r="G141" s="47"/>
      <c r="H141" s="47"/>
      <c r="I141" s="47"/>
      <c r="J141" s="191" t="s">
        <v>2</v>
      </c>
      <c r="K141" s="194">
        <f>I135*D135</f>
        <v>1800</v>
      </c>
      <c r="L141" s="194"/>
      <c r="M141" s="194"/>
      <c r="N141" s="38" t="s">
        <v>3</v>
      </c>
      <c r="O141" s="194">
        <f>W137</f>
        <v>1.024</v>
      </c>
      <c r="P141" s="194"/>
      <c r="Q141" s="194"/>
      <c r="R141" s="47"/>
      <c r="S141" s="57"/>
      <c r="T141" s="57"/>
      <c r="U141" s="57"/>
      <c r="V141" s="57"/>
      <c r="W141" s="57"/>
      <c r="X141" s="57"/>
      <c r="Y141" s="57"/>
      <c r="Z141" s="57"/>
      <c r="AA141" s="57"/>
      <c r="AB141" s="57"/>
      <c r="AC141" s="57"/>
      <c r="AD141" s="57"/>
      <c r="AE141" s="57"/>
      <c r="AF141" s="57"/>
      <c r="AG141" s="57"/>
      <c r="AH141" s="57"/>
      <c r="AI141" s="57"/>
      <c r="AJ141" s="57"/>
      <c r="AK141" s="57"/>
      <c r="AL141" s="57"/>
      <c r="AM141" s="2"/>
      <c r="AN141" s="57"/>
      <c r="AO141" s="57"/>
      <c r="AP141" s="58"/>
    </row>
    <row r="142" spans="2:42" x14ac:dyDescent="0.2">
      <c r="B142" s="56"/>
      <c r="C142" s="47"/>
      <c r="D142" s="47"/>
      <c r="E142" s="47"/>
      <c r="F142" s="47"/>
      <c r="G142" s="47"/>
      <c r="H142" s="47"/>
      <c r="I142" s="47"/>
      <c r="J142" s="191"/>
      <c r="K142" s="47"/>
      <c r="L142" s="47"/>
      <c r="M142" s="191">
        <v>100</v>
      </c>
      <c r="N142" s="191"/>
      <c r="O142" s="191"/>
      <c r="P142" s="191"/>
      <c r="Q142" s="47"/>
      <c r="R142" s="47"/>
      <c r="S142" s="57"/>
      <c r="T142" s="57"/>
      <c r="U142" s="57"/>
      <c r="V142" s="57"/>
      <c r="W142" s="57"/>
      <c r="X142" s="57"/>
      <c r="Y142" s="57"/>
      <c r="Z142" s="57"/>
      <c r="AA142" s="57"/>
      <c r="AB142" s="57"/>
      <c r="AC142" s="57"/>
      <c r="AD142" s="57"/>
      <c r="AE142" s="57"/>
      <c r="AF142" s="57"/>
      <c r="AG142" s="57"/>
      <c r="AH142" s="57"/>
      <c r="AI142" s="57"/>
      <c r="AJ142" s="57"/>
      <c r="AK142" s="57"/>
      <c r="AL142" s="57"/>
      <c r="AM142" s="2"/>
      <c r="AN142" s="57"/>
      <c r="AO142" s="57"/>
      <c r="AP142" s="58"/>
    </row>
    <row r="143" spans="2:42" x14ac:dyDescent="0.2">
      <c r="B143" s="56"/>
      <c r="C143" s="47"/>
      <c r="D143" s="47"/>
      <c r="E143" s="47"/>
      <c r="F143" s="47"/>
      <c r="G143" s="47"/>
      <c r="H143" s="47"/>
      <c r="I143" s="47"/>
      <c r="J143" s="191" t="s">
        <v>2</v>
      </c>
      <c r="K143" s="197">
        <f>K141*O141/M142</f>
        <v>18.432000000000002</v>
      </c>
      <c r="L143" s="197"/>
      <c r="M143" s="197"/>
      <c r="N143" s="197"/>
      <c r="O143" s="197"/>
      <c r="P143" s="191" t="s">
        <v>22</v>
      </c>
      <c r="Q143" s="191"/>
      <c r="R143" s="47"/>
      <c r="S143" s="57"/>
      <c r="T143" s="57"/>
      <c r="U143" s="57"/>
      <c r="V143" s="57"/>
      <c r="W143" s="57"/>
      <c r="X143" s="57"/>
      <c r="Y143" s="57"/>
      <c r="Z143" s="57"/>
      <c r="AA143" s="57"/>
      <c r="AB143" s="57"/>
      <c r="AC143" s="57"/>
      <c r="AD143" s="57"/>
      <c r="AE143" s="57"/>
      <c r="AF143" s="57"/>
      <c r="AG143" s="57"/>
      <c r="AH143" s="57"/>
      <c r="AI143" s="57"/>
      <c r="AJ143" s="57"/>
      <c r="AK143" s="57"/>
      <c r="AL143" s="57"/>
      <c r="AM143" s="2"/>
      <c r="AN143" s="57"/>
      <c r="AO143" s="57"/>
      <c r="AP143" s="58"/>
    </row>
    <row r="144" spans="2:42" x14ac:dyDescent="0.2">
      <c r="B144" s="56"/>
      <c r="C144" s="47"/>
      <c r="D144" s="47"/>
      <c r="E144" s="47"/>
      <c r="F144" s="47"/>
      <c r="G144" s="47"/>
      <c r="H144" s="47"/>
      <c r="I144" s="47"/>
      <c r="J144" s="191"/>
      <c r="K144" s="197"/>
      <c r="L144" s="197"/>
      <c r="M144" s="197"/>
      <c r="N144" s="197"/>
      <c r="O144" s="197"/>
      <c r="P144" s="191"/>
      <c r="Q144" s="191"/>
      <c r="R144" s="47"/>
      <c r="S144" s="57"/>
      <c r="T144" s="57"/>
      <c r="U144" s="57"/>
      <c r="V144" s="57"/>
      <c r="W144" s="57"/>
      <c r="X144" s="57"/>
      <c r="Y144" s="57"/>
      <c r="Z144" s="57"/>
      <c r="AA144" s="57"/>
      <c r="AB144" s="57"/>
      <c r="AC144" s="57"/>
      <c r="AD144" s="57"/>
      <c r="AE144" s="57"/>
      <c r="AF144" s="57"/>
      <c r="AG144" s="57"/>
      <c r="AH144" s="57"/>
      <c r="AI144" s="57"/>
      <c r="AJ144" s="57"/>
      <c r="AK144" s="57"/>
      <c r="AL144" s="57"/>
      <c r="AM144" s="2"/>
      <c r="AN144" s="57"/>
      <c r="AO144" s="57"/>
      <c r="AP144" s="58"/>
    </row>
    <row r="145" spans="2:42" x14ac:dyDescent="0.2">
      <c r="B145" s="56"/>
      <c r="C145" s="47"/>
      <c r="D145" s="47"/>
      <c r="E145" s="47"/>
      <c r="F145" s="47"/>
      <c r="G145" s="47"/>
      <c r="H145" s="47"/>
      <c r="I145" s="47"/>
      <c r="J145" s="47"/>
      <c r="K145" s="47"/>
      <c r="L145" s="47"/>
      <c r="M145" s="47"/>
      <c r="N145" s="47"/>
      <c r="O145" s="47"/>
      <c r="P145" s="47"/>
      <c r="Q145" s="47"/>
      <c r="R145" s="47"/>
      <c r="S145" s="57"/>
      <c r="T145" s="57"/>
      <c r="U145" s="57"/>
      <c r="V145" s="57"/>
      <c r="W145" s="57"/>
      <c r="X145" s="57"/>
      <c r="Y145" s="57"/>
      <c r="Z145" s="57"/>
      <c r="AA145" s="57"/>
      <c r="AB145" s="57"/>
      <c r="AC145" s="57"/>
      <c r="AD145" s="57"/>
      <c r="AE145" s="57"/>
      <c r="AF145" s="57"/>
      <c r="AG145" s="57"/>
      <c r="AH145" s="57"/>
      <c r="AI145" s="57"/>
      <c r="AJ145" s="57"/>
      <c r="AK145" s="57"/>
      <c r="AL145" s="57"/>
      <c r="AM145" s="2"/>
      <c r="AN145" s="57"/>
      <c r="AO145" s="57"/>
      <c r="AP145" s="58"/>
    </row>
    <row r="146" spans="2:42" x14ac:dyDescent="0.2">
      <c r="B146" s="56"/>
      <c r="C146" s="47"/>
      <c r="D146" s="47"/>
      <c r="E146" s="47"/>
      <c r="F146" s="47"/>
      <c r="G146" s="47"/>
      <c r="H146" s="47"/>
      <c r="I146" s="47"/>
      <c r="J146" s="191" t="s">
        <v>2</v>
      </c>
      <c r="K146" s="194">
        <f>J136</f>
        <v>500</v>
      </c>
      <c r="L146" s="194"/>
      <c r="M146" s="194"/>
      <c r="N146" s="47"/>
      <c r="O146" s="47"/>
      <c r="P146" s="47"/>
      <c r="Q146" s="47"/>
      <c r="R146" s="47"/>
      <c r="S146" s="57"/>
      <c r="T146" s="57"/>
      <c r="U146" s="57"/>
      <c r="V146" s="57"/>
      <c r="W146" s="57"/>
      <c r="X146" s="57"/>
      <c r="Y146" s="57"/>
      <c r="Z146" s="57"/>
      <c r="AA146" s="57"/>
      <c r="AB146" s="57"/>
      <c r="AC146" s="57"/>
      <c r="AD146" s="57"/>
      <c r="AE146" s="57"/>
      <c r="AF146" s="57"/>
      <c r="AG146" s="57"/>
      <c r="AH146" s="57"/>
      <c r="AI146" s="57"/>
      <c r="AJ146" s="57"/>
      <c r="AK146" s="57"/>
      <c r="AL146" s="57"/>
      <c r="AM146" s="2"/>
      <c r="AN146" s="57"/>
      <c r="AO146" s="57"/>
      <c r="AP146" s="58"/>
    </row>
    <row r="147" spans="2:42" x14ac:dyDescent="0.2">
      <c r="B147" s="56"/>
      <c r="C147" s="47"/>
      <c r="D147" s="47"/>
      <c r="E147" s="47"/>
      <c r="F147" s="47"/>
      <c r="G147" s="47"/>
      <c r="H147" s="47"/>
      <c r="I147" s="47"/>
      <c r="J147" s="191"/>
      <c r="K147" s="195">
        <f>ROUND(K143,2)</f>
        <v>18.43</v>
      </c>
      <c r="L147" s="195"/>
      <c r="M147" s="195"/>
      <c r="N147" s="47"/>
      <c r="O147" s="47"/>
      <c r="P147" s="47"/>
      <c r="Q147" s="47"/>
      <c r="R147" s="47"/>
      <c r="S147" s="57"/>
      <c r="T147" s="57"/>
      <c r="U147" s="57"/>
      <c r="V147" s="57"/>
      <c r="W147" s="57"/>
      <c r="X147" s="57"/>
      <c r="Y147" s="57"/>
      <c r="Z147" s="57"/>
      <c r="AA147" s="57"/>
      <c r="AB147" s="57"/>
      <c r="AC147" s="57"/>
      <c r="AD147" s="57"/>
      <c r="AE147" s="57"/>
      <c r="AF147" s="57"/>
      <c r="AG147" s="57"/>
      <c r="AH147" s="57"/>
      <c r="AI147" s="57"/>
      <c r="AJ147" s="57"/>
      <c r="AK147" s="57"/>
      <c r="AL147" s="57"/>
      <c r="AM147" s="2"/>
      <c r="AN147" s="57"/>
      <c r="AO147" s="57"/>
      <c r="AP147" s="58"/>
    </row>
    <row r="148" spans="2:42" x14ac:dyDescent="0.2">
      <c r="B148" s="56"/>
      <c r="C148" s="47"/>
      <c r="D148" s="47"/>
      <c r="E148" s="47"/>
      <c r="F148" s="47"/>
      <c r="G148" s="47"/>
      <c r="H148" s="47"/>
      <c r="I148" s="47"/>
      <c r="J148" s="191" t="s">
        <v>2</v>
      </c>
      <c r="K148" s="196">
        <f>K146/K147</f>
        <v>27.129679869777537</v>
      </c>
      <c r="L148" s="196"/>
      <c r="M148" s="196"/>
      <c r="N148" s="196"/>
      <c r="O148" s="191" t="s">
        <v>23</v>
      </c>
      <c r="P148" s="191"/>
      <c r="Q148" s="47"/>
      <c r="R148" s="47"/>
      <c r="S148" s="57"/>
      <c r="T148" s="57"/>
      <c r="U148" s="57"/>
      <c r="V148" s="57"/>
      <c r="W148" s="57"/>
      <c r="X148" s="57"/>
      <c r="Y148" s="57"/>
      <c r="Z148" s="57"/>
      <c r="AA148" s="57"/>
      <c r="AB148" s="57"/>
      <c r="AC148" s="57"/>
      <c r="AD148" s="57"/>
      <c r="AE148" s="57"/>
      <c r="AF148" s="57"/>
      <c r="AG148" s="57"/>
      <c r="AH148" s="57"/>
      <c r="AI148" s="57"/>
      <c r="AJ148" s="57"/>
      <c r="AK148" s="57"/>
      <c r="AL148" s="57"/>
      <c r="AM148" s="2"/>
      <c r="AN148" s="57"/>
      <c r="AO148" s="57"/>
      <c r="AP148" s="58"/>
    </row>
    <row r="149" spans="2:42" x14ac:dyDescent="0.2">
      <c r="B149" s="56"/>
      <c r="C149" s="47"/>
      <c r="D149" s="47"/>
      <c r="E149" s="47"/>
      <c r="F149" s="47"/>
      <c r="G149" s="47"/>
      <c r="H149" s="47"/>
      <c r="I149" s="47"/>
      <c r="J149" s="191"/>
      <c r="K149" s="196"/>
      <c r="L149" s="196"/>
      <c r="M149" s="196"/>
      <c r="N149" s="196"/>
      <c r="O149" s="191"/>
      <c r="P149" s="191"/>
      <c r="Q149" s="47"/>
      <c r="R149" s="47"/>
      <c r="S149" s="57"/>
      <c r="T149" s="57"/>
      <c r="U149" s="57"/>
      <c r="V149" s="57"/>
      <c r="W149" s="57"/>
      <c r="X149" s="57"/>
      <c r="Y149" s="57"/>
      <c r="Z149" s="57"/>
      <c r="AA149" s="57"/>
      <c r="AB149" s="57"/>
      <c r="AC149" s="57"/>
      <c r="AD149" s="57"/>
      <c r="AE149" s="57"/>
      <c r="AF149" s="57"/>
      <c r="AG149" s="57"/>
      <c r="AH149" s="57"/>
      <c r="AI149" s="57"/>
      <c r="AJ149" s="57"/>
      <c r="AK149" s="57"/>
      <c r="AL149" s="57"/>
      <c r="AM149" s="2"/>
      <c r="AN149" s="57"/>
      <c r="AO149" s="57"/>
      <c r="AP149" s="58"/>
    </row>
    <row r="150" spans="2:42" x14ac:dyDescent="0.2">
      <c r="B150" s="56"/>
      <c r="C150" s="191">
        <f>W135</f>
        <v>6.55</v>
      </c>
      <c r="D150" s="191"/>
      <c r="E150" s="191"/>
      <c r="F150" s="47" t="s">
        <v>24</v>
      </c>
      <c r="G150" s="192">
        <f>K148/100</f>
        <v>0.27129679869777534</v>
      </c>
      <c r="H150" s="192"/>
      <c r="I150" s="192"/>
      <c r="J150" s="192"/>
      <c r="K150" s="47" t="s">
        <v>2</v>
      </c>
      <c r="L150" s="193">
        <f>C150+G150</f>
        <v>6.8212967986977748</v>
      </c>
      <c r="M150" s="193"/>
      <c r="N150" s="193"/>
      <c r="O150" s="193"/>
      <c r="P150" s="47" t="s">
        <v>25</v>
      </c>
      <c r="Q150" s="47"/>
      <c r="R150" s="47"/>
      <c r="S150" s="57"/>
      <c r="T150" s="57"/>
      <c r="U150" s="57"/>
      <c r="V150" s="57"/>
      <c r="W150" s="57"/>
      <c r="X150" s="57"/>
      <c r="Y150" s="57"/>
      <c r="Z150" s="57"/>
      <c r="AA150" s="57"/>
      <c r="AB150" s="57"/>
      <c r="AC150" s="57"/>
      <c r="AD150" s="57"/>
      <c r="AE150" s="57"/>
      <c r="AF150" s="57"/>
      <c r="AG150" s="57"/>
      <c r="AH150" s="57"/>
      <c r="AI150" s="57"/>
      <c r="AJ150" s="57"/>
      <c r="AK150" s="57"/>
      <c r="AL150" s="57"/>
      <c r="AM150" s="2"/>
      <c r="AN150" s="57"/>
      <c r="AO150" s="57"/>
      <c r="AP150" s="58"/>
    </row>
    <row r="151" spans="2:42" x14ac:dyDescent="0.2">
      <c r="B151" s="59"/>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1"/>
      <c r="AN151" s="60"/>
      <c r="AO151" s="60"/>
      <c r="AP151" s="14"/>
    </row>
    <row r="153" spans="2:42" x14ac:dyDescent="0.2">
      <c r="B153" s="57" t="s">
        <v>215</v>
      </c>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2"/>
      <c r="AN153" s="57"/>
      <c r="AO153" s="57"/>
      <c r="AP153" s="57"/>
    </row>
    <row r="154" spans="2:42" x14ac:dyDescent="0.2">
      <c r="B154" s="10" t="s">
        <v>9</v>
      </c>
      <c r="C154" s="5"/>
      <c r="D154" s="204">
        <v>125</v>
      </c>
      <c r="E154" s="204"/>
      <c r="F154" s="198" t="s">
        <v>10</v>
      </c>
      <c r="G154" s="198"/>
      <c r="H154" s="198"/>
      <c r="I154" s="204">
        <v>16</v>
      </c>
      <c r="J154" s="204"/>
      <c r="K154" s="198" t="s">
        <v>11</v>
      </c>
      <c r="L154" s="198"/>
      <c r="M154" s="198"/>
      <c r="N154" s="198"/>
      <c r="O154" s="204">
        <v>7.5</v>
      </c>
      <c r="P154" s="204"/>
      <c r="Q154" s="198" t="s">
        <v>12</v>
      </c>
      <c r="R154" s="198"/>
      <c r="S154" s="198"/>
      <c r="T154" s="198"/>
      <c r="U154" s="198"/>
      <c r="V154" s="198"/>
      <c r="W154" s="199">
        <v>5.25</v>
      </c>
      <c r="X154" s="199"/>
      <c r="Y154" s="200" t="s">
        <v>13</v>
      </c>
      <c r="Z154" s="201"/>
      <c r="AA154" s="201"/>
      <c r="AB154" s="201"/>
      <c r="AC154" s="201"/>
      <c r="AD154" s="201"/>
      <c r="AE154" s="201"/>
      <c r="AF154" s="201"/>
      <c r="AG154" s="201"/>
      <c r="AH154" s="201"/>
      <c r="AI154" s="201"/>
      <c r="AJ154" s="201"/>
      <c r="AK154" s="201"/>
      <c r="AL154" s="201"/>
      <c r="AM154" s="6"/>
      <c r="AN154" s="5"/>
      <c r="AO154" s="5"/>
      <c r="AP154" s="12"/>
    </row>
    <row r="155" spans="2:42" x14ac:dyDescent="0.2">
      <c r="B155" s="51" t="s">
        <v>14</v>
      </c>
      <c r="C155" s="57"/>
      <c r="D155" s="57"/>
      <c r="E155" s="57"/>
      <c r="F155" s="57"/>
      <c r="G155" s="57"/>
      <c r="H155" s="57"/>
      <c r="I155" s="57"/>
      <c r="J155" s="202">
        <v>420</v>
      </c>
      <c r="K155" s="202"/>
      <c r="L155" s="57" t="s">
        <v>15</v>
      </c>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8"/>
    </row>
    <row r="156" spans="2:42" x14ac:dyDescent="0.2">
      <c r="B156" s="56" t="s">
        <v>16</v>
      </c>
      <c r="C156" s="57"/>
      <c r="D156" s="57"/>
      <c r="E156" s="57"/>
      <c r="F156" s="57"/>
      <c r="G156" s="57"/>
      <c r="H156" s="57"/>
      <c r="I156" s="57"/>
      <c r="J156" s="57"/>
      <c r="K156" s="57"/>
      <c r="L156" s="57"/>
      <c r="M156" s="57"/>
      <c r="N156" s="57"/>
      <c r="O156" s="57"/>
      <c r="P156" s="57"/>
      <c r="Q156" s="57"/>
      <c r="R156" s="57"/>
      <c r="S156" s="57"/>
      <c r="T156" s="57"/>
      <c r="U156" s="57"/>
      <c r="V156" s="57"/>
      <c r="W156" s="202">
        <v>1.024</v>
      </c>
      <c r="X156" s="202"/>
      <c r="Y156" s="202"/>
      <c r="Z156" s="203" t="s">
        <v>17</v>
      </c>
      <c r="AA156" s="203"/>
      <c r="AB156" s="203"/>
      <c r="AC156" s="203"/>
      <c r="AD156" s="57"/>
      <c r="AE156" s="57"/>
      <c r="AF156" s="57"/>
      <c r="AG156" s="57"/>
      <c r="AH156" s="57"/>
      <c r="AI156" s="57"/>
      <c r="AJ156" s="57"/>
      <c r="AK156" s="57"/>
      <c r="AL156" s="57"/>
      <c r="AM156" s="2"/>
      <c r="AN156" s="57"/>
      <c r="AO156" s="57"/>
      <c r="AP156" s="58"/>
    </row>
    <row r="157" spans="2:42" x14ac:dyDescent="0.2">
      <c r="B157" s="59" t="s">
        <v>18</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1"/>
      <c r="AN157" s="60"/>
      <c r="AO157" s="60"/>
      <c r="AP157" s="14"/>
    </row>
    <row r="158" spans="2:42" x14ac:dyDescent="0.2">
      <c r="B158" s="56"/>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2"/>
      <c r="AN158" s="57"/>
      <c r="AO158" s="57"/>
      <c r="AP158" s="58"/>
    </row>
    <row r="159" spans="2:42" x14ac:dyDescent="0.2">
      <c r="B159" s="56" t="s">
        <v>19</v>
      </c>
      <c r="C159" s="47"/>
      <c r="D159" s="47"/>
      <c r="E159" s="47"/>
      <c r="F159" s="47"/>
      <c r="G159" s="47"/>
      <c r="H159" s="47"/>
      <c r="I159" s="47"/>
      <c r="J159" s="47"/>
      <c r="K159" s="47"/>
      <c r="L159" s="47"/>
      <c r="M159" s="47"/>
      <c r="N159" s="47"/>
      <c r="O159" s="47"/>
      <c r="P159" s="47"/>
      <c r="Q159" s="47"/>
      <c r="R159" s="47"/>
      <c r="S159" s="57"/>
      <c r="T159" s="57"/>
      <c r="U159" s="57"/>
      <c r="V159" s="57"/>
      <c r="W159" s="57"/>
      <c r="X159" s="57"/>
      <c r="Y159" s="57"/>
      <c r="Z159" s="57"/>
      <c r="AA159" s="57"/>
      <c r="AB159" s="57"/>
      <c r="AC159" s="57"/>
      <c r="AD159" s="57"/>
      <c r="AE159" s="57"/>
      <c r="AF159" s="57"/>
      <c r="AG159" s="57"/>
      <c r="AH159" s="57"/>
      <c r="AI159" s="57"/>
      <c r="AJ159" s="57"/>
      <c r="AK159" s="57"/>
      <c r="AL159" s="57"/>
      <c r="AM159" s="2"/>
      <c r="AN159" s="57"/>
      <c r="AO159" s="57"/>
      <c r="AP159" s="58"/>
    </row>
    <row r="160" spans="2:42" x14ac:dyDescent="0.2">
      <c r="B160" s="56"/>
      <c r="C160" s="47"/>
      <c r="D160" s="47"/>
      <c r="E160" s="47"/>
      <c r="F160" s="47"/>
      <c r="G160" s="47"/>
      <c r="H160" s="47"/>
      <c r="I160" s="47"/>
      <c r="J160" s="191" t="s">
        <v>2</v>
      </c>
      <c r="K160" s="194">
        <f>I154*D154</f>
        <v>2000</v>
      </c>
      <c r="L160" s="194"/>
      <c r="M160" s="194"/>
      <c r="N160" s="38" t="s">
        <v>3</v>
      </c>
      <c r="O160" s="194">
        <f>W156</f>
        <v>1.024</v>
      </c>
      <c r="P160" s="194"/>
      <c r="Q160" s="194"/>
      <c r="R160" s="47"/>
      <c r="S160" s="57"/>
      <c r="T160" s="57"/>
      <c r="U160" s="57"/>
      <c r="V160" s="57"/>
      <c r="W160" s="57"/>
      <c r="X160" s="57"/>
      <c r="Y160" s="57"/>
      <c r="Z160" s="57"/>
      <c r="AA160" s="57"/>
      <c r="AB160" s="57"/>
      <c r="AC160" s="57"/>
      <c r="AD160" s="57"/>
      <c r="AE160" s="57"/>
      <c r="AF160" s="57"/>
      <c r="AG160" s="57"/>
      <c r="AH160" s="57"/>
      <c r="AI160" s="57"/>
      <c r="AJ160" s="57"/>
      <c r="AK160" s="57"/>
      <c r="AL160" s="57"/>
      <c r="AM160" s="2"/>
      <c r="AN160" s="57"/>
      <c r="AO160" s="57"/>
      <c r="AP160" s="58"/>
    </row>
    <row r="161" spans="2:42" x14ac:dyDescent="0.2">
      <c r="B161" s="56"/>
      <c r="C161" s="47"/>
      <c r="D161" s="47"/>
      <c r="E161" s="47"/>
      <c r="F161" s="47"/>
      <c r="G161" s="47"/>
      <c r="H161" s="47"/>
      <c r="I161" s="47"/>
      <c r="J161" s="191"/>
      <c r="K161" s="47"/>
      <c r="L161" s="47"/>
      <c r="M161" s="191">
        <v>100</v>
      </c>
      <c r="N161" s="191"/>
      <c r="O161" s="191"/>
      <c r="P161" s="191"/>
      <c r="Q161" s="47"/>
      <c r="R161" s="47"/>
      <c r="S161" s="57"/>
      <c r="T161" s="57"/>
      <c r="U161" s="57"/>
      <c r="V161" s="57"/>
      <c r="W161" s="57"/>
      <c r="X161" s="57"/>
      <c r="Y161" s="57"/>
      <c r="Z161" s="57"/>
      <c r="AA161" s="57"/>
      <c r="AB161" s="57"/>
      <c r="AC161" s="57"/>
      <c r="AD161" s="57"/>
      <c r="AE161" s="57"/>
      <c r="AF161" s="57"/>
      <c r="AG161" s="57"/>
      <c r="AH161" s="57"/>
      <c r="AI161" s="57"/>
      <c r="AJ161" s="57"/>
      <c r="AK161" s="57"/>
      <c r="AL161" s="57"/>
      <c r="AM161" s="2"/>
      <c r="AN161" s="57"/>
      <c r="AO161" s="57"/>
      <c r="AP161" s="58"/>
    </row>
    <row r="162" spans="2:42" x14ac:dyDescent="0.2">
      <c r="B162" s="56"/>
      <c r="C162" s="47"/>
      <c r="D162" s="47"/>
      <c r="E162" s="47"/>
      <c r="F162" s="47"/>
      <c r="G162" s="47"/>
      <c r="H162" s="47"/>
      <c r="I162" s="47"/>
      <c r="J162" s="191" t="s">
        <v>2</v>
      </c>
      <c r="K162" s="197">
        <f>K160*O160/M161</f>
        <v>20.48</v>
      </c>
      <c r="L162" s="197"/>
      <c r="M162" s="197"/>
      <c r="N162" s="197"/>
      <c r="O162" s="197"/>
      <c r="P162" s="191" t="s">
        <v>22</v>
      </c>
      <c r="Q162" s="191"/>
      <c r="R162" s="47"/>
      <c r="S162" s="57"/>
      <c r="T162" s="57"/>
      <c r="U162" s="57"/>
      <c r="V162" s="57"/>
      <c r="W162" s="57"/>
      <c r="X162" s="57"/>
      <c r="Y162" s="57"/>
      <c r="Z162" s="57"/>
      <c r="AA162" s="57"/>
      <c r="AB162" s="57"/>
      <c r="AC162" s="57"/>
      <c r="AD162" s="57"/>
      <c r="AE162" s="57"/>
      <c r="AF162" s="57"/>
      <c r="AG162" s="57"/>
      <c r="AH162" s="57"/>
      <c r="AI162" s="57"/>
      <c r="AJ162" s="57"/>
      <c r="AK162" s="57"/>
      <c r="AL162" s="57"/>
      <c r="AM162" s="2"/>
      <c r="AN162" s="57"/>
      <c r="AO162" s="57"/>
      <c r="AP162" s="58"/>
    </row>
    <row r="163" spans="2:42" x14ac:dyDescent="0.2">
      <c r="B163" s="56"/>
      <c r="C163" s="47"/>
      <c r="D163" s="47"/>
      <c r="E163" s="47"/>
      <c r="F163" s="47"/>
      <c r="G163" s="47"/>
      <c r="H163" s="47"/>
      <c r="I163" s="47"/>
      <c r="J163" s="191"/>
      <c r="K163" s="197"/>
      <c r="L163" s="197"/>
      <c r="M163" s="197"/>
      <c r="N163" s="197"/>
      <c r="O163" s="197"/>
      <c r="P163" s="191"/>
      <c r="Q163" s="191"/>
      <c r="R163" s="47"/>
      <c r="S163" s="57"/>
      <c r="T163" s="57"/>
      <c r="U163" s="57"/>
      <c r="V163" s="57"/>
      <c r="W163" s="57"/>
      <c r="X163" s="57"/>
      <c r="Y163" s="57"/>
      <c r="Z163" s="57"/>
      <c r="AA163" s="57"/>
      <c r="AB163" s="57"/>
      <c r="AC163" s="57"/>
      <c r="AD163" s="57"/>
      <c r="AE163" s="57"/>
      <c r="AF163" s="57"/>
      <c r="AG163" s="57"/>
      <c r="AH163" s="57"/>
      <c r="AI163" s="57"/>
      <c r="AJ163" s="57"/>
      <c r="AK163" s="57"/>
      <c r="AL163" s="57"/>
      <c r="AM163" s="2"/>
      <c r="AN163" s="57"/>
      <c r="AO163" s="57"/>
      <c r="AP163" s="58"/>
    </row>
    <row r="164" spans="2:42" x14ac:dyDescent="0.2">
      <c r="B164" s="56"/>
      <c r="C164" s="47"/>
      <c r="D164" s="47"/>
      <c r="E164" s="47"/>
      <c r="F164" s="47"/>
      <c r="G164" s="47"/>
      <c r="H164" s="47"/>
      <c r="I164" s="47"/>
      <c r="J164" s="47"/>
      <c r="K164" s="47"/>
      <c r="L164" s="47"/>
      <c r="M164" s="47"/>
      <c r="N164" s="47"/>
      <c r="O164" s="47"/>
      <c r="P164" s="47"/>
      <c r="Q164" s="47"/>
      <c r="R164" s="47"/>
      <c r="S164" s="57"/>
      <c r="T164" s="57"/>
      <c r="U164" s="57"/>
      <c r="V164" s="57"/>
      <c r="W164" s="57"/>
      <c r="X164" s="57"/>
      <c r="Y164" s="57"/>
      <c r="Z164" s="57"/>
      <c r="AA164" s="57"/>
      <c r="AB164" s="57"/>
      <c r="AC164" s="57"/>
      <c r="AD164" s="57"/>
      <c r="AE164" s="57"/>
      <c r="AF164" s="57"/>
      <c r="AG164" s="57"/>
      <c r="AH164" s="57"/>
      <c r="AI164" s="57"/>
      <c r="AJ164" s="57"/>
      <c r="AK164" s="57"/>
      <c r="AL164" s="57"/>
      <c r="AM164" s="2"/>
      <c r="AN164" s="57"/>
      <c r="AO164" s="57"/>
      <c r="AP164" s="58"/>
    </row>
    <row r="165" spans="2:42" x14ac:dyDescent="0.2">
      <c r="B165" s="56"/>
      <c r="C165" s="47"/>
      <c r="D165" s="47"/>
      <c r="E165" s="47"/>
      <c r="F165" s="47"/>
      <c r="G165" s="47"/>
      <c r="H165" s="47"/>
      <c r="I165" s="47"/>
      <c r="J165" s="191" t="s">
        <v>2</v>
      </c>
      <c r="K165" s="194">
        <f>J155</f>
        <v>420</v>
      </c>
      <c r="L165" s="194"/>
      <c r="M165" s="194"/>
      <c r="N165" s="47"/>
      <c r="O165" s="47"/>
      <c r="P165" s="47"/>
      <c r="Q165" s="47"/>
      <c r="R165" s="47"/>
      <c r="S165" s="57"/>
      <c r="T165" s="57"/>
      <c r="U165" s="57"/>
      <c r="V165" s="57"/>
      <c r="W165" s="57"/>
      <c r="X165" s="57"/>
      <c r="Y165" s="57"/>
      <c r="Z165" s="57"/>
      <c r="AA165" s="57"/>
      <c r="AB165" s="57"/>
      <c r="AC165" s="57"/>
      <c r="AD165" s="57"/>
      <c r="AE165" s="57"/>
      <c r="AF165" s="57"/>
      <c r="AG165" s="57"/>
      <c r="AH165" s="57"/>
      <c r="AI165" s="57"/>
      <c r="AJ165" s="57"/>
      <c r="AK165" s="57"/>
      <c r="AL165" s="57"/>
      <c r="AM165" s="2"/>
      <c r="AN165" s="57"/>
      <c r="AO165" s="57"/>
      <c r="AP165" s="58"/>
    </row>
    <row r="166" spans="2:42" x14ac:dyDescent="0.2">
      <c r="B166" s="56"/>
      <c r="C166" s="47"/>
      <c r="D166" s="47"/>
      <c r="E166" s="47"/>
      <c r="F166" s="47"/>
      <c r="G166" s="47"/>
      <c r="H166" s="47"/>
      <c r="I166" s="47"/>
      <c r="J166" s="191"/>
      <c r="K166" s="195">
        <f>ROUND(K162,2)</f>
        <v>20.48</v>
      </c>
      <c r="L166" s="195"/>
      <c r="M166" s="195"/>
      <c r="N166" s="47"/>
      <c r="O166" s="47"/>
      <c r="P166" s="47"/>
      <c r="Q166" s="47"/>
      <c r="R166" s="47"/>
      <c r="S166" s="57"/>
      <c r="T166" s="57"/>
      <c r="U166" s="57"/>
      <c r="V166" s="57"/>
      <c r="W166" s="57"/>
      <c r="X166" s="57"/>
      <c r="Y166" s="57"/>
      <c r="Z166" s="57"/>
      <c r="AA166" s="57"/>
      <c r="AB166" s="57"/>
      <c r="AC166" s="57"/>
      <c r="AD166" s="57"/>
      <c r="AE166" s="57"/>
      <c r="AF166" s="57"/>
      <c r="AG166" s="57"/>
      <c r="AH166" s="57"/>
      <c r="AI166" s="57"/>
      <c r="AJ166" s="57"/>
      <c r="AK166" s="57"/>
      <c r="AL166" s="57"/>
      <c r="AM166" s="2"/>
      <c r="AN166" s="57"/>
      <c r="AO166" s="57"/>
      <c r="AP166" s="58"/>
    </row>
    <row r="167" spans="2:42" x14ac:dyDescent="0.2">
      <c r="B167" s="56"/>
      <c r="C167" s="47"/>
      <c r="D167" s="47"/>
      <c r="E167" s="47"/>
      <c r="F167" s="47"/>
      <c r="G167" s="47"/>
      <c r="H167" s="47"/>
      <c r="I167" s="47"/>
      <c r="J167" s="191" t="s">
        <v>2</v>
      </c>
      <c r="K167" s="196">
        <f>K165/K166</f>
        <v>20.5078125</v>
      </c>
      <c r="L167" s="196"/>
      <c r="M167" s="196"/>
      <c r="N167" s="196"/>
      <c r="O167" s="191" t="s">
        <v>23</v>
      </c>
      <c r="P167" s="191"/>
      <c r="Q167" s="47"/>
      <c r="R167" s="47"/>
      <c r="S167" s="57"/>
      <c r="T167" s="57"/>
      <c r="U167" s="57"/>
      <c r="V167" s="57"/>
      <c r="W167" s="57"/>
      <c r="X167" s="57"/>
      <c r="Y167" s="57"/>
      <c r="Z167" s="57"/>
      <c r="AA167" s="57"/>
      <c r="AB167" s="57"/>
      <c r="AC167" s="57"/>
      <c r="AD167" s="57"/>
      <c r="AE167" s="57"/>
      <c r="AF167" s="57"/>
      <c r="AG167" s="57"/>
      <c r="AH167" s="57"/>
      <c r="AI167" s="57"/>
      <c r="AJ167" s="57"/>
      <c r="AK167" s="57"/>
      <c r="AL167" s="57"/>
      <c r="AM167" s="2"/>
      <c r="AN167" s="57"/>
      <c r="AO167" s="57"/>
      <c r="AP167" s="58"/>
    </row>
    <row r="168" spans="2:42" x14ac:dyDescent="0.2">
      <c r="B168" s="56"/>
      <c r="C168" s="47"/>
      <c r="D168" s="47"/>
      <c r="E168" s="47"/>
      <c r="F168" s="47"/>
      <c r="G168" s="47"/>
      <c r="H168" s="47"/>
      <c r="I168" s="47"/>
      <c r="J168" s="191"/>
      <c r="K168" s="196"/>
      <c r="L168" s="196"/>
      <c r="M168" s="196"/>
      <c r="N168" s="196"/>
      <c r="O168" s="191"/>
      <c r="P168" s="191"/>
      <c r="Q168" s="47"/>
      <c r="R168" s="47"/>
      <c r="S168" s="57"/>
      <c r="T168" s="57"/>
      <c r="U168" s="57"/>
      <c r="V168" s="57"/>
      <c r="W168" s="57"/>
      <c r="X168" s="57"/>
      <c r="Y168" s="57"/>
      <c r="Z168" s="57"/>
      <c r="AA168" s="57"/>
      <c r="AB168" s="57"/>
      <c r="AC168" s="57"/>
      <c r="AD168" s="57"/>
      <c r="AE168" s="57"/>
      <c r="AF168" s="57"/>
      <c r="AG168" s="57"/>
      <c r="AH168" s="57"/>
      <c r="AI168" s="57"/>
      <c r="AJ168" s="57"/>
      <c r="AK168" s="57"/>
      <c r="AL168" s="57"/>
      <c r="AM168" s="2"/>
      <c r="AN168" s="57"/>
      <c r="AO168" s="57"/>
      <c r="AP168" s="58"/>
    </row>
    <row r="169" spans="2:42" x14ac:dyDescent="0.2">
      <c r="B169" s="56"/>
      <c r="C169" s="191">
        <f>W154</f>
        <v>5.25</v>
      </c>
      <c r="D169" s="191"/>
      <c r="E169" s="191"/>
      <c r="F169" s="47" t="s">
        <v>24</v>
      </c>
      <c r="G169" s="192">
        <f>K167/100</f>
        <v>0.205078125</v>
      </c>
      <c r="H169" s="192"/>
      <c r="I169" s="192"/>
      <c r="J169" s="192"/>
      <c r="K169" s="47" t="s">
        <v>2</v>
      </c>
      <c r="L169" s="193">
        <f>C169+G169</f>
        <v>5.455078125</v>
      </c>
      <c r="M169" s="193"/>
      <c r="N169" s="193"/>
      <c r="O169" s="193"/>
      <c r="P169" s="47" t="s">
        <v>25</v>
      </c>
      <c r="Q169" s="47"/>
      <c r="R169" s="47"/>
      <c r="S169" s="57"/>
      <c r="T169" s="57"/>
      <c r="U169" s="57"/>
      <c r="V169" s="57"/>
      <c r="W169" s="57"/>
      <c r="X169" s="57"/>
      <c r="Y169" s="57"/>
      <c r="Z169" s="57"/>
      <c r="AA169" s="57"/>
      <c r="AB169" s="57"/>
      <c r="AC169" s="57"/>
      <c r="AD169" s="57"/>
      <c r="AE169" s="57"/>
      <c r="AF169" s="57"/>
      <c r="AG169" s="57"/>
      <c r="AH169" s="57"/>
      <c r="AI169" s="57"/>
      <c r="AJ169" s="57"/>
      <c r="AK169" s="57"/>
      <c r="AL169" s="57"/>
      <c r="AM169" s="2"/>
      <c r="AN169" s="57"/>
      <c r="AO169" s="57"/>
      <c r="AP169" s="58"/>
    </row>
    <row r="170" spans="2:42" x14ac:dyDescent="0.2">
      <c r="B170" s="59"/>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1"/>
      <c r="AN170" s="60"/>
      <c r="AO170" s="60"/>
      <c r="AP170" s="14"/>
    </row>
    <row r="172" spans="2:42" x14ac:dyDescent="0.2">
      <c r="B172" s="57" t="s">
        <v>216</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2"/>
      <c r="AN172" s="57"/>
      <c r="AO172" s="57"/>
      <c r="AP172" s="57"/>
    </row>
    <row r="173" spans="2:42" x14ac:dyDescent="0.2">
      <c r="B173" s="10" t="s">
        <v>9</v>
      </c>
      <c r="C173" s="5"/>
      <c r="D173" s="204">
        <v>109</v>
      </c>
      <c r="E173" s="204"/>
      <c r="F173" s="198" t="s">
        <v>10</v>
      </c>
      <c r="G173" s="198"/>
      <c r="H173" s="198"/>
      <c r="I173" s="204">
        <v>13</v>
      </c>
      <c r="J173" s="204"/>
      <c r="K173" s="198" t="s">
        <v>11</v>
      </c>
      <c r="L173" s="198"/>
      <c r="M173" s="198"/>
      <c r="N173" s="198"/>
      <c r="O173" s="204">
        <v>7.3</v>
      </c>
      <c r="P173" s="204"/>
      <c r="Q173" s="198" t="s">
        <v>12</v>
      </c>
      <c r="R173" s="198"/>
      <c r="S173" s="198"/>
      <c r="T173" s="198"/>
      <c r="U173" s="198"/>
      <c r="V173" s="198"/>
      <c r="W173" s="199">
        <v>5.3</v>
      </c>
      <c r="X173" s="199"/>
      <c r="Y173" s="200" t="s">
        <v>13</v>
      </c>
      <c r="Z173" s="201"/>
      <c r="AA173" s="201"/>
      <c r="AB173" s="201"/>
      <c r="AC173" s="201"/>
      <c r="AD173" s="201"/>
      <c r="AE173" s="201"/>
      <c r="AF173" s="201"/>
      <c r="AG173" s="201"/>
      <c r="AH173" s="201"/>
      <c r="AI173" s="201"/>
      <c r="AJ173" s="201"/>
      <c r="AK173" s="201"/>
      <c r="AL173" s="201"/>
      <c r="AM173" s="6"/>
      <c r="AN173" s="5"/>
      <c r="AO173" s="5"/>
      <c r="AP173" s="12"/>
    </row>
    <row r="174" spans="2:42" x14ac:dyDescent="0.2">
      <c r="B174" s="51" t="s">
        <v>14</v>
      </c>
      <c r="C174" s="57"/>
      <c r="D174" s="57"/>
      <c r="E174" s="57"/>
      <c r="F174" s="57"/>
      <c r="G174" s="57"/>
      <c r="H174" s="57"/>
      <c r="I174" s="57"/>
      <c r="J174" s="202">
        <v>510</v>
      </c>
      <c r="K174" s="202"/>
      <c r="L174" s="57" t="s">
        <v>15</v>
      </c>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8"/>
    </row>
    <row r="175" spans="2:42" x14ac:dyDescent="0.2">
      <c r="B175" s="56" t="s">
        <v>16</v>
      </c>
      <c r="C175" s="57"/>
      <c r="D175" s="57"/>
      <c r="E175" s="57"/>
      <c r="F175" s="57"/>
      <c r="G175" s="57"/>
      <c r="H175" s="57"/>
      <c r="I175" s="57"/>
      <c r="J175" s="57"/>
      <c r="K175" s="57"/>
      <c r="L175" s="57"/>
      <c r="M175" s="57"/>
      <c r="N175" s="57"/>
      <c r="O175" s="57"/>
      <c r="P175" s="57"/>
      <c r="Q175" s="57"/>
      <c r="R175" s="57"/>
      <c r="S175" s="57"/>
      <c r="T175" s="57"/>
      <c r="U175" s="57"/>
      <c r="V175" s="57"/>
      <c r="W175" s="202">
        <v>1.0249999999999999</v>
      </c>
      <c r="X175" s="202"/>
      <c r="Y175" s="202"/>
      <c r="Z175" s="203" t="s">
        <v>17</v>
      </c>
      <c r="AA175" s="203"/>
      <c r="AB175" s="203"/>
      <c r="AC175" s="203"/>
      <c r="AD175" s="57"/>
      <c r="AE175" s="57"/>
      <c r="AF175" s="57"/>
      <c r="AG175" s="57"/>
      <c r="AH175" s="57"/>
      <c r="AI175" s="57"/>
      <c r="AJ175" s="57"/>
      <c r="AK175" s="57"/>
      <c r="AL175" s="57"/>
      <c r="AM175" s="2"/>
      <c r="AN175" s="57"/>
      <c r="AO175" s="57"/>
      <c r="AP175" s="58"/>
    </row>
    <row r="176" spans="2:42" x14ac:dyDescent="0.2">
      <c r="B176" s="59" t="s">
        <v>18</v>
      </c>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1"/>
      <c r="AN176" s="60"/>
      <c r="AO176" s="60"/>
      <c r="AP176" s="14"/>
    </row>
    <row r="177" spans="2:42" x14ac:dyDescent="0.2">
      <c r="B177" s="56"/>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2"/>
      <c r="AN177" s="57"/>
      <c r="AO177" s="57"/>
      <c r="AP177" s="58"/>
    </row>
    <row r="178" spans="2:42" x14ac:dyDescent="0.2">
      <c r="B178" s="56" t="s">
        <v>19</v>
      </c>
      <c r="C178" s="47"/>
      <c r="D178" s="47"/>
      <c r="E178" s="47"/>
      <c r="F178" s="47"/>
      <c r="G178" s="47"/>
      <c r="H178" s="47"/>
      <c r="I178" s="47"/>
      <c r="J178" s="47"/>
      <c r="K178" s="47"/>
      <c r="L178" s="47"/>
      <c r="M178" s="47"/>
      <c r="N178" s="47"/>
      <c r="O178" s="47"/>
      <c r="P178" s="47"/>
      <c r="Q178" s="47"/>
      <c r="R178" s="47"/>
      <c r="S178" s="57"/>
      <c r="T178" s="57"/>
      <c r="U178" s="57"/>
      <c r="V178" s="57"/>
      <c r="W178" s="57"/>
      <c r="X178" s="57"/>
      <c r="Y178" s="57"/>
      <c r="Z178" s="57"/>
      <c r="AA178" s="57"/>
      <c r="AB178" s="57"/>
      <c r="AC178" s="57"/>
      <c r="AD178" s="57"/>
      <c r="AE178" s="57"/>
      <c r="AF178" s="57"/>
      <c r="AG178" s="57"/>
      <c r="AH178" s="57"/>
      <c r="AI178" s="57"/>
      <c r="AJ178" s="57"/>
      <c r="AK178" s="57"/>
      <c r="AL178" s="57"/>
      <c r="AM178" s="2"/>
      <c r="AN178" s="57"/>
      <c r="AO178" s="57"/>
      <c r="AP178" s="58"/>
    </row>
    <row r="179" spans="2:42" x14ac:dyDescent="0.2">
      <c r="B179" s="56"/>
      <c r="C179" s="47"/>
      <c r="D179" s="47"/>
      <c r="E179" s="47"/>
      <c r="F179" s="47"/>
      <c r="G179" s="47"/>
      <c r="H179" s="47"/>
      <c r="I179" s="47"/>
      <c r="J179" s="191" t="s">
        <v>2</v>
      </c>
      <c r="K179" s="194">
        <f>I173*D173</f>
        <v>1417</v>
      </c>
      <c r="L179" s="194"/>
      <c r="M179" s="194"/>
      <c r="N179" s="38" t="s">
        <v>3</v>
      </c>
      <c r="O179" s="194">
        <f>W175</f>
        <v>1.0249999999999999</v>
      </c>
      <c r="P179" s="194"/>
      <c r="Q179" s="194"/>
      <c r="R179" s="47"/>
      <c r="S179" s="57"/>
      <c r="T179" s="57"/>
      <c r="U179" s="57"/>
      <c r="V179" s="57"/>
      <c r="W179" s="57"/>
      <c r="X179" s="57"/>
      <c r="Y179" s="57"/>
      <c r="Z179" s="57"/>
      <c r="AA179" s="57"/>
      <c r="AB179" s="57"/>
      <c r="AC179" s="57"/>
      <c r="AD179" s="57"/>
      <c r="AE179" s="57"/>
      <c r="AF179" s="57"/>
      <c r="AG179" s="57"/>
      <c r="AH179" s="57"/>
      <c r="AI179" s="57"/>
      <c r="AJ179" s="57"/>
      <c r="AK179" s="57"/>
      <c r="AL179" s="57"/>
      <c r="AM179" s="2"/>
      <c r="AN179" s="57"/>
      <c r="AO179" s="57"/>
      <c r="AP179" s="58"/>
    </row>
    <row r="180" spans="2:42" x14ac:dyDescent="0.2">
      <c r="B180" s="56"/>
      <c r="C180" s="47"/>
      <c r="D180" s="47"/>
      <c r="E180" s="47"/>
      <c r="F180" s="47"/>
      <c r="G180" s="47"/>
      <c r="H180" s="47"/>
      <c r="I180" s="47"/>
      <c r="J180" s="191"/>
      <c r="K180" s="47"/>
      <c r="L180" s="47"/>
      <c r="M180" s="191">
        <v>100</v>
      </c>
      <c r="N180" s="191"/>
      <c r="O180" s="191"/>
      <c r="P180" s="191"/>
      <c r="Q180" s="47"/>
      <c r="R180" s="47"/>
      <c r="S180" s="57"/>
      <c r="T180" s="57"/>
      <c r="U180" s="57"/>
      <c r="V180" s="57"/>
      <c r="W180" s="57"/>
      <c r="X180" s="57"/>
      <c r="Y180" s="57"/>
      <c r="Z180" s="57"/>
      <c r="AA180" s="57"/>
      <c r="AB180" s="57"/>
      <c r="AC180" s="57"/>
      <c r="AD180" s="57"/>
      <c r="AE180" s="57"/>
      <c r="AF180" s="57"/>
      <c r="AG180" s="57"/>
      <c r="AH180" s="57"/>
      <c r="AI180" s="57"/>
      <c r="AJ180" s="57"/>
      <c r="AK180" s="57"/>
      <c r="AL180" s="57"/>
      <c r="AM180" s="2"/>
      <c r="AN180" s="57"/>
      <c r="AO180" s="57"/>
      <c r="AP180" s="58"/>
    </row>
    <row r="181" spans="2:42" x14ac:dyDescent="0.2">
      <c r="B181" s="56"/>
      <c r="C181" s="47"/>
      <c r="D181" s="47"/>
      <c r="E181" s="47"/>
      <c r="F181" s="47"/>
      <c r="G181" s="47"/>
      <c r="H181" s="47"/>
      <c r="I181" s="47"/>
      <c r="J181" s="191" t="s">
        <v>2</v>
      </c>
      <c r="K181" s="197">
        <f>K179*O179/M180</f>
        <v>14.52425</v>
      </c>
      <c r="L181" s="197"/>
      <c r="M181" s="197"/>
      <c r="N181" s="197"/>
      <c r="O181" s="197"/>
      <c r="P181" s="191" t="s">
        <v>22</v>
      </c>
      <c r="Q181" s="191"/>
      <c r="R181" s="47"/>
      <c r="S181" s="57"/>
      <c r="T181" s="57"/>
      <c r="U181" s="57"/>
      <c r="V181" s="57"/>
      <c r="W181" s="57"/>
      <c r="X181" s="57"/>
      <c r="Y181" s="57"/>
      <c r="Z181" s="57"/>
      <c r="AA181" s="57"/>
      <c r="AB181" s="57"/>
      <c r="AC181" s="57"/>
      <c r="AD181" s="57"/>
      <c r="AE181" s="57"/>
      <c r="AF181" s="57"/>
      <c r="AG181" s="57"/>
      <c r="AH181" s="57"/>
      <c r="AI181" s="57"/>
      <c r="AJ181" s="57"/>
      <c r="AK181" s="57"/>
      <c r="AL181" s="57"/>
      <c r="AM181" s="2"/>
      <c r="AN181" s="57"/>
      <c r="AO181" s="57"/>
      <c r="AP181" s="58"/>
    </row>
    <row r="182" spans="2:42" x14ac:dyDescent="0.2">
      <c r="B182" s="56"/>
      <c r="C182" s="47"/>
      <c r="D182" s="47"/>
      <c r="E182" s="47"/>
      <c r="F182" s="47"/>
      <c r="G182" s="47"/>
      <c r="H182" s="47"/>
      <c r="I182" s="47"/>
      <c r="J182" s="191"/>
      <c r="K182" s="197"/>
      <c r="L182" s="197"/>
      <c r="M182" s="197"/>
      <c r="N182" s="197"/>
      <c r="O182" s="197"/>
      <c r="P182" s="191"/>
      <c r="Q182" s="191"/>
      <c r="R182" s="47"/>
      <c r="S182" s="57"/>
      <c r="T182" s="57"/>
      <c r="U182" s="57"/>
      <c r="V182" s="57"/>
      <c r="W182" s="57"/>
      <c r="X182" s="57"/>
      <c r="Y182" s="57"/>
      <c r="Z182" s="57"/>
      <c r="AA182" s="57"/>
      <c r="AB182" s="57"/>
      <c r="AC182" s="57"/>
      <c r="AD182" s="57"/>
      <c r="AE182" s="57"/>
      <c r="AF182" s="57"/>
      <c r="AG182" s="57"/>
      <c r="AH182" s="57"/>
      <c r="AI182" s="57"/>
      <c r="AJ182" s="57"/>
      <c r="AK182" s="57"/>
      <c r="AL182" s="57"/>
      <c r="AM182" s="2"/>
      <c r="AN182" s="57"/>
      <c r="AO182" s="57"/>
      <c r="AP182" s="58"/>
    </row>
    <row r="183" spans="2:42" x14ac:dyDescent="0.2">
      <c r="B183" s="56"/>
      <c r="C183" s="47"/>
      <c r="D183" s="47"/>
      <c r="E183" s="47"/>
      <c r="F183" s="47"/>
      <c r="G183" s="47"/>
      <c r="H183" s="47"/>
      <c r="I183" s="47"/>
      <c r="J183" s="47"/>
      <c r="K183" s="47"/>
      <c r="L183" s="47"/>
      <c r="M183" s="47"/>
      <c r="N183" s="47"/>
      <c r="O183" s="47"/>
      <c r="P183" s="47"/>
      <c r="Q183" s="47"/>
      <c r="R183" s="47"/>
      <c r="S183" s="57"/>
      <c r="T183" s="57"/>
      <c r="U183" s="57"/>
      <c r="V183" s="57"/>
      <c r="W183" s="57"/>
      <c r="X183" s="57"/>
      <c r="Y183" s="57"/>
      <c r="Z183" s="57"/>
      <c r="AA183" s="57"/>
      <c r="AB183" s="57"/>
      <c r="AC183" s="57"/>
      <c r="AD183" s="57"/>
      <c r="AE183" s="57"/>
      <c r="AF183" s="57"/>
      <c r="AG183" s="57"/>
      <c r="AH183" s="57"/>
      <c r="AI183" s="57"/>
      <c r="AJ183" s="57"/>
      <c r="AK183" s="57"/>
      <c r="AL183" s="57"/>
      <c r="AM183" s="2"/>
      <c r="AN183" s="57"/>
      <c r="AO183" s="57"/>
      <c r="AP183" s="58"/>
    </row>
    <row r="184" spans="2:42" x14ac:dyDescent="0.2">
      <c r="B184" s="56"/>
      <c r="C184" s="47"/>
      <c r="D184" s="47"/>
      <c r="E184" s="47"/>
      <c r="F184" s="47"/>
      <c r="G184" s="47"/>
      <c r="H184" s="47"/>
      <c r="I184" s="47"/>
      <c r="J184" s="191" t="s">
        <v>2</v>
      </c>
      <c r="K184" s="194">
        <f>J174</f>
        <v>510</v>
      </c>
      <c r="L184" s="194"/>
      <c r="M184" s="194"/>
      <c r="N184" s="47"/>
      <c r="O184" s="47"/>
      <c r="P184" s="47"/>
      <c r="Q184" s="47"/>
      <c r="R184" s="47"/>
      <c r="S184" s="57"/>
      <c r="T184" s="57"/>
      <c r="U184" s="57"/>
      <c r="V184" s="57"/>
      <c r="W184" s="57"/>
      <c r="X184" s="57"/>
      <c r="Y184" s="57"/>
      <c r="Z184" s="57"/>
      <c r="AA184" s="57"/>
      <c r="AB184" s="57"/>
      <c r="AC184" s="57"/>
      <c r="AD184" s="57"/>
      <c r="AE184" s="57"/>
      <c r="AF184" s="57"/>
      <c r="AG184" s="57"/>
      <c r="AH184" s="57"/>
      <c r="AI184" s="57"/>
      <c r="AJ184" s="57"/>
      <c r="AK184" s="57"/>
      <c r="AL184" s="57"/>
      <c r="AM184" s="2"/>
      <c r="AN184" s="57"/>
      <c r="AO184" s="57"/>
      <c r="AP184" s="58"/>
    </row>
    <row r="185" spans="2:42" x14ac:dyDescent="0.2">
      <c r="B185" s="56"/>
      <c r="C185" s="47"/>
      <c r="D185" s="47"/>
      <c r="E185" s="47"/>
      <c r="F185" s="47"/>
      <c r="G185" s="47"/>
      <c r="H185" s="47"/>
      <c r="I185" s="47"/>
      <c r="J185" s="191"/>
      <c r="K185" s="195">
        <f>ROUND(K181,2)</f>
        <v>14.52</v>
      </c>
      <c r="L185" s="195"/>
      <c r="M185" s="195"/>
      <c r="N185" s="47"/>
      <c r="O185" s="47"/>
      <c r="P185" s="47"/>
      <c r="Q185" s="47"/>
      <c r="R185" s="47"/>
      <c r="S185" s="57"/>
      <c r="T185" s="57"/>
      <c r="U185" s="57"/>
      <c r="V185" s="57"/>
      <c r="W185" s="57"/>
      <c r="X185" s="57"/>
      <c r="Y185" s="57"/>
      <c r="Z185" s="57"/>
      <c r="AA185" s="57"/>
      <c r="AB185" s="57"/>
      <c r="AC185" s="57"/>
      <c r="AD185" s="57"/>
      <c r="AE185" s="57"/>
      <c r="AF185" s="57"/>
      <c r="AG185" s="57"/>
      <c r="AH185" s="57"/>
      <c r="AI185" s="57"/>
      <c r="AJ185" s="57"/>
      <c r="AK185" s="57"/>
      <c r="AL185" s="57"/>
      <c r="AM185" s="2"/>
      <c r="AN185" s="57"/>
      <c r="AO185" s="57"/>
      <c r="AP185" s="58"/>
    </row>
    <row r="186" spans="2:42" x14ac:dyDescent="0.2">
      <c r="B186" s="56"/>
      <c r="C186" s="47"/>
      <c r="D186" s="47"/>
      <c r="E186" s="47"/>
      <c r="F186" s="47"/>
      <c r="G186" s="47"/>
      <c r="H186" s="47"/>
      <c r="I186" s="47"/>
      <c r="J186" s="191" t="s">
        <v>2</v>
      </c>
      <c r="K186" s="196">
        <f>K184/K185</f>
        <v>35.123966942148762</v>
      </c>
      <c r="L186" s="196"/>
      <c r="M186" s="196"/>
      <c r="N186" s="196"/>
      <c r="O186" s="191" t="s">
        <v>23</v>
      </c>
      <c r="P186" s="191"/>
      <c r="Q186" s="47"/>
      <c r="R186" s="47"/>
      <c r="S186" s="57"/>
      <c r="T186" s="57"/>
      <c r="U186" s="57"/>
      <c r="V186" s="57"/>
      <c r="W186" s="57"/>
      <c r="X186" s="57"/>
      <c r="Y186" s="57"/>
      <c r="Z186" s="57"/>
      <c r="AA186" s="57"/>
      <c r="AB186" s="57"/>
      <c r="AC186" s="57"/>
      <c r="AD186" s="57"/>
      <c r="AE186" s="57"/>
      <c r="AF186" s="57"/>
      <c r="AG186" s="57"/>
      <c r="AH186" s="57"/>
      <c r="AI186" s="57"/>
      <c r="AJ186" s="57"/>
      <c r="AK186" s="57"/>
      <c r="AL186" s="57"/>
      <c r="AM186" s="2"/>
      <c r="AN186" s="57"/>
      <c r="AO186" s="57"/>
      <c r="AP186" s="58"/>
    </row>
    <row r="187" spans="2:42" x14ac:dyDescent="0.2">
      <c r="B187" s="56"/>
      <c r="C187" s="47"/>
      <c r="D187" s="47"/>
      <c r="E187" s="47"/>
      <c r="F187" s="47"/>
      <c r="G187" s="47"/>
      <c r="H187" s="47"/>
      <c r="I187" s="47"/>
      <c r="J187" s="191"/>
      <c r="K187" s="196"/>
      <c r="L187" s="196"/>
      <c r="M187" s="196"/>
      <c r="N187" s="196"/>
      <c r="O187" s="191"/>
      <c r="P187" s="191"/>
      <c r="Q187" s="47"/>
      <c r="R187" s="47"/>
      <c r="S187" s="57"/>
      <c r="T187" s="57"/>
      <c r="U187" s="57"/>
      <c r="V187" s="57"/>
      <c r="W187" s="57"/>
      <c r="X187" s="57"/>
      <c r="Y187" s="57"/>
      <c r="Z187" s="57"/>
      <c r="AA187" s="57"/>
      <c r="AB187" s="57"/>
      <c r="AC187" s="57"/>
      <c r="AD187" s="57"/>
      <c r="AE187" s="57"/>
      <c r="AF187" s="57"/>
      <c r="AG187" s="57"/>
      <c r="AH187" s="57"/>
      <c r="AI187" s="57"/>
      <c r="AJ187" s="57"/>
      <c r="AK187" s="57"/>
      <c r="AL187" s="57"/>
      <c r="AM187" s="2"/>
      <c r="AN187" s="57"/>
      <c r="AO187" s="57"/>
      <c r="AP187" s="58"/>
    </row>
    <row r="188" spans="2:42" x14ac:dyDescent="0.2">
      <c r="B188" s="56"/>
      <c r="C188" s="191">
        <f>W173</f>
        <v>5.3</v>
      </c>
      <c r="D188" s="191"/>
      <c r="E188" s="191"/>
      <c r="F188" s="47" t="s">
        <v>24</v>
      </c>
      <c r="G188" s="192">
        <f>K186/100</f>
        <v>0.3512396694214876</v>
      </c>
      <c r="H188" s="192"/>
      <c r="I188" s="192"/>
      <c r="J188" s="192"/>
      <c r="K188" s="47" t="s">
        <v>2</v>
      </c>
      <c r="L188" s="193">
        <f>C188+G188</f>
        <v>5.6512396694214875</v>
      </c>
      <c r="M188" s="193"/>
      <c r="N188" s="193"/>
      <c r="O188" s="193"/>
      <c r="P188" s="47" t="s">
        <v>25</v>
      </c>
      <c r="Q188" s="47"/>
      <c r="R188" s="47"/>
      <c r="S188" s="57"/>
      <c r="T188" s="57"/>
      <c r="U188" s="57"/>
      <c r="V188" s="57"/>
      <c r="W188" s="57"/>
      <c r="X188" s="57"/>
      <c r="Y188" s="57"/>
      <c r="Z188" s="57"/>
      <c r="AA188" s="57"/>
      <c r="AB188" s="57"/>
      <c r="AC188" s="57"/>
      <c r="AD188" s="57"/>
      <c r="AE188" s="57"/>
      <c r="AF188" s="57"/>
      <c r="AG188" s="57"/>
      <c r="AH188" s="57"/>
      <c r="AI188" s="57"/>
      <c r="AJ188" s="57"/>
      <c r="AK188" s="57"/>
      <c r="AL188" s="57"/>
      <c r="AM188" s="2"/>
      <c r="AN188" s="57"/>
      <c r="AO188" s="57"/>
      <c r="AP188" s="58"/>
    </row>
    <row r="189" spans="2:42" x14ac:dyDescent="0.2">
      <c r="B189" s="59"/>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1"/>
      <c r="AN189" s="60"/>
      <c r="AO189" s="60"/>
      <c r="AP189" s="14"/>
    </row>
    <row r="191" spans="2:42" x14ac:dyDescent="0.2">
      <c r="B191" s="57" t="s">
        <v>217</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2"/>
      <c r="AN191" s="57"/>
      <c r="AO191" s="57"/>
      <c r="AP191" s="57"/>
    </row>
    <row r="192" spans="2:42" x14ac:dyDescent="0.2">
      <c r="B192" s="10" t="s">
        <v>9</v>
      </c>
      <c r="C192" s="5"/>
      <c r="D192" s="204">
        <v>120</v>
      </c>
      <c r="E192" s="204"/>
      <c r="F192" s="198" t="s">
        <v>10</v>
      </c>
      <c r="G192" s="198"/>
      <c r="H192" s="198"/>
      <c r="I192" s="204">
        <v>25</v>
      </c>
      <c r="J192" s="204"/>
      <c r="K192" s="198" t="s">
        <v>11</v>
      </c>
      <c r="L192" s="198"/>
      <c r="M192" s="198"/>
      <c r="N192" s="198"/>
      <c r="O192" s="204">
        <v>8</v>
      </c>
      <c r="P192" s="204"/>
      <c r="Q192" s="198" t="s">
        <v>12</v>
      </c>
      <c r="R192" s="198"/>
      <c r="S192" s="198"/>
      <c r="T192" s="198"/>
      <c r="U192" s="198"/>
      <c r="V192" s="198"/>
      <c r="W192" s="199">
        <v>5.5</v>
      </c>
      <c r="X192" s="199"/>
      <c r="Y192" s="200" t="s">
        <v>13</v>
      </c>
      <c r="Z192" s="201"/>
      <c r="AA192" s="201"/>
      <c r="AB192" s="201"/>
      <c r="AC192" s="201"/>
      <c r="AD192" s="201"/>
      <c r="AE192" s="201"/>
      <c r="AF192" s="201"/>
      <c r="AG192" s="201"/>
      <c r="AH192" s="201"/>
      <c r="AI192" s="201"/>
      <c r="AJ192" s="201"/>
      <c r="AK192" s="201"/>
      <c r="AL192" s="201"/>
      <c r="AM192" s="6"/>
      <c r="AN192" s="5"/>
      <c r="AO192" s="5"/>
      <c r="AP192" s="12"/>
    </row>
    <row r="193" spans="2:42" x14ac:dyDescent="0.2">
      <c r="B193" s="51" t="s">
        <v>14</v>
      </c>
      <c r="C193" s="57"/>
      <c r="D193" s="57"/>
      <c r="E193" s="57"/>
      <c r="F193" s="57"/>
      <c r="G193" s="57"/>
      <c r="H193" s="57"/>
      <c r="I193" s="57"/>
      <c r="J193" s="202">
        <v>410</v>
      </c>
      <c r="K193" s="202"/>
      <c r="L193" s="57" t="s">
        <v>15</v>
      </c>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8"/>
    </row>
    <row r="194" spans="2:42" x14ac:dyDescent="0.2">
      <c r="B194" s="56" t="s">
        <v>16</v>
      </c>
      <c r="C194" s="57"/>
      <c r="D194" s="57"/>
      <c r="E194" s="57"/>
      <c r="F194" s="57"/>
      <c r="G194" s="57"/>
      <c r="H194" s="57"/>
      <c r="I194" s="57"/>
      <c r="J194" s="57"/>
      <c r="K194" s="57"/>
      <c r="L194" s="57"/>
      <c r="M194" s="57"/>
      <c r="N194" s="57"/>
      <c r="O194" s="57"/>
      <c r="P194" s="57"/>
      <c r="Q194" s="57"/>
      <c r="R194" s="57"/>
      <c r="S194" s="57"/>
      <c r="T194" s="57"/>
      <c r="U194" s="57"/>
      <c r="V194" s="57"/>
      <c r="W194" s="202">
        <v>1.0249999999999999</v>
      </c>
      <c r="X194" s="202"/>
      <c r="Y194" s="202"/>
      <c r="Z194" s="203" t="s">
        <v>17</v>
      </c>
      <c r="AA194" s="203"/>
      <c r="AB194" s="203"/>
      <c r="AC194" s="203"/>
      <c r="AD194" s="57"/>
      <c r="AE194" s="57"/>
      <c r="AF194" s="57"/>
      <c r="AG194" s="57"/>
      <c r="AH194" s="57"/>
      <c r="AI194" s="57"/>
      <c r="AJ194" s="57"/>
      <c r="AK194" s="57"/>
      <c r="AL194" s="57"/>
      <c r="AM194" s="2"/>
      <c r="AN194" s="57"/>
      <c r="AO194" s="57"/>
      <c r="AP194" s="58"/>
    </row>
    <row r="195" spans="2:42" x14ac:dyDescent="0.2">
      <c r="B195" s="59" t="s">
        <v>18</v>
      </c>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1"/>
      <c r="AN195" s="60"/>
      <c r="AO195" s="60"/>
      <c r="AP195" s="14"/>
    </row>
    <row r="196" spans="2:42" x14ac:dyDescent="0.2">
      <c r="B196" s="56"/>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2"/>
      <c r="AN196" s="57"/>
      <c r="AO196" s="57"/>
      <c r="AP196" s="58"/>
    </row>
    <row r="197" spans="2:42" x14ac:dyDescent="0.2">
      <c r="B197" s="56" t="s">
        <v>19</v>
      </c>
      <c r="C197" s="47"/>
      <c r="D197" s="47"/>
      <c r="E197" s="47"/>
      <c r="F197" s="47"/>
      <c r="G197" s="47"/>
      <c r="H197" s="47"/>
      <c r="I197" s="47"/>
      <c r="J197" s="47"/>
      <c r="K197" s="47"/>
      <c r="L197" s="47"/>
      <c r="M197" s="47"/>
      <c r="N197" s="47"/>
      <c r="O197" s="47"/>
      <c r="P197" s="47"/>
      <c r="Q197" s="47"/>
      <c r="R197" s="47"/>
      <c r="S197" s="57"/>
      <c r="T197" s="57"/>
      <c r="U197" s="57"/>
      <c r="V197" s="57"/>
      <c r="W197" s="57"/>
      <c r="X197" s="57"/>
      <c r="Y197" s="57"/>
      <c r="Z197" s="57"/>
      <c r="AA197" s="57"/>
      <c r="AB197" s="57"/>
      <c r="AC197" s="57"/>
      <c r="AD197" s="57"/>
      <c r="AE197" s="57"/>
      <c r="AF197" s="57"/>
      <c r="AG197" s="57"/>
      <c r="AH197" s="57"/>
      <c r="AI197" s="57"/>
      <c r="AJ197" s="57"/>
      <c r="AK197" s="57"/>
      <c r="AL197" s="57"/>
      <c r="AM197" s="2"/>
      <c r="AN197" s="57"/>
      <c r="AO197" s="57"/>
      <c r="AP197" s="58"/>
    </row>
    <row r="198" spans="2:42" x14ac:dyDescent="0.2">
      <c r="B198" s="56"/>
      <c r="C198" s="47"/>
      <c r="D198" s="47"/>
      <c r="E198" s="47"/>
      <c r="F198" s="47"/>
      <c r="G198" s="47"/>
      <c r="H198" s="47"/>
      <c r="I198" s="47"/>
      <c r="J198" s="191" t="s">
        <v>2</v>
      </c>
      <c r="K198" s="194">
        <f>I192*D192</f>
        <v>3000</v>
      </c>
      <c r="L198" s="194"/>
      <c r="M198" s="194"/>
      <c r="N198" s="38" t="s">
        <v>3</v>
      </c>
      <c r="O198" s="194">
        <f>W194</f>
        <v>1.0249999999999999</v>
      </c>
      <c r="P198" s="194"/>
      <c r="Q198" s="194"/>
      <c r="R198" s="47"/>
      <c r="S198" s="57"/>
      <c r="T198" s="57"/>
      <c r="U198" s="57"/>
      <c r="V198" s="57"/>
      <c r="W198" s="57"/>
      <c r="X198" s="57"/>
      <c r="Y198" s="57"/>
      <c r="Z198" s="57"/>
      <c r="AA198" s="57"/>
      <c r="AB198" s="57"/>
      <c r="AC198" s="57"/>
      <c r="AD198" s="57"/>
      <c r="AE198" s="57"/>
      <c r="AF198" s="57"/>
      <c r="AG198" s="57"/>
      <c r="AH198" s="57"/>
      <c r="AI198" s="57"/>
      <c r="AJ198" s="57"/>
      <c r="AK198" s="57"/>
      <c r="AL198" s="57"/>
      <c r="AM198" s="2"/>
      <c r="AN198" s="57"/>
      <c r="AO198" s="57"/>
      <c r="AP198" s="58"/>
    </row>
    <row r="199" spans="2:42" x14ac:dyDescent="0.2">
      <c r="B199" s="56"/>
      <c r="C199" s="47"/>
      <c r="D199" s="47"/>
      <c r="E199" s="47"/>
      <c r="F199" s="47"/>
      <c r="G199" s="47"/>
      <c r="H199" s="47"/>
      <c r="I199" s="47"/>
      <c r="J199" s="191"/>
      <c r="K199" s="47"/>
      <c r="L199" s="47"/>
      <c r="M199" s="191">
        <v>100</v>
      </c>
      <c r="N199" s="191"/>
      <c r="O199" s="191"/>
      <c r="P199" s="191"/>
      <c r="Q199" s="47"/>
      <c r="R199" s="47"/>
      <c r="S199" s="57"/>
      <c r="T199" s="57"/>
      <c r="U199" s="57"/>
      <c r="V199" s="57"/>
      <c r="W199" s="57"/>
      <c r="X199" s="57"/>
      <c r="Y199" s="57"/>
      <c r="Z199" s="57"/>
      <c r="AA199" s="57"/>
      <c r="AB199" s="57"/>
      <c r="AC199" s="57"/>
      <c r="AD199" s="57"/>
      <c r="AE199" s="57"/>
      <c r="AF199" s="57"/>
      <c r="AG199" s="57"/>
      <c r="AH199" s="57"/>
      <c r="AI199" s="57"/>
      <c r="AJ199" s="57"/>
      <c r="AK199" s="57"/>
      <c r="AL199" s="57"/>
      <c r="AM199" s="2"/>
      <c r="AN199" s="57"/>
      <c r="AO199" s="57"/>
      <c r="AP199" s="58"/>
    </row>
    <row r="200" spans="2:42" x14ac:dyDescent="0.2">
      <c r="B200" s="56"/>
      <c r="C200" s="47"/>
      <c r="D200" s="47"/>
      <c r="E200" s="47"/>
      <c r="F200" s="47"/>
      <c r="G200" s="47"/>
      <c r="H200" s="47"/>
      <c r="I200" s="47"/>
      <c r="J200" s="191" t="s">
        <v>2</v>
      </c>
      <c r="K200" s="197">
        <f>K198*O198/M199</f>
        <v>30.749999999999996</v>
      </c>
      <c r="L200" s="197"/>
      <c r="M200" s="197"/>
      <c r="N200" s="197"/>
      <c r="O200" s="197"/>
      <c r="P200" s="191" t="s">
        <v>22</v>
      </c>
      <c r="Q200" s="191"/>
      <c r="R200" s="47"/>
      <c r="S200" s="57"/>
      <c r="T200" s="57"/>
      <c r="U200" s="57"/>
      <c r="V200" s="57"/>
      <c r="W200" s="57"/>
      <c r="X200" s="57"/>
      <c r="Y200" s="57"/>
      <c r="Z200" s="57"/>
      <c r="AA200" s="57"/>
      <c r="AB200" s="57"/>
      <c r="AC200" s="57"/>
      <c r="AD200" s="57"/>
      <c r="AE200" s="57"/>
      <c r="AF200" s="57"/>
      <c r="AG200" s="57"/>
      <c r="AH200" s="57"/>
      <c r="AI200" s="57"/>
      <c r="AJ200" s="57"/>
      <c r="AK200" s="57"/>
      <c r="AL200" s="57"/>
      <c r="AM200" s="2"/>
      <c r="AN200" s="57"/>
      <c r="AO200" s="57"/>
      <c r="AP200" s="58"/>
    </row>
    <row r="201" spans="2:42" x14ac:dyDescent="0.2">
      <c r="B201" s="56"/>
      <c r="C201" s="47"/>
      <c r="D201" s="47"/>
      <c r="E201" s="47"/>
      <c r="F201" s="47"/>
      <c r="G201" s="47"/>
      <c r="H201" s="47"/>
      <c r="I201" s="47"/>
      <c r="J201" s="191"/>
      <c r="K201" s="197"/>
      <c r="L201" s="197"/>
      <c r="M201" s="197"/>
      <c r="N201" s="197"/>
      <c r="O201" s="197"/>
      <c r="P201" s="191"/>
      <c r="Q201" s="191"/>
      <c r="R201" s="47"/>
      <c r="S201" s="57"/>
      <c r="T201" s="57"/>
      <c r="U201" s="57"/>
      <c r="V201" s="57"/>
      <c r="W201" s="57"/>
      <c r="X201" s="57"/>
      <c r="Y201" s="57"/>
      <c r="Z201" s="57"/>
      <c r="AA201" s="57"/>
      <c r="AB201" s="57"/>
      <c r="AC201" s="57"/>
      <c r="AD201" s="57"/>
      <c r="AE201" s="57"/>
      <c r="AF201" s="57"/>
      <c r="AG201" s="57"/>
      <c r="AH201" s="57"/>
      <c r="AI201" s="57"/>
      <c r="AJ201" s="57"/>
      <c r="AK201" s="57"/>
      <c r="AL201" s="57"/>
      <c r="AM201" s="2"/>
      <c r="AN201" s="57"/>
      <c r="AO201" s="57"/>
      <c r="AP201" s="58"/>
    </row>
    <row r="202" spans="2:42" x14ac:dyDescent="0.2">
      <c r="B202" s="56"/>
      <c r="C202" s="47"/>
      <c r="D202" s="47"/>
      <c r="E202" s="47"/>
      <c r="F202" s="47"/>
      <c r="G202" s="47"/>
      <c r="H202" s="47"/>
      <c r="I202" s="47"/>
      <c r="J202" s="47"/>
      <c r="K202" s="47"/>
      <c r="L202" s="47"/>
      <c r="M202" s="47"/>
      <c r="N202" s="47"/>
      <c r="O202" s="47"/>
      <c r="P202" s="47"/>
      <c r="Q202" s="47"/>
      <c r="R202" s="47"/>
      <c r="S202" s="57"/>
      <c r="T202" s="57"/>
      <c r="U202" s="57"/>
      <c r="V202" s="57"/>
      <c r="W202" s="57"/>
      <c r="X202" s="57"/>
      <c r="Y202" s="57"/>
      <c r="Z202" s="57"/>
      <c r="AA202" s="57"/>
      <c r="AB202" s="57"/>
      <c r="AC202" s="57"/>
      <c r="AD202" s="57"/>
      <c r="AE202" s="57"/>
      <c r="AF202" s="57"/>
      <c r="AG202" s="57"/>
      <c r="AH202" s="57"/>
      <c r="AI202" s="57"/>
      <c r="AJ202" s="57"/>
      <c r="AK202" s="57"/>
      <c r="AL202" s="57"/>
      <c r="AM202" s="2"/>
      <c r="AN202" s="57"/>
      <c r="AO202" s="57"/>
      <c r="AP202" s="58"/>
    </row>
    <row r="203" spans="2:42" x14ac:dyDescent="0.2">
      <c r="B203" s="56"/>
      <c r="C203" s="47"/>
      <c r="D203" s="47"/>
      <c r="E203" s="47"/>
      <c r="F203" s="47"/>
      <c r="G203" s="47"/>
      <c r="H203" s="47"/>
      <c r="I203" s="47"/>
      <c r="J203" s="191" t="s">
        <v>2</v>
      </c>
      <c r="K203" s="194">
        <f>J193</f>
        <v>410</v>
      </c>
      <c r="L203" s="194"/>
      <c r="M203" s="194"/>
      <c r="N203" s="47"/>
      <c r="O203" s="47"/>
      <c r="P203" s="47"/>
      <c r="Q203" s="47"/>
      <c r="R203" s="47"/>
      <c r="S203" s="57"/>
      <c r="T203" s="57"/>
      <c r="U203" s="57"/>
      <c r="V203" s="57"/>
      <c r="W203" s="57"/>
      <c r="X203" s="57"/>
      <c r="Y203" s="57"/>
      <c r="Z203" s="57"/>
      <c r="AA203" s="57"/>
      <c r="AB203" s="57"/>
      <c r="AC203" s="57"/>
      <c r="AD203" s="57"/>
      <c r="AE203" s="57"/>
      <c r="AF203" s="57"/>
      <c r="AG203" s="57"/>
      <c r="AH203" s="57"/>
      <c r="AI203" s="57"/>
      <c r="AJ203" s="57"/>
      <c r="AK203" s="57"/>
      <c r="AL203" s="57"/>
      <c r="AM203" s="2"/>
      <c r="AN203" s="57"/>
      <c r="AO203" s="57"/>
      <c r="AP203" s="58"/>
    </row>
    <row r="204" spans="2:42" x14ac:dyDescent="0.2">
      <c r="B204" s="56"/>
      <c r="C204" s="47"/>
      <c r="D204" s="47"/>
      <c r="E204" s="47"/>
      <c r="F204" s="47"/>
      <c r="G204" s="47"/>
      <c r="H204" s="47"/>
      <c r="I204" s="47"/>
      <c r="J204" s="191"/>
      <c r="K204" s="195">
        <f>ROUND(K200,2)</f>
        <v>30.75</v>
      </c>
      <c r="L204" s="195"/>
      <c r="M204" s="195"/>
      <c r="N204" s="47"/>
      <c r="O204" s="47"/>
      <c r="P204" s="47"/>
      <c r="Q204" s="47"/>
      <c r="R204" s="47"/>
      <c r="S204" s="57"/>
      <c r="T204" s="57"/>
      <c r="U204" s="57"/>
      <c r="V204" s="57"/>
      <c r="W204" s="57"/>
      <c r="X204" s="57"/>
      <c r="Y204" s="57"/>
      <c r="Z204" s="57"/>
      <c r="AA204" s="57"/>
      <c r="AB204" s="57"/>
      <c r="AC204" s="57"/>
      <c r="AD204" s="57"/>
      <c r="AE204" s="57"/>
      <c r="AF204" s="57"/>
      <c r="AG204" s="57"/>
      <c r="AH204" s="57"/>
      <c r="AI204" s="57"/>
      <c r="AJ204" s="57"/>
      <c r="AK204" s="57"/>
      <c r="AL204" s="57"/>
      <c r="AM204" s="2"/>
      <c r="AN204" s="57"/>
      <c r="AO204" s="57"/>
      <c r="AP204" s="58"/>
    </row>
    <row r="205" spans="2:42" x14ac:dyDescent="0.2">
      <c r="B205" s="56"/>
      <c r="C205" s="47"/>
      <c r="D205" s="47"/>
      <c r="E205" s="47"/>
      <c r="F205" s="47"/>
      <c r="G205" s="47"/>
      <c r="H205" s="47"/>
      <c r="I205" s="47"/>
      <c r="J205" s="191" t="s">
        <v>2</v>
      </c>
      <c r="K205" s="196">
        <f>K203/K204</f>
        <v>13.333333333333334</v>
      </c>
      <c r="L205" s="196"/>
      <c r="M205" s="196"/>
      <c r="N205" s="196"/>
      <c r="O205" s="191" t="s">
        <v>23</v>
      </c>
      <c r="P205" s="191"/>
      <c r="Q205" s="47"/>
      <c r="R205" s="47"/>
      <c r="S205" s="57"/>
      <c r="T205" s="57"/>
      <c r="U205" s="57"/>
      <c r="V205" s="57"/>
      <c r="W205" s="57"/>
      <c r="X205" s="57"/>
      <c r="Y205" s="57"/>
      <c r="Z205" s="57"/>
      <c r="AA205" s="57"/>
      <c r="AB205" s="57"/>
      <c r="AC205" s="57"/>
      <c r="AD205" s="57"/>
      <c r="AE205" s="57"/>
      <c r="AF205" s="57"/>
      <c r="AG205" s="57"/>
      <c r="AH205" s="57"/>
      <c r="AI205" s="57"/>
      <c r="AJ205" s="57"/>
      <c r="AK205" s="57"/>
      <c r="AL205" s="57"/>
      <c r="AM205" s="2"/>
      <c r="AN205" s="57"/>
      <c r="AO205" s="57"/>
      <c r="AP205" s="58"/>
    </row>
    <row r="206" spans="2:42" x14ac:dyDescent="0.2">
      <c r="B206" s="56"/>
      <c r="C206" s="47"/>
      <c r="D206" s="47"/>
      <c r="E206" s="47"/>
      <c r="F206" s="47"/>
      <c r="G206" s="47"/>
      <c r="H206" s="47"/>
      <c r="I206" s="47"/>
      <c r="J206" s="191"/>
      <c r="K206" s="196"/>
      <c r="L206" s="196"/>
      <c r="M206" s="196"/>
      <c r="N206" s="196"/>
      <c r="O206" s="191"/>
      <c r="P206" s="191"/>
      <c r="Q206" s="47"/>
      <c r="R206" s="47"/>
      <c r="S206" s="57"/>
      <c r="T206" s="57"/>
      <c r="U206" s="57"/>
      <c r="V206" s="57"/>
      <c r="W206" s="57"/>
      <c r="X206" s="57"/>
      <c r="Y206" s="57"/>
      <c r="Z206" s="57"/>
      <c r="AA206" s="57"/>
      <c r="AB206" s="57"/>
      <c r="AC206" s="57"/>
      <c r="AD206" s="57"/>
      <c r="AE206" s="57"/>
      <c r="AF206" s="57"/>
      <c r="AG206" s="57"/>
      <c r="AH206" s="57"/>
      <c r="AI206" s="57"/>
      <c r="AJ206" s="57"/>
      <c r="AK206" s="57"/>
      <c r="AL206" s="57"/>
      <c r="AM206" s="2"/>
      <c r="AN206" s="57"/>
      <c r="AO206" s="57"/>
      <c r="AP206" s="58"/>
    </row>
    <row r="207" spans="2:42" x14ac:dyDescent="0.2">
      <c r="B207" s="56"/>
      <c r="C207" s="191">
        <f>W192</f>
        <v>5.5</v>
      </c>
      <c r="D207" s="191"/>
      <c r="E207" s="191"/>
      <c r="F207" s="47" t="s">
        <v>24</v>
      </c>
      <c r="G207" s="192">
        <f>K205/100</f>
        <v>0.13333333333333333</v>
      </c>
      <c r="H207" s="192"/>
      <c r="I207" s="192"/>
      <c r="J207" s="192"/>
      <c r="K207" s="47" t="s">
        <v>2</v>
      </c>
      <c r="L207" s="193">
        <f>C207+G207</f>
        <v>5.6333333333333337</v>
      </c>
      <c r="M207" s="193"/>
      <c r="N207" s="193"/>
      <c r="O207" s="193"/>
      <c r="P207" s="47" t="s">
        <v>25</v>
      </c>
      <c r="Q207" s="47"/>
      <c r="R207" s="47"/>
      <c r="S207" s="57"/>
      <c r="T207" s="57"/>
      <c r="U207" s="57"/>
      <c r="V207" s="57"/>
      <c r="W207" s="57"/>
      <c r="X207" s="57"/>
      <c r="Y207" s="57"/>
      <c r="Z207" s="57"/>
      <c r="AA207" s="57"/>
      <c r="AB207" s="57"/>
      <c r="AC207" s="57"/>
      <c r="AD207" s="57"/>
      <c r="AE207" s="57"/>
      <c r="AF207" s="57"/>
      <c r="AG207" s="57"/>
      <c r="AH207" s="57"/>
      <c r="AI207" s="57"/>
      <c r="AJ207" s="57"/>
      <c r="AK207" s="57"/>
      <c r="AL207" s="57"/>
      <c r="AM207" s="2"/>
      <c r="AN207" s="57"/>
      <c r="AO207" s="57"/>
      <c r="AP207" s="58"/>
    </row>
    <row r="208" spans="2:42" x14ac:dyDescent="0.2">
      <c r="B208" s="59"/>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1"/>
      <c r="AN208" s="60"/>
      <c r="AO208" s="60"/>
      <c r="AP208" s="14"/>
    </row>
    <row r="210" spans="2:42" x14ac:dyDescent="0.2">
      <c r="B210" s="57" t="s">
        <v>218</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2"/>
      <c r="AN210" s="57"/>
      <c r="AO210" s="57"/>
      <c r="AP210" s="57"/>
    </row>
    <row r="211" spans="2:42" x14ac:dyDescent="0.2">
      <c r="B211" s="10" t="s">
        <v>9</v>
      </c>
      <c r="C211" s="5"/>
      <c r="D211" s="204">
        <v>98</v>
      </c>
      <c r="E211" s="204"/>
      <c r="F211" s="198" t="s">
        <v>10</v>
      </c>
      <c r="G211" s="198"/>
      <c r="H211" s="198"/>
      <c r="I211" s="204">
        <v>20</v>
      </c>
      <c r="J211" s="204"/>
      <c r="K211" s="198" t="s">
        <v>11</v>
      </c>
      <c r="L211" s="198"/>
      <c r="M211" s="198"/>
      <c r="N211" s="198"/>
      <c r="O211" s="204">
        <v>6.5</v>
      </c>
      <c r="P211" s="204"/>
      <c r="Q211" s="198" t="s">
        <v>12</v>
      </c>
      <c r="R211" s="198"/>
      <c r="S211" s="198"/>
      <c r="T211" s="198"/>
      <c r="U211" s="198"/>
      <c r="V211" s="198"/>
      <c r="W211" s="199">
        <v>3.5</v>
      </c>
      <c r="X211" s="199"/>
      <c r="Y211" s="200" t="s">
        <v>13</v>
      </c>
      <c r="Z211" s="201"/>
      <c r="AA211" s="201"/>
      <c r="AB211" s="201"/>
      <c r="AC211" s="201"/>
      <c r="AD211" s="201"/>
      <c r="AE211" s="201"/>
      <c r="AF211" s="201"/>
      <c r="AG211" s="201"/>
      <c r="AH211" s="201"/>
      <c r="AI211" s="201"/>
      <c r="AJ211" s="201"/>
      <c r="AK211" s="201"/>
      <c r="AL211" s="201"/>
      <c r="AM211" s="6"/>
      <c r="AN211" s="5"/>
      <c r="AO211" s="5"/>
      <c r="AP211" s="12"/>
    </row>
    <row r="212" spans="2:42" x14ac:dyDescent="0.2">
      <c r="B212" s="51" t="s">
        <v>14</v>
      </c>
      <c r="C212" s="57"/>
      <c r="D212" s="57"/>
      <c r="E212" s="57"/>
      <c r="F212" s="57"/>
      <c r="G212" s="57"/>
      <c r="H212" s="57"/>
      <c r="I212" s="57"/>
      <c r="J212" s="202">
        <v>210</v>
      </c>
      <c r="K212" s="202"/>
      <c r="L212" s="57" t="s">
        <v>15</v>
      </c>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8"/>
    </row>
    <row r="213" spans="2:42" x14ac:dyDescent="0.2">
      <c r="B213" s="56" t="s">
        <v>16</v>
      </c>
      <c r="C213" s="57"/>
      <c r="D213" s="57"/>
      <c r="E213" s="57"/>
      <c r="F213" s="57"/>
      <c r="G213" s="57"/>
      <c r="H213" s="57"/>
      <c r="I213" s="57"/>
      <c r="J213" s="57"/>
      <c r="K213" s="57"/>
      <c r="L213" s="57"/>
      <c r="M213" s="57"/>
      <c r="N213" s="57"/>
      <c r="O213" s="57"/>
      <c r="P213" s="57"/>
      <c r="Q213" s="57"/>
      <c r="R213" s="57"/>
      <c r="S213" s="57"/>
      <c r="T213" s="57"/>
      <c r="U213" s="57"/>
      <c r="V213" s="57"/>
      <c r="W213" s="202">
        <v>1.024</v>
      </c>
      <c r="X213" s="202"/>
      <c r="Y213" s="202"/>
      <c r="Z213" s="203" t="s">
        <v>17</v>
      </c>
      <c r="AA213" s="203"/>
      <c r="AB213" s="203"/>
      <c r="AC213" s="203"/>
      <c r="AD213" s="57"/>
      <c r="AE213" s="57"/>
      <c r="AF213" s="57"/>
      <c r="AG213" s="57"/>
      <c r="AH213" s="57"/>
      <c r="AI213" s="57"/>
      <c r="AJ213" s="57"/>
      <c r="AK213" s="57"/>
      <c r="AL213" s="57"/>
      <c r="AM213" s="2"/>
      <c r="AN213" s="57"/>
      <c r="AO213" s="57"/>
      <c r="AP213" s="58"/>
    </row>
    <row r="214" spans="2:42" x14ac:dyDescent="0.2">
      <c r="B214" s="59" t="s">
        <v>18</v>
      </c>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1"/>
      <c r="AN214" s="60"/>
      <c r="AO214" s="60"/>
      <c r="AP214" s="14"/>
    </row>
    <row r="215" spans="2:42" x14ac:dyDescent="0.2">
      <c r="B215" s="56"/>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2"/>
      <c r="AN215" s="57"/>
      <c r="AO215" s="57"/>
      <c r="AP215" s="58"/>
    </row>
    <row r="216" spans="2:42" x14ac:dyDescent="0.2">
      <c r="B216" s="56" t="s">
        <v>19</v>
      </c>
      <c r="C216" s="47"/>
      <c r="D216" s="47"/>
      <c r="E216" s="47"/>
      <c r="F216" s="47"/>
      <c r="G216" s="47"/>
      <c r="H216" s="47"/>
      <c r="I216" s="47"/>
      <c r="J216" s="47"/>
      <c r="K216" s="47"/>
      <c r="L216" s="47"/>
      <c r="M216" s="47"/>
      <c r="N216" s="47"/>
      <c r="O216" s="47"/>
      <c r="P216" s="47"/>
      <c r="Q216" s="47"/>
      <c r="R216" s="47"/>
      <c r="S216" s="57"/>
      <c r="T216" s="57"/>
      <c r="U216" s="57"/>
      <c r="V216" s="57"/>
      <c r="W216" s="57"/>
      <c r="X216" s="57"/>
      <c r="Y216" s="57"/>
      <c r="Z216" s="57"/>
      <c r="AA216" s="57"/>
      <c r="AB216" s="57"/>
      <c r="AC216" s="57"/>
      <c r="AD216" s="57"/>
      <c r="AE216" s="57"/>
      <c r="AF216" s="57"/>
      <c r="AG216" s="57"/>
      <c r="AH216" s="57"/>
      <c r="AI216" s="57"/>
      <c r="AJ216" s="57"/>
      <c r="AK216" s="57"/>
      <c r="AL216" s="57"/>
      <c r="AM216" s="2"/>
      <c r="AN216" s="57"/>
      <c r="AO216" s="57"/>
      <c r="AP216" s="58"/>
    </row>
    <row r="217" spans="2:42" x14ac:dyDescent="0.2">
      <c r="B217" s="56"/>
      <c r="C217" s="47"/>
      <c r="D217" s="47"/>
      <c r="E217" s="47"/>
      <c r="F217" s="47"/>
      <c r="G217" s="47"/>
      <c r="H217" s="47"/>
      <c r="I217" s="47"/>
      <c r="J217" s="191" t="s">
        <v>2</v>
      </c>
      <c r="K217" s="194">
        <f>I211*D211</f>
        <v>1960</v>
      </c>
      <c r="L217" s="194"/>
      <c r="M217" s="194"/>
      <c r="N217" s="38" t="s">
        <v>3</v>
      </c>
      <c r="O217" s="194">
        <f>W213</f>
        <v>1.024</v>
      </c>
      <c r="P217" s="194"/>
      <c r="Q217" s="194"/>
      <c r="R217" s="47"/>
      <c r="S217" s="57"/>
      <c r="T217" s="57"/>
      <c r="U217" s="57"/>
      <c r="V217" s="57"/>
      <c r="W217" s="57"/>
      <c r="X217" s="57"/>
      <c r="Y217" s="57"/>
      <c r="Z217" s="57"/>
      <c r="AA217" s="57"/>
      <c r="AB217" s="57"/>
      <c r="AC217" s="57"/>
      <c r="AD217" s="57"/>
      <c r="AE217" s="57"/>
      <c r="AF217" s="57"/>
      <c r="AG217" s="57"/>
      <c r="AH217" s="57"/>
      <c r="AI217" s="57"/>
      <c r="AJ217" s="57"/>
      <c r="AK217" s="57"/>
      <c r="AL217" s="57"/>
      <c r="AM217" s="2"/>
      <c r="AN217" s="57"/>
      <c r="AO217" s="57"/>
      <c r="AP217" s="58"/>
    </row>
    <row r="218" spans="2:42" x14ac:dyDescent="0.2">
      <c r="B218" s="56"/>
      <c r="C218" s="47"/>
      <c r="D218" s="47"/>
      <c r="E218" s="47"/>
      <c r="F218" s="47"/>
      <c r="G218" s="47"/>
      <c r="H218" s="47"/>
      <c r="I218" s="47"/>
      <c r="J218" s="191"/>
      <c r="K218" s="47"/>
      <c r="L218" s="47"/>
      <c r="M218" s="191">
        <v>100</v>
      </c>
      <c r="N218" s="191"/>
      <c r="O218" s="191"/>
      <c r="P218" s="191"/>
      <c r="Q218" s="47"/>
      <c r="R218" s="47"/>
      <c r="S218" s="57"/>
      <c r="T218" s="57"/>
      <c r="U218" s="57"/>
      <c r="V218" s="57"/>
      <c r="W218" s="57"/>
      <c r="X218" s="57"/>
      <c r="Y218" s="57"/>
      <c r="Z218" s="57"/>
      <c r="AA218" s="57"/>
      <c r="AB218" s="57"/>
      <c r="AC218" s="57"/>
      <c r="AD218" s="57"/>
      <c r="AE218" s="57"/>
      <c r="AF218" s="57"/>
      <c r="AG218" s="57"/>
      <c r="AH218" s="57"/>
      <c r="AI218" s="57"/>
      <c r="AJ218" s="57"/>
      <c r="AK218" s="57"/>
      <c r="AL218" s="57"/>
      <c r="AM218" s="2"/>
      <c r="AN218" s="57"/>
      <c r="AO218" s="57"/>
      <c r="AP218" s="58"/>
    </row>
    <row r="219" spans="2:42" x14ac:dyDescent="0.2">
      <c r="B219" s="56"/>
      <c r="C219" s="47"/>
      <c r="D219" s="47"/>
      <c r="E219" s="47"/>
      <c r="F219" s="47"/>
      <c r="G219" s="47"/>
      <c r="H219" s="47"/>
      <c r="I219" s="47"/>
      <c r="J219" s="191" t="s">
        <v>2</v>
      </c>
      <c r="K219" s="197">
        <f>K217*O217/M218</f>
        <v>20.070399999999999</v>
      </c>
      <c r="L219" s="197"/>
      <c r="M219" s="197"/>
      <c r="N219" s="197"/>
      <c r="O219" s="197"/>
      <c r="P219" s="191" t="s">
        <v>22</v>
      </c>
      <c r="Q219" s="191"/>
      <c r="R219" s="47"/>
      <c r="S219" s="57"/>
      <c r="T219" s="57"/>
      <c r="U219" s="57"/>
      <c r="V219" s="57"/>
      <c r="W219" s="57"/>
      <c r="X219" s="57"/>
      <c r="Y219" s="57"/>
      <c r="Z219" s="57"/>
      <c r="AA219" s="57"/>
      <c r="AB219" s="57"/>
      <c r="AC219" s="57"/>
      <c r="AD219" s="57"/>
      <c r="AE219" s="57"/>
      <c r="AF219" s="57"/>
      <c r="AG219" s="57"/>
      <c r="AH219" s="57"/>
      <c r="AI219" s="57"/>
      <c r="AJ219" s="57"/>
      <c r="AK219" s="57"/>
      <c r="AL219" s="57"/>
      <c r="AM219" s="2"/>
      <c r="AN219" s="57"/>
      <c r="AO219" s="57"/>
      <c r="AP219" s="58"/>
    </row>
    <row r="220" spans="2:42" x14ac:dyDescent="0.2">
      <c r="B220" s="56"/>
      <c r="C220" s="47"/>
      <c r="D220" s="47"/>
      <c r="E220" s="47"/>
      <c r="F220" s="47"/>
      <c r="G220" s="47"/>
      <c r="H220" s="47"/>
      <c r="I220" s="47"/>
      <c r="J220" s="191"/>
      <c r="K220" s="197"/>
      <c r="L220" s="197"/>
      <c r="M220" s="197"/>
      <c r="N220" s="197"/>
      <c r="O220" s="197"/>
      <c r="P220" s="191"/>
      <c r="Q220" s="191"/>
      <c r="R220" s="47"/>
      <c r="S220" s="57"/>
      <c r="T220" s="57"/>
      <c r="U220" s="57"/>
      <c r="V220" s="57"/>
      <c r="W220" s="57"/>
      <c r="X220" s="57"/>
      <c r="Y220" s="57"/>
      <c r="Z220" s="57"/>
      <c r="AA220" s="57"/>
      <c r="AB220" s="57"/>
      <c r="AC220" s="57"/>
      <c r="AD220" s="57"/>
      <c r="AE220" s="57"/>
      <c r="AF220" s="57"/>
      <c r="AG220" s="57"/>
      <c r="AH220" s="57"/>
      <c r="AI220" s="57"/>
      <c r="AJ220" s="57"/>
      <c r="AK220" s="57"/>
      <c r="AL220" s="57"/>
      <c r="AM220" s="2"/>
      <c r="AN220" s="57"/>
      <c r="AO220" s="57"/>
      <c r="AP220" s="58"/>
    </row>
    <row r="221" spans="2:42" x14ac:dyDescent="0.2">
      <c r="B221" s="56"/>
      <c r="C221" s="47"/>
      <c r="D221" s="47"/>
      <c r="E221" s="47"/>
      <c r="F221" s="47"/>
      <c r="G221" s="47"/>
      <c r="H221" s="47"/>
      <c r="I221" s="47"/>
      <c r="J221" s="47"/>
      <c r="K221" s="47"/>
      <c r="L221" s="47"/>
      <c r="M221" s="47"/>
      <c r="N221" s="47"/>
      <c r="O221" s="47"/>
      <c r="P221" s="47"/>
      <c r="Q221" s="47"/>
      <c r="R221" s="47"/>
      <c r="S221" s="57"/>
      <c r="T221" s="57"/>
      <c r="U221" s="57"/>
      <c r="V221" s="57"/>
      <c r="W221" s="57"/>
      <c r="X221" s="57"/>
      <c r="Y221" s="57"/>
      <c r="Z221" s="57"/>
      <c r="AA221" s="57"/>
      <c r="AB221" s="57"/>
      <c r="AC221" s="57"/>
      <c r="AD221" s="57"/>
      <c r="AE221" s="57"/>
      <c r="AF221" s="57"/>
      <c r="AG221" s="57"/>
      <c r="AH221" s="57"/>
      <c r="AI221" s="57"/>
      <c r="AJ221" s="57"/>
      <c r="AK221" s="57"/>
      <c r="AL221" s="57"/>
      <c r="AM221" s="2"/>
      <c r="AN221" s="57"/>
      <c r="AO221" s="57"/>
      <c r="AP221" s="58"/>
    </row>
    <row r="222" spans="2:42" x14ac:dyDescent="0.2">
      <c r="B222" s="56"/>
      <c r="C222" s="47"/>
      <c r="D222" s="47"/>
      <c r="E222" s="47"/>
      <c r="F222" s="47"/>
      <c r="G222" s="47"/>
      <c r="H222" s="47"/>
      <c r="I222" s="47"/>
      <c r="J222" s="191" t="s">
        <v>2</v>
      </c>
      <c r="K222" s="194">
        <f>J212</f>
        <v>210</v>
      </c>
      <c r="L222" s="194"/>
      <c r="M222" s="194"/>
      <c r="N222" s="47"/>
      <c r="O222" s="47"/>
      <c r="P222" s="47"/>
      <c r="Q222" s="47"/>
      <c r="R222" s="47"/>
      <c r="S222" s="57"/>
      <c r="T222" s="57"/>
      <c r="U222" s="57"/>
      <c r="V222" s="57"/>
      <c r="W222" s="57"/>
      <c r="X222" s="57"/>
      <c r="Y222" s="57"/>
      <c r="Z222" s="57"/>
      <c r="AA222" s="57"/>
      <c r="AB222" s="57"/>
      <c r="AC222" s="57"/>
      <c r="AD222" s="57"/>
      <c r="AE222" s="57"/>
      <c r="AF222" s="57"/>
      <c r="AG222" s="57"/>
      <c r="AH222" s="57"/>
      <c r="AI222" s="57"/>
      <c r="AJ222" s="57"/>
      <c r="AK222" s="57"/>
      <c r="AL222" s="57"/>
      <c r="AM222" s="2"/>
      <c r="AN222" s="57"/>
      <c r="AO222" s="57"/>
      <c r="AP222" s="58"/>
    </row>
    <row r="223" spans="2:42" x14ac:dyDescent="0.2">
      <c r="B223" s="56"/>
      <c r="C223" s="47"/>
      <c r="D223" s="47"/>
      <c r="E223" s="47"/>
      <c r="F223" s="47"/>
      <c r="G223" s="47"/>
      <c r="H223" s="47"/>
      <c r="I223" s="47"/>
      <c r="J223" s="191"/>
      <c r="K223" s="195">
        <f>ROUND(K219,2)</f>
        <v>20.07</v>
      </c>
      <c r="L223" s="195"/>
      <c r="M223" s="195"/>
      <c r="N223" s="47"/>
      <c r="O223" s="47"/>
      <c r="P223" s="47"/>
      <c r="Q223" s="47"/>
      <c r="R223" s="47"/>
      <c r="S223" s="57"/>
      <c r="T223" s="57"/>
      <c r="U223" s="57"/>
      <c r="V223" s="57"/>
      <c r="W223" s="57"/>
      <c r="X223" s="57"/>
      <c r="Y223" s="57"/>
      <c r="Z223" s="57"/>
      <c r="AA223" s="57"/>
      <c r="AB223" s="57"/>
      <c r="AC223" s="57"/>
      <c r="AD223" s="57"/>
      <c r="AE223" s="57"/>
      <c r="AF223" s="57"/>
      <c r="AG223" s="57"/>
      <c r="AH223" s="57"/>
      <c r="AI223" s="57"/>
      <c r="AJ223" s="57"/>
      <c r="AK223" s="57"/>
      <c r="AL223" s="57"/>
      <c r="AM223" s="2"/>
      <c r="AN223" s="57"/>
      <c r="AO223" s="57"/>
      <c r="AP223" s="58"/>
    </row>
    <row r="224" spans="2:42" x14ac:dyDescent="0.2">
      <c r="B224" s="56"/>
      <c r="C224" s="47"/>
      <c r="D224" s="47"/>
      <c r="E224" s="47"/>
      <c r="F224" s="47"/>
      <c r="G224" s="47"/>
      <c r="H224" s="47"/>
      <c r="I224" s="47"/>
      <c r="J224" s="191" t="s">
        <v>2</v>
      </c>
      <c r="K224" s="196">
        <f>K222/K223</f>
        <v>10.46337817638266</v>
      </c>
      <c r="L224" s="196"/>
      <c r="M224" s="196"/>
      <c r="N224" s="196"/>
      <c r="O224" s="191" t="s">
        <v>23</v>
      </c>
      <c r="P224" s="191"/>
      <c r="Q224" s="47"/>
      <c r="R224" s="47"/>
      <c r="S224" s="57"/>
      <c r="T224" s="57"/>
      <c r="U224" s="57"/>
      <c r="V224" s="57"/>
      <c r="W224" s="57"/>
      <c r="X224" s="57"/>
      <c r="Y224" s="57"/>
      <c r="Z224" s="57"/>
      <c r="AA224" s="57"/>
      <c r="AB224" s="57"/>
      <c r="AC224" s="57"/>
      <c r="AD224" s="57"/>
      <c r="AE224" s="57"/>
      <c r="AF224" s="57"/>
      <c r="AG224" s="57"/>
      <c r="AH224" s="57"/>
      <c r="AI224" s="57"/>
      <c r="AJ224" s="57"/>
      <c r="AK224" s="57"/>
      <c r="AL224" s="57"/>
      <c r="AM224" s="2"/>
      <c r="AN224" s="57"/>
      <c r="AO224" s="57"/>
      <c r="AP224" s="58"/>
    </row>
    <row r="225" spans="2:42" x14ac:dyDescent="0.2">
      <c r="B225" s="56"/>
      <c r="C225" s="47"/>
      <c r="D225" s="47"/>
      <c r="E225" s="47"/>
      <c r="F225" s="47"/>
      <c r="G225" s="47"/>
      <c r="H225" s="47"/>
      <c r="I225" s="47"/>
      <c r="J225" s="191"/>
      <c r="K225" s="196"/>
      <c r="L225" s="196"/>
      <c r="M225" s="196"/>
      <c r="N225" s="196"/>
      <c r="O225" s="191"/>
      <c r="P225" s="191"/>
      <c r="Q225" s="47"/>
      <c r="R225" s="47"/>
      <c r="S225" s="57"/>
      <c r="T225" s="57"/>
      <c r="U225" s="57"/>
      <c r="V225" s="57"/>
      <c r="W225" s="57"/>
      <c r="X225" s="57"/>
      <c r="Y225" s="57"/>
      <c r="Z225" s="57"/>
      <c r="AA225" s="57"/>
      <c r="AB225" s="57"/>
      <c r="AC225" s="57"/>
      <c r="AD225" s="57"/>
      <c r="AE225" s="57"/>
      <c r="AF225" s="57"/>
      <c r="AG225" s="57"/>
      <c r="AH225" s="57"/>
      <c r="AI225" s="57"/>
      <c r="AJ225" s="57"/>
      <c r="AK225" s="57"/>
      <c r="AL225" s="57"/>
      <c r="AM225" s="2"/>
      <c r="AN225" s="57"/>
      <c r="AO225" s="57"/>
      <c r="AP225" s="58"/>
    </row>
    <row r="226" spans="2:42" x14ac:dyDescent="0.2">
      <c r="B226" s="56"/>
      <c r="C226" s="191">
        <f>W211</f>
        <v>3.5</v>
      </c>
      <c r="D226" s="191"/>
      <c r="E226" s="191"/>
      <c r="F226" s="47" t="s">
        <v>24</v>
      </c>
      <c r="G226" s="192">
        <f>K224/100</f>
        <v>0.10463378176382659</v>
      </c>
      <c r="H226" s="192"/>
      <c r="I226" s="192"/>
      <c r="J226" s="192"/>
      <c r="K226" s="47" t="s">
        <v>2</v>
      </c>
      <c r="L226" s="193">
        <f>C226+G226</f>
        <v>3.6046337817638268</v>
      </c>
      <c r="M226" s="193"/>
      <c r="N226" s="193"/>
      <c r="O226" s="193"/>
      <c r="P226" s="47" t="s">
        <v>25</v>
      </c>
      <c r="Q226" s="47"/>
      <c r="R226" s="47"/>
      <c r="S226" s="57"/>
      <c r="T226" s="57"/>
      <c r="U226" s="57"/>
      <c r="V226" s="57"/>
      <c r="W226" s="57"/>
      <c r="X226" s="57"/>
      <c r="Y226" s="57"/>
      <c r="Z226" s="57"/>
      <c r="AA226" s="57"/>
      <c r="AB226" s="57"/>
      <c r="AC226" s="57"/>
      <c r="AD226" s="57"/>
      <c r="AE226" s="57"/>
      <c r="AF226" s="57"/>
      <c r="AG226" s="57"/>
      <c r="AH226" s="57"/>
      <c r="AI226" s="57"/>
      <c r="AJ226" s="57"/>
      <c r="AK226" s="57"/>
      <c r="AL226" s="57"/>
      <c r="AM226" s="2"/>
      <c r="AN226" s="57"/>
      <c r="AO226" s="57"/>
      <c r="AP226" s="58"/>
    </row>
    <row r="227" spans="2:42" x14ac:dyDescent="0.2">
      <c r="B227" s="59"/>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1"/>
      <c r="AN227" s="60"/>
      <c r="AO227" s="60"/>
      <c r="AP227" s="14"/>
    </row>
    <row r="229" spans="2:42" x14ac:dyDescent="0.2">
      <c r="B229" s="57" t="s">
        <v>228</v>
      </c>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2"/>
      <c r="AN229" s="57"/>
      <c r="AO229" s="57"/>
      <c r="AP229" s="57"/>
    </row>
    <row r="230" spans="2:42" x14ac:dyDescent="0.2">
      <c r="B230" s="10" t="s">
        <v>9</v>
      </c>
      <c r="C230" s="5"/>
      <c r="D230" s="204">
        <v>95</v>
      </c>
      <c r="E230" s="204"/>
      <c r="F230" s="198" t="s">
        <v>10</v>
      </c>
      <c r="G230" s="198"/>
      <c r="H230" s="198"/>
      <c r="I230" s="204">
        <v>12</v>
      </c>
      <c r="J230" s="204"/>
      <c r="K230" s="198" t="s">
        <v>11</v>
      </c>
      <c r="L230" s="198"/>
      <c r="M230" s="198"/>
      <c r="N230" s="198"/>
      <c r="O230" s="204">
        <v>7.5</v>
      </c>
      <c r="P230" s="204"/>
      <c r="Q230" s="198" t="s">
        <v>12</v>
      </c>
      <c r="R230" s="198"/>
      <c r="S230" s="198"/>
      <c r="T230" s="198"/>
      <c r="U230" s="198"/>
      <c r="V230" s="198"/>
      <c r="W230" s="199">
        <v>5.2</v>
      </c>
      <c r="X230" s="199"/>
      <c r="Y230" s="200" t="s">
        <v>13</v>
      </c>
      <c r="Z230" s="201"/>
      <c r="AA230" s="201"/>
      <c r="AB230" s="201"/>
      <c r="AC230" s="201"/>
      <c r="AD230" s="201"/>
      <c r="AE230" s="201"/>
      <c r="AF230" s="201"/>
      <c r="AG230" s="201"/>
      <c r="AH230" s="201"/>
      <c r="AI230" s="201"/>
      <c r="AJ230" s="201"/>
      <c r="AK230" s="201"/>
      <c r="AL230" s="201"/>
      <c r="AM230" s="6"/>
      <c r="AN230" s="5"/>
      <c r="AO230" s="5"/>
      <c r="AP230" s="12"/>
    </row>
    <row r="231" spans="2:42" x14ac:dyDescent="0.2">
      <c r="B231" s="51" t="s">
        <v>14</v>
      </c>
      <c r="C231" s="57"/>
      <c r="D231" s="57"/>
      <c r="E231" s="57"/>
      <c r="F231" s="57"/>
      <c r="G231" s="57"/>
      <c r="H231" s="57"/>
      <c r="I231" s="57"/>
      <c r="J231" s="202">
        <v>350</v>
      </c>
      <c r="K231" s="202"/>
      <c r="L231" s="57" t="s">
        <v>15</v>
      </c>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8"/>
    </row>
    <row r="232" spans="2:42" x14ac:dyDescent="0.2">
      <c r="B232" s="56" t="s">
        <v>16</v>
      </c>
      <c r="C232" s="57"/>
      <c r="D232" s="57"/>
      <c r="E232" s="57"/>
      <c r="F232" s="57"/>
      <c r="G232" s="57"/>
      <c r="H232" s="57"/>
      <c r="I232" s="57"/>
      <c r="J232" s="57"/>
      <c r="K232" s="57"/>
      <c r="L232" s="57"/>
      <c r="M232" s="57"/>
      <c r="N232" s="57"/>
      <c r="O232" s="57"/>
      <c r="P232" s="57"/>
      <c r="Q232" s="57"/>
      <c r="R232" s="57"/>
      <c r="S232" s="57"/>
      <c r="T232" s="57"/>
      <c r="U232" s="57"/>
      <c r="V232" s="57"/>
      <c r="W232" s="202">
        <v>1.0249999999999999</v>
      </c>
      <c r="X232" s="202"/>
      <c r="Y232" s="202"/>
      <c r="Z232" s="203" t="s">
        <v>17</v>
      </c>
      <c r="AA232" s="203"/>
      <c r="AB232" s="203"/>
      <c r="AC232" s="203"/>
      <c r="AD232" s="57"/>
      <c r="AE232" s="57"/>
      <c r="AF232" s="57"/>
      <c r="AG232" s="57"/>
      <c r="AH232" s="57"/>
      <c r="AI232" s="57"/>
      <c r="AJ232" s="57"/>
      <c r="AK232" s="57"/>
      <c r="AL232" s="57"/>
      <c r="AM232" s="2"/>
      <c r="AN232" s="57"/>
      <c r="AO232" s="57"/>
      <c r="AP232" s="58"/>
    </row>
    <row r="233" spans="2:42" x14ac:dyDescent="0.2">
      <c r="B233" s="59" t="s">
        <v>18</v>
      </c>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1"/>
      <c r="AN233" s="60"/>
      <c r="AO233" s="60"/>
      <c r="AP233" s="14"/>
    </row>
    <row r="234" spans="2:42" x14ac:dyDescent="0.2">
      <c r="B234" s="56"/>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2"/>
      <c r="AN234" s="57"/>
      <c r="AO234" s="57"/>
      <c r="AP234" s="58"/>
    </row>
    <row r="235" spans="2:42" x14ac:dyDescent="0.2">
      <c r="B235" s="56" t="s">
        <v>19</v>
      </c>
      <c r="C235" s="47"/>
      <c r="D235" s="47"/>
      <c r="E235" s="47"/>
      <c r="F235" s="47"/>
      <c r="G235" s="47"/>
      <c r="H235" s="47"/>
      <c r="I235" s="47"/>
      <c r="J235" s="47"/>
      <c r="K235" s="47"/>
      <c r="L235" s="47"/>
      <c r="M235" s="47"/>
      <c r="N235" s="47"/>
      <c r="O235" s="47"/>
      <c r="P235" s="47"/>
      <c r="Q235" s="47"/>
      <c r="R235" s="47"/>
      <c r="S235" s="57"/>
      <c r="T235" s="57"/>
      <c r="U235" s="57"/>
      <c r="V235" s="57"/>
      <c r="W235" s="57"/>
      <c r="X235" s="57"/>
      <c r="Y235" s="57"/>
      <c r="Z235" s="57"/>
      <c r="AA235" s="57"/>
      <c r="AB235" s="57"/>
      <c r="AC235" s="57"/>
      <c r="AD235" s="57"/>
      <c r="AE235" s="57"/>
      <c r="AF235" s="57"/>
      <c r="AG235" s="57"/>
      <c r="AH235" s="57"/>
      <c r="AI235" s="57"/>
      <c r="AJ235" s="57"/>
      <c r="AK235" s="57"/>
      <c r="AL235" s="57"/>
      <c r="AM235" s="2"/>
      <c r="AN235" s="57"/>
      <c r="AO235" s="57"/>
      <c r="AP235" s="58"/>
    </row>
    <row r="236" spans="2:42" x14ac:dyDescent="0.2">
      <c r="B236" s="56"/>
      <c r="C236" s="47"/>
      <c r="D236" s="47"/>
      <c r="E236" s="47"/>
      <c r="F236" s="47"/>
      <c r="G236" s="47"/>
      <c r="H236" s="47"/>
      <c r="I236" s="47"/>
      <c r="J236" s="191" t="s">
        <v>2</v>
      </c>
      <c r="K236" s="194">
        <f>I230*D230</f>
        <v>1140</v>
      </c>
      <c r="L236" s="194"/>
      <c r="M236" s="194"/>
      <c r="N236" s="38" t="s">
        <v>3</v>
      </c>
      <c r="O236" s="194">
        <f>W232</f>
        <v>1.0249999999999999</v>
      </c>
      <c r="P236" s="194"/>
      <c r="Q236" s="194"/>
      <c r="R236" s="47"/>
      <c r="S236" s="57"/>
      <c r="T236" s="57"/>
      <c r="U236" s="57"/>
      <c r="V236" s="57"/>
      <c r="W236" s="57"/>
      <c r="X236" s="57"/>
      <c r="Y236" s="57"/>
      <c r="Z236" s="57"/>
      <c r="AA236" s="57"/>
      <c r="AB236" s="57"/>
      <c r="AC236" s="57"/>
      <c r="AD236" s="57"/>
      <c r="AE236" s="57"/>
      <c r="AF236" s="57"/>
      <c r="AG236" s="57"/>
      <c r="AH236" s="57"/>
      <c r="AI236" s="57"/>
      <c r="AJ236" s="57"/>
      <c r="AK236" s="57"/>
      <c r="AL236" s="57"/>
      <c r="AM236" s="2"/>
      <c r="AN236" s="57"/>
      <c r="AO236" s="57"/>
      <c r="AP236" s="58"/>
    </row>
    <row r="237" spans="2:42" x14ac:dyDescent="0.2">
      <c r="B237" s="56"/>
      <c r="C237" s="47"/>
      <c r="D237" s="47"/>
      <c r="E237" s="47"/>
      <c r="F237" s="47"/>
      <c r="G237" s="47"/>
      <c r="H237" s="47"/>
      <c r="I237" s="47"/>
      <c r="J237" s="191"/>
      <c r="K237" s="47"/>
      <c r="L237" s="47"/>
      <c r="M237" s="191">
        <v>100</v>
      </c>
      <c r="N237" s="191"/>
      <c r="O237" s="191"/>
      <c r="P237" s="191"/>
      <c r="Q237" s="47"/>
      <c r="R237" s="47"/>
      <c r="S237" s="57"/>
      <c r="T237" s="57"/>
      <c r="U237" s="57"/>
      <c r="V237" s="57"/>
      <c r="W237" s="57"/>
      <c r="X237" s="57"/>
      <c r="Y237" s="57"/>
      <c r="Z237" s="57"/>
      <c r="AA237" s="57"/>
      <c r="AB237" s="57"/>
      <c r="AC237" s="57"/>
      <c r="AD237" s="57"/>
      <c r="AE237" s="57"/>
      <c r="AF237" s="57"/>
      <c r="AG237" s="57"/>
      <c r="AH237" s="57"/>
      <c r="AI237" s="57"/>
      <c r="AJ237" s="57"/>
      <c r="AK237" s="57"/>
      <c r="AL237" s="57"/>
      <c r="AM237" s="2"/>
      <c r="AN237" s="57"/>
      <c r="AO237" s="57"/>
      <c r="AP237" s="58"/>
    </row>
    <row r="238" spans="2:42" x14ac:dyDescent="0.2">
      <c r="B238" s="56"/>
      <c r="C238" s="47"/>
      <c r="D238" s="47"/>
      <c r="E238" s="47"/>
      <c r="F238" s="47"/>
      <c r="G238" s="47"/>
      <c r="H238" s="47"/>
      <c r="I238" s="47"/>
      <c r="J238" s="191" t="s">
        <v>2</v>
      </c>
      <c r="K238" s="197">
        <f>K236*O236/M237</f>
        <v>11.685</v>
      </c>
      <c r="L238" s="197"/>
      <c r="M238" s="197"/>
      <c r="N238" s="197"/>
      <c r="O238" s="197"/>
      <c r="P238" s="191" t="s">
        <v>22</v>
      </c>
      <c r="Q238" s="191"/>
      <c r="R238" s="47"/>
      <c r="S238" s="57"/>
      <c r="T238" s="57"/>
      <c r="U238" s="57"/>
      <c r="V238" s="57"/>
      <c r="W238" s="57"/>
      <c r="X238" s="57"/>
      <c r="Y238" s="57"/>
      <c r="Z238" s="57"/>
      <c r="AA238" s="57"/>
      <c r="AB238" s="57"/>
      <c r="AC238" s="57"/>
      <c r="AD238" s="57"/>
      <c r="AE238" s="57"/>
      <c r="AF238" s="57"/>
      <c r="AG238" s="57"/>
      <c r="AH238" s="57"/>
      <c r="AI238" s="57"/>
      <c r="AJ238" s="57"/>
      <c r="AK238" s="57"/>
      <c r="AL238" s="57"/>
      <c r="AM238" s="2"/>
      <c r="AN238" s="57"/>
      <c r="AO238" s="57"/>
      <c r="AP238" s="58"/>
    </row>
    <row r="239" spans="2:42" x14ac:dyDescent="0.2">
      <c r="B239" s="56"/>
      <c r="C239" s="47"/>
      <c r="D239" s="47"/>
      <c r="E239" s="47"/>
      <c r="F239" s="47"/>
      <c r="G239" s="47"/>
      <c r="H239" s="47"/>
      <c r="I239" s="47"/>
      <c r="J239" s="191"/>
      <c r="K239" s="197"/>
      <c r="L239" s="197"/>
      <c r="M239" s="197"/>
      <c r="N239" s="197"/>
      <c r="O239" s="197"/>
      <c r="P239" s="191"/>
      <c r="Q239" s="191"/>
      <c r="R239" s="47"/>
      <c r="S239" s="57"/>
      <c r="T239" s="57"/>
      <c r="U239" s="57"/>
      <c r="V239" s="57"/>
      <c r="W239" s="57"/>
      <c r="X239" s="57"/>
      <c r="Y239" s="57"/>
      <c r="Z239" s="57"/>
      <c r="AA239" s="57"/>
      <c r="AB239" s="57"/>
      <c r="AC239" s="57"/>
      <c r="AD239" s="57"/>
      <c r="AE239" s="57"/>
      <c r="AF239" s="57"/>
      <c r="AG239" s="57"/>
      <c r="AH239" s="57"/>
      <c r="AI239" s="57"/>
      <c r="AJ239" s="57"/>
      <c r="AK239" s="57"/>
      <c r="AL239" s="57"/>
      <c r="AM239" s="2"/>
      <c r="AN239" s="57"/>
      <c r="AO239" s="57"/>
      <c r="AP239" s="58"/>
    </row>
    <row r="240" spans="2:42" x14ac:dyDescent="0.2">
      <c r="B240" s="56"/>
      <c r="C240" s="47"/>
      <c r="D240" s="47"/>
      <c r="E240" s="47"/>
      <c r="F240" s="47"/>
      <c r="G240" s="47"/>
      <c r="H240" s="47"/>
      <c r="I240" s="47"/>
      <c r="J240" s="47"/>
      <c r="K240" s="47"/>
      <c r="L240" s="47"/>
      <c r="M240" s="47"/>
      <c r="N240" s="47"/>
      <c r="O240" s="47"/>
      <c r="P240" s="47"/>
      <c r="Q240" s="47"/>
      <c r="R240" s="47"/>
      <c r="S240" s="57"/>
      <c r="T240" s="57"/>
      <c r="U240" s="57"/>
      <c r="V240" s="57"/>
      <c r="W240" s="57"/>
      <c r="X240" s="57"/>
      <c r="Y240" s="57"/>
      <c r="Z240" s="57"/>
      <c r="AA240" s="57"/>
      <c r="AB240" s="57"/>
      <c r="AC240" s="57"/>
      <c r="AD240" s="57"/>
      <c r="AE240" s="57"/>
      <c r="AF240" s="57"/>
      <c r="AG240" s="57"/>
      <c r="AH240" s="57"/>
      <c r="AI240" s="57"/>
      <c r="AJ240" s="57"/>
      <c r="AK240" s="57"/>
      <c r="AL240" s="57"/>
      <c r="AM240" s="2"/>
      <c r="AN240" s="57"/>
      <c r="AO240" s="57"/>
      <c r="AP240" s="58"/>
    </row>
    <row r="241" spans="2:42" x14ac:dyDescent="0.2">
      <c r="B241" s="56"/>
      <c r="C241" s="47"/>
      <c r="D241" s="47"/>
      <c r="E241" s="47"/>
      <c r="F241" s="47"/>
      <c r="G241" s="47"/>
      <c r="H241" s="47"/>
      <c r="I241" s="47"/>
      <c r="J241" s="191" t="s">
        <v>2</v>
      </c>
      <c r="K241" s="194">
        <f>J231</f>
        <v>350</v>
      </c>
      <c r="L241" s="194"/>
      <c r="M241" s="194"/>
      <c r="N241" s="47"/>
      <c r="O241" s="47"/>
      <c r="P241" s="47"/>
      <c r="Q241" s="47"/>
      <c r="R241" s="47"/>
      <c r="S241" s="57"/>
      <c r="T241" s="57"/>
      <c r="U241" s="57"/>
      <c r="V241" s="57"/>
      <c r="W241" s="57"/>
      <c r="X241" s="57"/>
      <c r="Y241" s="57"/>
      <c r="Z241" s="57"/>
      <c r="AA241" s="57"/>
      <c r="AB241" s="57"/>
      <c r="AC241" s="57"/>
      <c r="AD241" s="57"/>
      <c r="AE241" s="57"/>
      <c r="AF241" s="57"/>
      <c r="AG241" s="57"/>
      <c r="AH241" s="57"/>
      <c r="AI241" s="57"/>
      <c r="AJ241" s="57"/>
      <c r="AK241" s="57"/>
      <c r="AL241" s="57"/>
      <c r="AM241" s="2"/>
      <c r="AN241" s="57"/>
      <c r="AO241" s="57"/>
      <c r="AP241" s="58"/>
    </row>
    <row r="242" spans="2:42" x14ac:dyDescent="0.2">
      <c r="B242" s="56"/>
      <c r="C242" s="47"/>
      <c r="D242" s="47"/>
      <c r="E242" s="47"/>
      <c r="F242" s="47"/>
      <c r="G242" s="47"/>
      <c r="H242" s="47"/>
      <c r="I242" s="47"/>
      <c r="J242" s="191"/>
      <c r="K242" s="195">
        <f>ROUND(K238,2)</f>
        <v>11.69</v>
      </c>
      <c r="L242" s="195"/>
      <c r="M242" s="195"/>
      <c r="N242" s="47"/>
      <c r="O242" s="47"/>
      <c r="P242" s="47"/>
      <c r="Q242" s="47"/>
      <c r="R242" s="47"/>
      <c r="S242" s="57"/>
      <c r="T242" s="57"/>
      <c r="U242" s="57"/>
      <c r="V242" s="57"/>
      <c r="W242" s="57"/>
      <c r="X242" s="57"/>
      <c r="Y242" s="57"/>
      <c r="Z242" s="57"/>
      <c r="AA242" s="57"/>
      <c r="AB242" s="57"/>
      <c r="AC242" s="57"/>
      <c r="AD242" s="57"/>
      <c r="AE242" s="57"/>
      <c r="AF242" s="57"/>
      <c r="AG242" s="57"/>
      <c r="AH242" s="57"/>
      <c r="AI242" s="57"/>
      <c r="AJ242" s="57"/>
      <c r="AK242" s="57"/>
      <c r="AL242" s="57"/>
      <c r="AM242" s="2"/>
      <c r="AN242" s="57"/>
      <c r="AO242" s="57"/>
      <c r="AP242" s="58"/>
    </row>
    <row r="243" spans="2:42" x14ac:dyDescent="0.2">
      <c r="B243" s="56"/>
      <c r="C243" s="47"/>
      <c r="D243" s="47"/>
      <c r="E243" s="47"/>
      <c r="F243" s="47"/>
      <c r="G243" s="47"/>
      <c r="H243" s="47"/>
      <c r="I243" s="47"/>
      <c r="J243" s="191" t="s">
        <v>2</v>
      </c>
      <c r="K243" s="196">
        <f>K241/K242</f>
        <v>29.940119760479043</v>
      </c>
      <c r="L243" s="196"/>
      <c r="M243" s="196"/>
      <c r="N243" s="196"/>
      <c r="O243" s="191" t="s">
        <v>23</v>
      </c>
      <c r="P243" s="191"/>
      <c r="Q243" s="47"/>
      <c r="R243" s="47"/>
      <c r="S243" s="57"/>
      <c r="T243" s="57"/>
      <c r="U243" s="57"/>
      <c r="V243" s="57"/>
      <c r="W243" s="57"/>
      <c r="X243" s="57"/>
      <c r="Y243" s="57"/>
      <c r="Z243" s="57"/>
      <c r="AA243" s="57"/>
      <c r="AB243" s="57"/>
      <c r="AC243" s="57"/>
      <c r="AD243" s="57"/>
      <c r="AE243" s="57"/>
      <c r="AF243" s="57"/>
      <c r="AG243" s="57"/>
      <c r="AH243" s="57"/>
      <c r="AI243" s="57"/>
      <c r="AJ243" s="57"/>
      <c r="AK243" s="57"/>
      <c r="AL243" s="57"/>
      <c r="AM243" s="2"/>
      <c r="AN243" s="57"/>
      <c r="AO243" s="57"/>
      <c r="AP243" s="58"/>
    </row>
    <row r="244" spans="2:42" x14ac:dyDescent="0.2">
      <c r="B244" s="56"/>
      <c r="C244" s="47"/>
      <c r="D244" s="47"/>
      <c r="E244" s="47"/>
      <c r="F244" s="47"/>
      <c r="G244" s="47"/>
      <c r="H244" s="47"/>
      <c r="I244" s="47"/>
      <c r="J244" s="191"/>
      <c r="K244" s="196"/>
      <c r="L244" s="196"/>
      <c r="M244" s="196"/>
      <c r="N244" s="196"/>
      <c r="O244" s="191"/>
      <c r="P244" s="191"/>
      <c r="Q244" s="47"/>
      <c r="R244" s="47"/>
      <c r="S244" s="57"/>
      <c r="T244" s="57"/>
      <c r="U244" s="57"/>
      <c r="V244" s="57"/>
      <c r="W244" s="57"/>
      <c r="X244" s="57"/>
      <c r="Y244" s="57"/>
      <c r="Z244" s="57"/>
      <c r="AA244" s="57"/>
      <c r="AB244" s="57"/>
      <c r="AC244" s="57"/>
      <c r="AD244" s="57"/>
      <c r="AE244" s="57"/>
      <c r="AF244" s="57"/>
      <c r="AG244" s="57"/>
      <c r="AH244" s="57"/>
      <c r="AI244" s="57"/>
      <c r="AJ244" s="57"/>
      <c r="AK244" s="57"/>
      <c r="AL244" s="57"/>
      <c r="AM244" s="2"/>
      <c r="AN244" s="57"/>
      <c r="AO244" s="57"/>
      <c r="AP244" s="58"/>
    </row>
    <row r="245" spans="2:42" x14ac:dyDescent="0.2">
      <c r="B245" s="56"/>
      <c r="C245" s="191">
        <f>W230</f>
        <v>5.2</v>
      </c>
      <c r="D245" s="191"/>
      <c r="E245" s="191"/>
      <c r="F245" s="47" t="s">
        <v>24</v>
      </c>
      <c r="G245" s="192">
        <f>K243/100</f>
        <v>0.29940119760479045</v>
      </c>
      <c r="H245" s="192"/>
      <c r="I245" s="192"/>
      <c r="J245" s="192"/>
      <c r="K245" s="47" t="s">
        <v>2</v>
      </c>
      <c r="L245" s="193">
        <f>C245+G245</f>
        <v>5.499401197604791</v>
      </c>
      <c r="M245" s="193"/>
      <c r="N245" s="193"/>
      <c r="O245" s="193"/>
      <c r="P245" s="47" t="s">
        <v>25</v>
      </c>
      <c r="Q245" s="47"/>
      <c r="R245" s="47"/>
      <c r="S245" s="57"/>
      <c r="T245" s="57"/>
      <c r="U245" s="57"/>
      <c r="V245" s="57"/>
      <c r="W245" s="57"/>
      <c r="X245" s="57"/>
      <c r="Y245" s="57"/>
      <c r="Z245" s="57"/>
      <c r="AA245" s="57"/>
      <c r="AB245" s="57"/>
      <c r="AC245" s="57"/>
      <c r="AD245" s="57"/>
      <c r="AE245" s="57"/>
      <c r="AF245" s="57"/>
      <c r="AG245" s="57"/>
      <c r="AH245" s="57"/>
      <c r="AI245" s="57"/>
      <c r="AJ245" s="57"/>
      <c r="AK245" s="57"/>
      <c r="AL245" s="57"/>
      <c r="AM245" s="2"/>
      <c r="AN245" s="57"/>
      <c r="AO245" s="57"/>
      <c r="AP245" s="58"/>
    </row>
    <row r="246" spans="2:42" x14ac:dyDescent="0.2">
      <c r="B246" s="59"/>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1"/>
      <c r="AN246" s="60"/>
      <c r="AO246" s="60"/>
      <c r="AP246" s="14"/>
    </row>
    <row r="248" spans="2:42" x14ac:dyDescent="0.2">
      <c r="B248" s="57" t="s">
        <v>229</v>
      </c>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2"/>
      <c r="AN248" s="57"/>
      <c r="AO248" s="57"/>
      <c r="AP248" s="57"/>
    </row>
    <row r="249" spans="2:42" x14ac:dyDescent="0.2">
      <c r="B249" s="10" t="s">
        <v>9</v>
      </c>
      <c r="C249" s="5"/>
      <c r="D249" s="204">
        <v>70</v>
      </c>
      <c r="E249" s="204"/>
      <c r="F249" s="198" t="s">
        <v>10</v>
      </c>
      <c r="G249" s="198"/>
      <c r="H249" s="198"/>
      <c r="I249" s="204">
        <v>11</v>
      </c>
      <c r="J249" s="204"/>
      <c r="K249" s="198" t="s">
        <v>11</v>
      </c>
      <c r="L249" s="198"/>
      <c r="M249" s="198"/>
      <c r="N249" s="198"/>
      <c r="O249" s="204">
        <v>7</v>
      </c>
      <c r="P249" s="204"/>
      <c r="Q249" s="198" t="s">
        <v>12</v>
      </c>
      <c r="R249" s="198"/>
      <c r="S249" s="198"/>
      <c r="T249" s="198"/>
      <c r="U249" s="198"/>
      <c r="V249" s="198"/>
      <c r="W249" s="199">
        <v>4.05</v>
      </c>
      <c r="X249" s="199"/>
      <c r="Y249" s="200" t="s">
        <v>13</v>
      </c>
      <c r="Z249" s="201"/>
      <c r="AA249" s="201"/>
      <c r="AB249" s="201"/>
      <c r="AC249" s="201"/>
      <c r="AD249" s="201"/>
      <c r="AE249" s="201"/>
      <c r="AF249" s="201"/>
      <c r="AG249" s="201"/>
      <c r="AH249" s="201"/>
      <c r="AI249" s="201"/>
      <c r="AJ249" s="201"/>
      <c r="AK249" s="201"/>
      <c r="AL249" s="201"/>
      <c r="AM249" s="6"/>
      <c r="AN249" s="5"/>
      <c r="AO249" s="5"/>
      <c r="AP249" s="12"/>
    </row>
    <row r="250" spans="2:42" x14ac:dyDescent="0.2">
      <c r="B250" s="51" t="s">
        <v>14</v>
      </c>
      <c r="C250" s="57"/>
      <c r="D250" s="57"/>
      <c r="E250" s="57"/>
      <c r="F250" s="57"/>
      <c r="G250" s="57"/>
      <c r="H250" s="57"/>
      <c r="I250" s="57"/>
      <c r="J250" s="202">
        <v>210</v>
      </c>
      <c r="K250" s="202"/>
      <c r="L250" s="57" t="s">
        <v>15</v>
      </c>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8"/>
    </row>
    <row r="251" spans="2:42" x14ac:dyDescent="0.2">
      <c r="B251" s="56" t="s">
        <v>16</v>
      </c>
      <c r="C251" s="57"/>
      <c r="D251" s="57"/>
      <c r="E251" s="57"/>
      <c r="F251" s="57"/>
      <c r="G251" s="57"/>
      <c r="H251" s="57"/>
      <c r="I251" s="57"/>
      <c r="J251" s="57"/>
      <c r="K251" s="57"/>
      <c r="L251" s="57"/>
      <c r="M251" s="57"/>
      <c r="N251" s="57"/>
      <c r="O251" s="57"/>
      <c r="P251" s="57"/>
      <c r="Q251" s="57"/>
      <c r="R251" s="57"/>
      <c r="S251" s="57"/>
      <c r="T251" s="57"/>
      <c r="U251" s="57"/>
      <c r="V251" s="57"/>
      <c r="W251" s="202">
        <v>1.0249999999999999</v>
      </c>
      <c r="X251" s="202"/>
      <c r="Y251" s="202"/>
      <c r="Z251" s="203" t="s">
        <v>17</v>
      </c>
      <c r="AA251" s="203"/>
      <c r="AB251" s="203"/>
      <c r="AC251" s="203"/>
      <c r="AD251" s="57"/>
      <c r="AE251" s="57"/>
      <c r="AF251" s="57"/>
      <c r="AG251" s="57"/>
      <c r="AH251" s="57"/>
      <c r="AI251" s="57"/>
      <c r="AJ251" s="57"/>
      <c r="AK251" s="57"/>
      <c r="AL251" s="57"/>
      <c r="AM251" s="2"/>
      <c r="AN251" s="57"/>
      <c r="AO251" s="57"/>
      <c r="AP251" s="58"/>
    </row>
    <row r="252" spans="2:42" x14ac:dyDescent="0.2">
      <c r="B252" s="59" t="s">
        <v>18</v>
      </c>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1"/>
      <c r="AN252" s="60"/>
      <c r="AO252" s="60"/>
      <c r="AP252" s="14"/>
    </row>
    <row r="253" spans="2:42" x14ac:dyDescent="0.2">
      <c r="B253" s="56"/>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2"/>
      <c r="AN253" s="57"/>
      <c r="AO253" s="57"/>
      <c r="AP253" s="58"/>
    </row>
    <row r="254" spans="2:42" x14ac:dyDescent="0.2">
      <c r="B254" s="56" t="s">
        <v>19</v>
      </c>
      <c r="C254" s="47"/>
      <c r="D254" s="47"/>
      <c r="E254" s="47"/>
      <c r="F254" s="47"/>
      <c r="G254" s="47"/>
      <c r="H254" s="47"/>
      <c r="I254" s="47"/>
      <c r="J254" s="47"/>
      <c r="K254" s="47"/>
      <c r="L254" s="47"/>
      <c r="M254" s="47"/>
      <c r="N254" s="47"/>
      <c r="O254" s="47"/>
      <c r="P254" s="47"/>
      <c r="Q254" s="47"/>
      <c r="R254" s="47"/>
      <c r="S254" s="57"/>
      <c r="T254" s="57"/>
      <c r="U254" s="57"/>
      <c r="V254" s="57"/>
      <c r="W254" s="57"/>
      <c r="X254" s="57"/>
      <c r="Y254" s="57"/>
      <c r="Z254" s="57"/>
      <c r="AA254" s="57"/>
      <c r="AB254" s="57"/>
      <c r="AC254" s="57"/>
      <c r="AD254" s="57"/>
      <c r="AE254" s="57"/>
      <c r="AF254" s="57"/>
      <c r="AG254" s="57"/>
      <c r="AH254" s="57"/>
      <c r="AI254" s="57"/>
      <c r="AJ254" s="57"/>
      <c r="AK254" s="57"/>
      <c r="AL254" s="57"/>
      <c r="AM254" s="2"/>
      <c r="AN254" s="57"/>
      <c r="AO254" s="57"/>
      <c r="AP254" s="58"/>
    </row>
    <row r="255" spans="2:42" x14ac:dyDescent="0.2">
      <c r="B255" s="56"/>
      <c r="C255" s="47"/>
      <c r="D255" s="47"/>
      <c r="E255" s="47"/>
      <c r="F255" s="47"/>
      <c r="G255" s="47"/>
      <c r="H255" s="47"/>
      <c r="I255" s="47"/>
      <c r="J255" s="191" t="s">
        <v>2</v>
      </c>
      <c r="K255" s="194">
        <f>I249*D249</f>
        <v>770</v>
      </c>
      <c r="L255" s="194"/>
      <c r="M255" s="194"/>
      <c r="N255" s="38" t="s">
        <v>3</v>
      </c>
      <c r="O255" s="194">
        <f>W251</f>
        <v>1.0249999999999999</v>
      </c>
      <c r="P255" s="194"/>
      <c r="Q255" s="194"/>
      <c r="R255" s="47"/>
      <c r="S255" s="57"/>
      <c r="T255" s="57"/>
      <c r="U255" s="57"/>
      <c r="V255" s="57"/>
      <c r="W255" s="57"/>
      <c r="X255" s="57"/>
      <c r="Y255" s="57"/>
      <c r="Z255" s="57"/>
      <c r="AA255" s="57"/>
      <c r="AB255" s="57"/>
      <c r="AC255" s="57"/>
      <c r="AD255" s="57"/>
      <c r="AE255" s="57"/>
      <c r="AF255" s="57"/>
      <c r="AG255" s="57"/>
      <c r="AH255" s="57"/>
      <c r="AI255" s="57"/>
      <c r="AJ255" s="57"/>
      <c r="AK255" s="57"/>
      <c r="AL255" s="57"/>
      <c r="AM255" s="2"/>
      <c r="AN255" s="57"/>
      <c r="AO255" s="57"/>
      <c r="AP255" s="58"/>
    </row>
    <row r="256" spans="2:42" x14ac:dyDescent="0.2">
      <c r="B256" s="56"/>
      <c r="C256" s="47"/>
      <c r="D256" s="47"/>
      <c r="E256" s="47"/>
      <c r="F256" s="47"/>
      <c r="G256" s="47"/>
      <c r="H256" s="47"/>
      <c r="I256" s="47"/>
      <c r="J256" s="191"/>
      <c r="K256" s="47"/>
      <c r="L256" s="47"/>
      <c r="M256" s="191">
        <v>100</v>
      </c>
      <c r="N256" s="191"/>
      <c r="O256" s="191"/>
      <c r="P256" s="191"/>
      <c r="Q256" s="47"/>
      <c r="R256" s="47"/>
      <c r="S256" s="57"/>
      <c r="T256" s="57"/>
      <c r="U256" s="57"/>
      <c r="V256" s="57"/>
      <c r="W256" s="57"/>
      <c r="X256" s="57"/>
      <c r="Y256" s="57"/>
      <c r="Z256" s="57"/>
      <c r="AA256" s="57"/>
      <c r="AB256" s="57"/>
      <c r="AC256" s="57"/>
      <c r="AD256" s="57"/>
      <c r="AE256" s="57"/>
      <c r="AF256" s="57"/>
      <c r="AG256" s="57"/>
      <c r="AH256" s="57"/>
      <c r="AI256" s="57"/>
      <c r="AJ256" s="57"/>
      <c r="AK256" s="57"/>
      <c r="AL256" s="57"/>
      <c r="AM256" s="2"/>
      <c r="AN256" s="57"/>
      <c r="AO256" s="57"/>
      <c r="AP256" s="58"/>
    </row>
    <row r="257" spans="2:42" x14ac:dyDescent="0.2">
      <c r="B257" s="56"/>
      <c r="C257" s="47"/>
      <c r="D257" s="47"/>
      <c r="E257" s="47"/>
      <c r="F257" s="47"/>
      <c r="G257" s="47"/>
      <c r="H257" s="47"/>
      <c r="I257" s="47"/>
      <c r="J257" s="191" t="s">
        <v>2</v>
      </c>
      <c r="K257" s="197">
        <f>K255*O255/M256</f>
        <v>7.8924999999999992</v>
      </c>
      <c r="L257" s="197"/>
      <c r="M257" s="197"/>
      <c r="N257" s="197"/>
      <c r="O257" s="197"/>
      <c r="P257" s="191" t="s">
        <v>22</v>
      </c>
      <c r="Q257" s="191"/>
      <c r="R257" s="47"/>
      <c r="S257" s="57"/>
      <c r="T257" s="57"/>
      <c r="U257" s="57"/>
      <c r="V257" s="57"/>
      <c r="W257" s="57"/>
      <c r="X257" s="57"/>
      <c r="Y257" s="57"/>
      <c r="Z257" s="57"/>
      <c r="AA257" s="57"/>
      <c r="AB257" s="57"/>
      <c r="AC257" s="57"/>
      <c r="AD257" s="57"/>
      <c r="AE257" s="57"/>
      <c r="AF257" s="57"/>
      <c r="AG257" s="57"/>
      <c r="AH257" s="57"/>
      <c r="AI257" s="57"/>
      <c r="AJ257" s="57"/>
      <c r="AK257" s="57"/>
      <c r="AL257" s="57"/>
      <c r="AM257" s="2"/>
      <c r="AN257" s="57"/>
      <c r="AO257" s="57"/>
      <c r="AP257" s="58"/>
    </row>
    <row r="258" spans="2:42" x14ac:dyDescent="0.2">
      <c r="B258" s="56"/>
      <c r="C258" s="47"/>
      <c r="D258" s="47"/>
      <c r="E258" s="47"/>
      <c r="F258" s="47"/>
      <c r="G258" s="47"/>
      <c r="H258" s="47"/>
      <c r="I258" s="47"/>
      <c r="J258" s="191"/>
      <c r="K258" s="197"/>
      <c r="L258" s="197"/>
      <c r="M258" s="197"/>
      <c r="N258" s="197"/>
      <c r="O258" s="197"/>
      <c r="P258" s="191"/>
      <c r="Q258" s="191"/>
      <c r="R258" s="47"/>
      <c r="S258" s="57"/>
      <c r="T258" s="57"/>
      <c r="U258" s="57"/>
      <c r="V258" s="57"/>
      <c r="W258" s="57"/>
      <c r="X258" s="57"/>
      <c r="Y258" s="57"/>
      <c r="Z258" s="57"/>
      <c r="AA258" s="57"/>
      <c r="AB258" s="57"/>
      <c r="AC258" s="57"/>
      <c r="AD258" s="57"/>
      <c r="AE258" s="57"/>
      <c r="AF258" s="57"/>
      <c r="AG258" s="57"/>
      <c r="AH258" s="57"/>
      <c r="AI258" s="57"/>
      <c r="AJ258" s="57"/>
      <c r="AK258" s="57"/>
      <c r="AL258" s="57"/>
      <c r="AM258" s="2"/>
      <c r="AN258" s="57"/>
      <c r="AO258" s="57"/>
      <c r="AP258" s="58"/>
    </row>
    <row r="259" spans="2:42" x14ac:dyDescent="0.2">
      <c r="B259" s="56"/>
      <c r="C259" s="47"/>
      <c r="D259" s="47"/>
      <c r="E259" s="47"/>
      <c r="F259" s="47"/>
      <c r="G259" s="47"/>
      <c r="H259" s="47"/>
      <c r="I259" s="47"/>
      <c r="J259" s="47"/>
      <c r="K259" s="47"/>
      <c r="L259" s="47"/>
      <c r="M259" s="47"/>
      <c r="N259" s="47"/>
      <c r="O259" s="47"/>
      <c r="P259" s="47"/>
      <c r="Q259" s="47"/>
      <c r="R259" s="47"/>
      <c r="S259" s="57"/>
      <c r="T259" s="57"/>
      <c r="U259" s="57"/>
      <c r="V259" s="57"/>
      <c r="W259" s="57"/>
      <c r="X259" s="57"/>
      <c r="Y259" s="57"/>
      <c r="Z259" s="57"/>
      <c r="AA259" s="57"/>
      <c r="AB259" s="57"/>
      <c r="AC259" s="57"/>
      <c r="AD259" s="57"/>
      <c r="AE259" s="57"/>
      <c r="AF259" s="57"/>
      <c r="AG259" s="57"/>
      <c r="AH259" s="57"/>
      <c r="AI259" s="57"/>
      <c r="AJ259" s="57"/>
      <c r="AK259" s="57"/>
      <c r="AL259" s="57"/>
      <c r="AM259" s="2"/>
      <c r="AN259" s="57"/>
      <c r="AO259" s="57"/>
      <c r="AP259" s="58"/>
    </row>
    <row r="260" spans="2:42" x14ac:dyDescent="0.2">
      <c r="B260" s="56"/>
      <c r="C260" s="47"/>
      <c r="D260" s="47"/>
      <c r="E260" s="47"/>
      <c r="F260" s="47"/>
      <c r="G260" s="47"/>
      <c r="H260" s="47"/>
      <c r="I260" s="47"/>
      <c r="J260" s="191" t="s">
        <v>2</v>
      </c>
      <c r="K260" s="194">
        <f>J250</f>
        <v>210</v>
      </c>
      <c r="L260" s="194"/>
      <c r="M260" s="194"/>
      <c r="N260" s="47"/>
      <c r="O260" s="47"/>
      <c r="P260" s="47"/>
      <c r="Q260" s="47"/>
      <c r="R260" s="47"/>
      <c r="S260" s="57"/>
      <c r="T260" s="57"/>
      <c r="U260" s="57"/>
      <c r="V260" s="57"/>
      <c r="W260" s="57"/>
      <c r="X260" s="57"/>
      <c r="Y260" s="57"/>
      <c r="Z260" s="57"/>
      <c r="AA260" s="57"/>
      <c r="AB260" s="57"/>
      <c r="AC260" s="57"/>
      <c r="AD260" s="57"/>
      <c r="AE260" s="57"/>
      <c r="AF260" s="57"/>
      <c r="AG260" s="57"/>
      <c r="AH260" s="57"/>
      <c r="AI260" s="57"/>
      <c r="AJ260" s="57"/>
      <c r="AK260" s="57"/>
      <c r="AL260" s="57"/>
      <c r="AM260" s="2"/>
      <c r="AN260" s="57"/>
      <c r="AO260" s="57"/>
      <c r="AP260" s="58"/>
    </row>
    <row r="261" spans="2:42" x14ac:dyDescent="0.2">
      <c r="B261" s="56"/>
      <c r="C261" s="47"/>
      <c r="D261" s="47"/>
      <c r="E261" s="47"/>
      <c r="F261" s="47"/>
      <c r="G261" s="47"/>
      <c r="H261" s="47"/>
      <c r="I261" s="47"/>
      <c r="J261" s="191"/>
      <c r="K261" s="195">
        <f>ROUND(K257,2)</f>
        <v>7.89</v>
      </c>
      <c r="L261" s="195"/>
      <c r="M261" s="195"/>
      <c r="N261" s="47"/>
      <c r="O261" s="47"/>
      <c r="P261" s="47"/>
      <c r="Q261" s="47"/>
      <c r="R261" s="47"/>
      <c r="S261" s="57"/>
      <c r="T261" s="57"/>
      <c r="U261" s="57"/>
      <c r="V261" s="57"/>
      <c r="W261" s="57"/>
      <c r="X261" s="57"/>
      <c r="Y261" s="57"/>
      <c r="Z261" s="57"/>
      <c r="AA261" s="57"/>
      <c r="AB261" s="57"/>
      <c r="AC261" s="57"/>
      <c r="AD261" s="57"/>
      <c r="AE261" s="57"/>
      <c r="AF261" s="57"/>
      <c r="AG261" s="57"/>
      <c r="AH261" s="57"/>
      <c r="AI261" s="57"/>
      <c r="AJ261" s="57"/>
      <c r="AK261" s="57"/>
      <c r="AL261" s="57"/>
      <c r="AM261" s="2"/>
      <c r="AN261" s="57"/>
      <c r="AO261" s="57"/>
      <c r="AP261" s="58"/>
    </row>
    <row r="262" spans="2:42" x14ac:dyDescent="0.2">
      <c r="B262" s="56"/>
      <c r="C262" s="47"/>
      <c r="D262" s="47"/>
      <c r="E262" s="47"/>
      <c r="F262" s="47"/>
      <c r="G262" s="47"/>
      <c r="H262" s="47"/>
      <c r="I262" s="47"/>
      <c r="J262" s="191" t="s">
        <v>2</v>
      </c>
      <c r="K262" s="196">
        <f>K260/K261</f>
        <v>26.615969581749052</v>
      </c>
      <c r="L262" s="196"/>
      <c r="M262" s="196"/>
      <c r="N262" s="196"/>
      <c r="O262" s="191" t="s">
        <v>23</v>
      </c>
      <c r="P262" s="191"/>
      <c r="Q262" s="47"/>
      <c r="R262" s="47"/>
      <c r="S262" s="57"/>
      <c r="T262" s="57"/>
      <c r="U262" s="57"/>
      <c r="V262" s="57"/>
      <c r="W262" s="57"/>
      <c r="X262" s="57"/>
      <c r="Y262" s="57"/>
      <c r="Z262" s="57"/>
      <c r="AA262" s="57"/>
      <c r="AB262" s="57"/>
      <c r="AC262" s="57"/>
      <c r="AD262" s="57"/>
      <c r="AE262" s="57"/>
      <c r="AF262" s="57"/>
      <c r="AG262" s="57"/>
      <c r="AH262" s="57"/>
      <c r="AI262" s="57"/>
      <c r="AJ262" s="57"/>
      <c r="AK262" s="57"/>
      <c r="AL262" s="57"/>
      <c r="AM262" s="2"/>
      <c r="AN262" s="57"/>
      <c r="AO262" s="57"/>
      <c r="AP262" s="58"/>
    </row>
    <row r="263" spans="2:42" x14ac:dyDescent="0.2">
      <c r="B263" s="56"/>
      <c r="C263" s="47"/>
      <c r="D263" s="47"/>
      <c r="E263" s="47"/>
      <c r="F263" s="47"/>
      <c r="G263" s="47"/>
      <c r="H263" s="47"/>
      <c r="I263" s="47"/>
      <c r="J263" s="191"/>
      <c r="K263" s="196"/>
      <c r="L263" s="196"/>
      <c r="M263" s="196"/>
      <c r="N263" s="196"/>
      <c r="O263" s="191"/>
      <c r="P263" s="191"/>
      <c r="Q263" s="47"/>
      <c r="R263" s="47"/>
      <c r="S263" s="57"/>
      <c r="T263" s="57"/>
      <c r="U263" s="57"/>
      <c r="V263" s="57"/>
      <c r="W263" s="57"/>
      <c r="X263" s="57"/>
      <c r="Y263" s="57"/>
      <c r="Z263" s="57"/>
      <c r="AA263" s="57"/>
      <c r="AB263" s="57"/>
      <c r="AC263" s="57"/>
      <c r="AD263" s="57"/>
      <c r="AE263" s="57"/>
      <c r="AF263" s="57"/>
      <c r="AG263" s="57"/>
      <c r="AH263" s="57"/>
      <c r="AI263" s="57"/>
      <c r="AJ263" s="57"/>
      <c r="AK263" s="57"/>
      <c r="AL263" s="57"/>
      <c r="AM263" s="2"/>
      <c r="AN263" s="57"/>
      <c r="AO263" s="57"/>
      <c r="AP263" s="58"/>
    </row>
    <row r="264" spans="2:42" x14ac:dyDescent="0.2">
      <c r="B264" s="56"/>
      <c r="C264" s="191">
        <f>W249</f>
        <v>4.05</v>
      </c>
      <c r="D264" s="191"/>
      <c r="E264" s="191"/>
      <c r="F264" s="47" t="s">
        <v>24</v>
      </c>
      <c r="G264" s="192">
        <f>K262/100</f>
        <v>0.26615969581749055</v>
      </c>
      <c r="H264" s="192"/>
      <c r="I264" s="192"/>
      <c r="J264" s="192"/>
      <c r="K264" s="47" t="s">
        <v>2</v>
      </c>
      <c r="L264" s="193">
        <f>C264+G264</f>
        <v>4.3161596958174906</v>
      </c>
      <c r="M264" s="193"/>
      <c r="N264" s="193"/>
      <c r="O264" s="193"/>
      <c r="P264" s="47" t="s">
        <v>25</v>
      </c>
      <c r="Q264" s="47"/>
      <c r="R264" s="47"/>
      <c r="S264" s="57"/>
      <c r="T264" s="57"/>
      <c r="U264" s="57"/>
      <c r="V264" s="57"/>
      <c r="W264" s="57"/>
      <c r="X264" s="57"/>
      <c r="Y264" s="57"/>
      <c r="Z264" s="57"/>
      <c r="AA264" s="57"/>
      <c r="AB264" s="57"/>
      <c r="AC264" s="57"/>
      <c r="AD264" s="57"/>
      <c r="AE264" s="57"/>
      <c r="AF264" s="57"/>
      <c r="AG264" s="57"/>
      <c r="AH264" s="57"/>
      <c r="AI264" s="57"/>
      <c r="AJ264" s="57"/>
      <c r="AK264" s="57"/>
      <c r="AL264" s="57"/>
      <c r="AM264" s="2"/>
      <c r="AN264" s="57"/>
      <c r="AO264" s="57"/>
      <c r="AP264" s="58"/>
    </row>
    <row r="265" spans="2:42" x14ac:dyDescent="0.2">
      <c r="B265" s="59"/>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1"/>
      <c r="AN265" s="60"/>
      <c r="AO265" s="60"/>
      <c r="AP265" s="14"/>
    </row>
    <row r="267" spans="2:42" x14ac:dyDescent="0.2">
      <c r="B267" s="57" t="s">
        <v>230</v>
      </c>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2"/>
      <c r="AN267" s="57"/>
      <c r="AO267" s="57"/>
      <c r="AP267" s="57"/>
    </row>
    <row r="268" spans="2:42" x14ac:dyDescent="0.2">
      <c r="B268" s="10" t="s">
        <v>9</v>
      </c>
      <c r="C268" s="5"/>
      <c r="D268" s="204">
        <v>112</v>
      </c>
      <c r="E268" s="204"/>
      <c r="F268" s="198" t="s">
        <v>10</v>
      </c>
      <c r="G268" s="198"/>
      <c r="H268" s="198"/>
      <c r="I268" s="204">
        <v>11</v>
      </c>
      <c r="J268" s="204"/>
      <c r="K268" s="198" t="s">
        <v>11</v>
      </c>
      <c r="L268" s="198"/>
      <c r="M268" s="198"/>
      <c r="N268" s="198"/>
      <c r="O268" s="204">
        <v>6.4</v>
      </c>
      <c r="P268" s="204"/>
      <c r="Q268" s="198" t="s">
        <v>12</v>
      </c>
      <c r="R268" s="198"/>
      <c r="S268" s="198"/>
      <c r="T268" s="198"/>
      <c r="U268" s="198"/>
      <c r="V268" s="198"/>
      <c r="W268" s="199">
        <v>4.2</v>
      </c>
      <c r="X268" s="199"/>
      <c r="Y268" s="200" t="s">
        <v>13</v>
      </c>
      <c r="Z268" s="201"/>
      <c r="AA268" s="201"/>
      <c r="AB268" s="201"/>
      <c r="AC268" s="201"/>
      <c r="AD268" s="201"/>
      <c r="AE268" s="201"/>
      <c r="AF268" s="201"/>
      <c r="AG268" s="201"/>
      <c r="AH268" s="201"/>
      <c r="AI268" s="201"/>
      <c r="AJ268" s="201"/>
      <c r="AK268" s="201"/>
      <c r="AL268" s="201"/>
      <c r="AM268" s="6"/>
      <c r="AN268" s="5"/>
      <c r="AO268" s="5"/>
      <c r="AP268" s="12"/>
    </row>
    <row r="269" spans="2:42" x14ac:dyDescent="0.2">
      <c r="B269" s="51" t="s">
        <v>14</v>
      </c>
      <c r="C269" s="57"/>
      <c r="D269" s="57"/>
      <c r="E269" s="57"/>
      <c r="F269" s="57"/>
      <c r="G269" s="57"/>
      <c r="H269" s="57"/>
      <c r="I269" s="57"/>
      <c r="J269" s="202">
        <v>450</v>
      </c>
      <c r="K269" s="202"/>
      <c r="L269" s="57" t="s">
        <v>15</v>
      </c>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8"/>
    </row>
    <row r="270" spans="2:42" x14ac:dyDescent="0.2">
      <c r="B270" s="56" t="s">
        <v>16</v>
      </c>
      <c r="C270" s="57"/>
      <c r="D270" s="57"/>
      <c r="E270" s="57"/>
      <c r="F270" s="57"/>
      <c r="G270" s="57"/>
      <c r="H270" s="57"/>
      <c r="I270" s="57"/>
      <c r="J270" s="57"/>
      <c r="K270" s="57"/>
      <c r="L270" s="57"/>
      <c r="M270" s="57"/>
      <c r="N270" s="57"/>
      <c r="O270" s="57"/>
      <c r="P270" s="57"/>
      <c r="Q270" s="57"/>
      <c r="R270" s="57"/>
      <c r="S270" s="57"/>
      <c r="T270" s="57"/>
      <c r="U270" s="57"/>
      <c r="V270" s="57"/>
      <c r="W270" s="202">
        <v>1.0249999999999999</v>
      </c>
      <c r="X270" s="202"/>
      <c r="Y270" s="202"/>
      <c r="Z270" s="203" t="s">
        <v>17</v>
      </c>
      <c r="AA270" s="203"/>
      <c r="AB270" s="203"/>
      <c r="AC270" s="203"/>
      <c r="AD270" s="57"/>
      <c r="AE270" s="57"/>
      <c r="AF270" s="57"/>
      <c r="AG270" s="57"/>
      <c r="AH270" s="57"/>
      <c r="AI270" s="57"/>
      <c r="AJ270" s="57"/>
      <c r="AK270" s="57"/>
      <c r="AL270" s="57"/>
      <c r="AM270" s="2"/>
      <c r="AN270" s="57"/>
      <c r="AO270" s="57"/>
      <c r="AP270" s="58"/>
    </row>
    <row r="271" spans="2:42" x14ac:dyDescent="0.2">
      <c r="B271" s="59" t="s">
        <v>18</v>
      </c>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1"/>
      <c r="AN271" s="60"/>
      <c r="AO271" s="60"/>
      <c r="AP271" s="14"/>
    </row>
    <row r="272" spans="2:42" x14ac:dyDescent="0.2">
      <c r="B272" s="56"/>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2"/>
      <c r="AN272" s="57"/>
      <c r="AO272" s="57"/>
      <c r="AP272" s="58"/>
    </row>
    <row r="273" spans="2:42" x14ac:dyDescent="0.2">
      <c r="B273" s="56" t="s">
        <v>19</v>
      </c>
      <c r="C273" s="47"/>
      <c r="D273" s="47"/>
      <c r="E273" s="47"/>
      <c r="F273" s="47"/>
      <c r="G273" s="47"/>
      <c r="H273" s="47"/>
      <c r="I273" s="47"/>
      <c r="J273" s="47"/>
      <c r="K273" s="47"/>
      <c r="L273" s="47"/>
      <c r="M273" s="47"/>
      <c r="N273" s="47"/>
      <c r="O273" s="47"/>
      <c r="P273" s="47"/>
      <c r="Q273" s="47"/>
      <c r="R273" s="47"/>
      <c r="S273" s="57"/>
      <c r="T273" s="57"/>
      <c r="U273" s="57"/>
      <c r="V273" s="57"/>
      <c r="W273" s="57"/>
      <c r="X273" s="57"/>
      <c r="Y273" s="57"/>
      <c r="Z273" s="57"/>
      <c r="AA273" s="57"/>
      <c r="AB273" s="57"/>
      <c r="AC273" s="57"/>
      <c r="AD273" s="57"/>
      <c r="AE273" s="57"/>
      <c r="AF273" s="57"/>
      <c r="AG273" s="57"/>
      <c r="AH273" s="57"/>
      <c r="AI273" s="57"/>
      <c r="AJ273" s="57"/>
      <c r="AK273" s="57"/>
      <c r="AL273" s="57"/>
      <c r="AM273" s="2"/>
      <c r="AN273" s="57"/>
      <c r="AO273" s="57"/>
      <c r="AP273" s="58"/>
    </row>
    <row r="274" spans="2:42" x14ac:dyDescent="0.2">
      <c r="B274" s="56"/>
      <c r="C274" s="47"/>
      <c r="D274" s="47"/>
      <c r="E274" s="47"/>
      <c r="F274" s="47"/>
      <c r="G274" s="47"/>
      <c r="H274" s="47"/>
      <c r="I274" s="47"/>
      <c r="J274" s="191" t="s">
        <v>2</v>
      </c>
      <c r="K274" s="194">
        <f>I268*D268</f>
        <v>1232</v>
      </c>
      <c r="L274" s="194"/>
      <c r="M274" s="194"/>
      <c r="N274" s="38" t="s">
        <v>3</v>
      </c>
      <c r="O274" s="194">
        <f>W270</f>
        <v>1.0249999999999999</v>
      </c>
      <c r="P274" s="194"/>
      <c r="Q274" s="194"/>
      <c r="R274" s="47"/>
      <c r="S274" s="57"/>
      <c r="T274" s="57"/>
      <c r="U274" s="57"/>
      <c r="V274" s="57"/>
      <c r="W274" s="57"/>
      <c r="X274" s="57"/>
      <c r="Y274" s="57"/>
      <c r="Z274" s="57"/>
      <c r="AA274" s="57"/>
      <c r="AB274" s="57"/>
      <c r="AC274" s="57"/>
      <c r="AD274" s="57"/>
      <c r="AE274" s="57"/>
      <c r="AF274" s="57"/>
      <c r="AG274" s="57"/>
      <c r="AH274" s="57"/>
      <c r="AI274" s="57"/>
      <c r="AJ274" s="57"/>
      <c r="AK274" s="57"/>
      <c r="AL274" s="57"/>
      <c r="AM274" s="2"/>
      <c r="AN274" s="57"/>
      <c r="AO274" s="57"/>
      <c r="AP274" s="58"/>
    </row>
    <row r="275" spans="2:42" x14ac:dyDescent="0.2">
      <c r="B275" s="56"/>
      <c r="C275" s="47"/>
      <c r="D275" s="47"/>
      <c r="E275" s="47"/>
      <c r="F275" s="47"/>
      <c r="G275" s="47"/>
      <c r="H275" s="47"/>
      <c r="I275" s="47"/>
      <c r="J275" s="191"/>
      <c r="K275" s="47"/>
      <c r="L275" s="47"/>
      <c r="M275" s="191">
        <v>100</v>
      </c>
      <c r="N275" s="191"/>
      <c r="O275" s="191"/>
      <c r="P275" s="191"/>
      <c r="Q275" s="47"/>
      <c r="R275" s="47"/>
      <c r="S275" s="57"/>
      <c r="T275" s="57"/>
      <c r="U275" s="57"/>
      <c r="V275" s="57"/>
      <c r="W275" s="57"/>
      <c r="X275" s="57"/>
      <c r="Y275" s="57"/>
      <c r="Z275" s="57"/>
      <c r="AA275" s="57"/>
      <c r="AB275" s="57"/>
      <c r="AC275" s="57"/>
      <c r="AD275" s="57"/>
      <c r="AE275" s="57"/>
      <c r="AF275" s="57"/>
      <c r="AG275" s="57"/>
      <c r="AH275" s="57"/>
      <c r="AI275" s="57"/>
      <c r="AJ275" s="57"/>
      <c r="AK275" s="57"/>
      <c r="AL275" s="57"/>
      <c r="AM275" s="2"/>
      <c r="AN275" s="57"/>
      <c r="AO275" s="57"/>
      <c r="AP275" s="58"/>
    </row>
    <row r="276" spans="2:42" x14ac:dyDescent="0.2">
      <c r="B276" s="56"/>
      <c r="C276" s="47"/>
      <c r="D276" s="47"/>
      <c r="E276" s="47"/>
      <c r="F276" s="47"/>
      <c r="G276" s="47"/>
      <c r="H276" s="47"/>
      <c r="I276" s="47"/>
      <c r="J276" s="191" t="s">
        <v>2</v>
      </c>
      <c r="K276" s="197">
        <f>K274*O274/M275</f>
        <v>12.628</v>
      </c>
      <c r="L276" s="197"/>
      <c r="M276" s="197"/>
      <c r="N276" s="197"/>
      <c r="O276" s="197"/>
      <c r="P276" s="191" t="s">
        <v>22</v>
      </c>
      <c r="Q276" s="191"/>
      <c r="R276" s="47"/>
      <c r="S276" s="57"/>
      <c r="T276" s="57"/>
      <c r="U276" s="57"/>
      <c r="V276" s="57"/>
      <c r="W276" s="57"/>
      <c r="X276" s="57"/>
      <c r="Y276" s="57"/>
      <c r="Z276" s="57"/>
      <c r="AA276" s="57"/>
      <c r="AB276" s="57"/>
      <c r="AC276" s="57"/>
      <c r="AD276" s="57"/>
      <c r="AE276" s="57"/>
      <c r="AF276" s="57"/>
      <c r="AG276" s="57"/>
      <c r="AH276" s="57"/>
      <c r="AI276" s="57"/>
      <c r="AJ276" s="57"/>
      <c r="AK276" s="57"/>
      <c r="AL276" s="57"/>
      <c r="AM276" s="2"/>
      <c r="AN276" s="57"/>
      <c r="AO276" s="57"/>
      <c r="AP276" s="58"/>
    </row>
    <row r="277" spans="2:42" x14ac:dyDescent="0.2">
      <c r="B277" s="56"/>
      <c r="C277" s="47"/>
      <c r="D277" s="47"/>
      <c r="E277" s="47"/>
      <c r="F277" s="47"/>
      <c r="G277" s="47"/>
      <c r="H277" s="47"/>
      <c r="I277" s="47"/>
      <c r="J277" s="191"/>
      <c r="K277" s="197"/>
      <c r="L277" s="197"/>
      <c r="M277" s="197"/>
      <c r="N277" s="197"/>
      <c r="O277" s="197"/>
      <c r="P277" s="191"/>
      <c r="Q277" s="191"/>
      <c r="R277" s="47"/>
      <c r="S277" s="57"/>
      <c r="T277" s="57"/>
      <c r="U277" s="57"/>
      <c r="V277" s="57"/>
      <c r="W277" s="57"/>
      <c r="X277" s="57"/>
      <c r="Y277" s="57"/>
      <c r="Z277" s="57"/>
      <c r="AA277" s="57"/>
      <c r="AB277" s="57"/>
      <c r="AC277" s="57"/>
      <c r="AD277" s="57"/>
      <c r="AE277" s="57"/>
      <c r="AF277" s="57"/>
      <c r="AG277" s="57"/>
      <c r="AH277" s="57"/>
      <c r="AI277" s="57"/>
      <c r="AJ277" s="57"/>
      <c r="AK277" s="57"/>
      <c r="AL277" s="57"/>
      <c r="AM277" s="2"/>
      <c r="AN277" s="57"/>
      <c r="AO277" s="57"/>
      <c r="AP277" s="58"/>
    </row>
    <row r="278" spans="2:42" x14ac:dyDescent="0.2">
      <c r="B278" s="56"/>
      <c r="C278" s="47"/>
      <c r="D278" s="47"/>
      <c r="E278" s="47"/>
      <c r="F278" s="47"/>
      <c r="G278" s="47"/>
      <c r="H278" s="47"/>
      <c r="I278" s="47"/>
      <c r="J278" s="47"/>
      <c r="K278" s="47"/>
      <c r="L278" s="47"/>
      <c r="M278" s="47"/>
      <c r="N278" s="47"/>
      <c r="O278" s="47"/>
      <c r="P278" s="47"/>
      <c r="Q278" s="47"/>
      <c r="R278" s="47"/>
      <c r="S278" s="57"/>
      <c r="T278" s="57"/>
      <c r="U278" s="57"/>
      <c r="V278" s="57"/>
      <c r="W278" s="57"/>
      <c r="X278" s="57"/>
      <c r="Y278" s="57"/>
      <c r="Z278" s="57"/>
      <c r="AA278" s="57"/>
      <c r="AB278" s="57"/>
      <c r="AC278" s="57"/>
      <c r="AD278" s="57"/>
      <c r="AE278" s="57"/>
      <c r="AF278" s="57"/>
      <c r="AG278" s="57"/>
      <c r="AH278" s="57"/>
      <c r="AI278" s="57"/>
      <c r="AJ278" s="57"/>
      <c r="AK278" s="57"/>
      <c r="AL278" s="57"/>
      <c r="AM278" s="2"/>
      <c r="AN278" s="57"/>
      <c r="AO278" s="57"/>
      <c r="AP278" s="58"/>
    </row>
    <row r="279" spans="2:42" x14ac:dyDescent="0.2">
      <c r="B279" s="56"/>
      <c r="C279" s="47"/>
      <c r="D279" s="47"/>
      <c r="E279" s="47"/>
      <c r="F279" s="47"/>
      <c r="G279" s="47"/>
      <c r="H279" s="47"/>
      <c r="I279" s="47"/>
      <c r="J279" s="191" t="s">
        <v>2</v>
      </c>
      <c r="K279" s="194">
        <f>J269</f>
        <v>450</v>
      </c>
      <c r="L279" s="194"/>
      <c r="M279" s="194"/>
      <c r="N279" s="47"/>
      <c r="O279" s="47"/>
      <c r="P279" s="47"/>
      <c r="Q279" s="47"/>
      <c r="R279" s="47"/>
      <c r="S279" s="57"/>
      <c r="T279" s="57"/>
      <c r="U279" s="57"/>
      <c r="V279" s="57"/>
      <c r="W279" s="57"/>
      <c r="X279" s="57"/>
      <c r="Y279" s="57"/>
      <c r="Z279" s="57"/>
      <c r="AA279" s="57"/>
      <c r="AB279" s="57"/>
      <c r="AC279" s="57"/>
      <c r="AD279" s="57"/>
      <c r="AE279" s="57"/>
      <c r="AF279" s="57"/>
      <c r="AG279" s="57"/>
      <c r="AH279" s="57"/>
      <c r="AI279" s="57"/>
      <c r="AJ279" s="57"/>
      <c r="AK279" s="57"/>
      <c r="AL279" s="57"/>
      <c r="AM279" s="2"/>
      <c r="AN279" s="57"/>
      <c r="AO279" s="57"/>
      <c r="AP279" s="58"/>
    </row>
    <row r="280" spans="2:42" x14ac:dyDescent="0.2">
      <c r="B280" s="56"/>
      <c r="C280" s="47"/>
      <c r="D280" s="47"/>
      <c r="E280" s="47"/>
      <c r="F280" s="47"/>
      <c r="G280" s="47"/>
      <c r="H280" s="47"/>
      <c r="I280" s="47"/>
      <c r="J280" s="191"/>
      <c r="K280" s="195">
        <f>ROUND(K276,2)</f>
        <v>12.63</v>
      </c>
      <c r="L280" s="195"/>
      <c r="M280" s="195"/>
      <c r="N280" s="47"/>
      <c r="O280" s="47"/>
      <c r="P280" s="47"/>
      <c r="Q280" s="47"/>
      <c r="R280" s="47"/>
      <c r="S280" s="57"/>
      <c r="T280" s="57"/>
      <c r="U280" s="57"/>
      <c r="V280" s="57"/>
      <c r="W280" s="57"/>
      <c r="X280" s="57"/>
      <c r="Y280" s="57"/>
      <c r="Z280" s="57"/>
      <c r="AA280" s="57"/>
      <c r="AB280" s="57"/>
      <c r="AC280" s="57"/>
      <c r="AD280" s="57"/>
      <c r="AE280" s="57"/>
      <c r="AF280" s="57"/>
      <c r="AG280" s="57"/>
      <c r="AH280" s="57"/>
      <c r="AI280" s="57"/>
      <c r="AJ280" s="57"/>
      <c r="AK280" s="57"/>
      <c r="AL280" s="57"/>
      <c r="AM280" s="2"/>
      <c r="AN280" s="57"/>
      <c r="AO280" s="57"/>
      <c r="AP280" s="58"/>
    </row>
    <row r="281" spans="2:42" x14ac:dyDescent="0.2">
      <c r="B281" s="56"/>
      <c r="C281" s="47"/>
      <c r="D281" s="47"/>
      <c r="E281" s="47"/>
      <c r="F281" s="47"/>
      <c r="G281" s="47"/>
      <c r="H281" s="47"/>
      <c r="I281" s="47"/>
      <c r="J281" s="191" t="s">
        <v>2</v>
      </c>
      <c r="K281" s="196">
        <f>K279/K280</f>
        <v>35.62945368171021</v>
      </c>
      <c r="L281" s="196"/>
      <c r="M281" s="196"/>
      <c r="N281" s="196"/>
      <c r="O281" s="191" t="s">
        <v>23</v>
      </c>
      <c r="P281" s="191"/>
      <c r="Q281" s="47"/>
      <c r="R281" s="47"/>
      <c r="S281" s="57"/>
      <c r="T281" s="57"/>
      <c r="U281" s="57"/>
      <c r="V281" s="57"/>
      <c r="W281" s="57"/>
      <c r="X281" s="57"/>
      <c r="Y281" s="57"/>
      <c r="Z281" s="57"/>
      <c r="AA281" s="57"/>
      <c r="AB281" s="57"/>
      <c r="AC281" s="57"/>
      <c r="AD281" s="57"/>
      <c r="AE281" s="57"/>
      <c r="AF281" s="57"/>
      <c r="AG281" s="57"/>
      <c r="AH281" s="57"/>
      <c r="AI281" s="57"/>
      <c r="AJ281" s="57"/>
      <c r="AK281" s="57"/>
      <c r="AL281" s="57"/>
      <c r="AM281" s="2"/>
      <c r="AN281" s="57"/>
      <c r="AO281" s="57"/>
      <c r="AP281" s="58"/>
    </row>
    <row r="282" spans="2:42" x14ac:dyDescent="0.2">
      <c r="B282" s="56"/>
      <c r="C282" s="47"/>
      <c r="D282" s="47"/>
      <c r="E282" s="47"/>
      <c r="F282" s="47"/>
      <c r="G282" s="47"/>
      <c r="H282" s="47"/>
      <c r="I282" s="47"/>
      <c r="J282" s="191"/>
      <c r="K282" s="196"/>
      <c r="L282" s="196"/>
      <c r="M282" s="196"/>
      <c r="N282" s="196"/>
      <c r="O282" s="191"/>
      <c r="P282" s="191"/>
      <c r="Q282" s="47"/>
      <c r="R282" s="47"/>
      <c r="S282" s="57"/>
      <c r="T282" s="57"/>
      <c r="U282" s="57"/>
      <c r="V282" s="57"/>
      <c r="W282" s="57"/>
      <c r="X282" s="57"/>
      <c r="Y282" s="57"/>
      <c r="Z282" s="57"/>
      <c r="AA282" s="57"/>
      <c r="AB282" s="57"/>
      <c r="AC282" s="57"/>
      <c r="AD282" s="57"/>
      <c r="AE282" s="57"/>
      <c r="AF282" s="57"/>
      <c r="AG282" s="57"/>
      <c r="AH282" s="57"/>
      <c r="AI282" s="57"/>
      <c r="AJ282" s="57"/>
      <c r="AK282" s="57"/>
      <c r="AL282" s="57"/>
      <c r="AM282" s="2"/>
      <c r="AN282" s="57"/>
      <c r="AO282" s="57"/>
      <c r="AP282" s="58"/>
    </row>
    <row r="283" spans="2:42" x14ac:dyDescent="0.2">
      <c r="B283" s="56"/>
      <c r="C283" s="191">
        <f>W268</f>
        <v>4.2</v>
      </c>
      <c r="D283" s="191"/>
      <c r="E283" s="191"/>
      <c r="F283" s="47" t="s">
        <v>24</v>
      </c>
      <c r="G283" s="192">
        <f>K281/100</f>
        <v>0.3562945368171021</v>
      </c>
      <c r="H283" s="192"/>
      <c r="I283" s="192"/>
      <c r="J283" s="192"/>
      <c r="K283" s="47" t="s">
        <v>2</v>
      </c>
      <c r="L283" s="193">
        <f>C283+G283</f>
        <v>4.5562945368171022</v>
      </c>
      <c r="M283" s="193"/>
      <c r="N283" s="193"/>
      <c r="O283" s="193"/>
      <c r="P283" s="47" t="s">
        <v>25</v>
      </c>
      <c r="Q283" s="47"/>
      <c r="R283" s="47"/>
      <c r="S283" s="57"/>
      <c r="T283" s="57"/>
      <c r="U283" s="57"/>
      <c r="V283" s="57"/>
      <c r="W283" s="57"/>
      <c r="X283" s="57"/>
      <c r="Y283" s="57"/>
      <c r="Z283" s="57"/>
      <c r="AA283" s="57"/>
      <c r="AB283" s="57"/>
      <c r="AC283" s="57"/>
      <c r="AD283" s="57"/>
      <c r="AE283" s="57"/>
      <c r="AF283" s="57"/>
      <c r="AG283" s="57"/>
      <c r="AH283" s="57"/>
      <c r="AI283" s="57"/>
      <c r="AJ283" s="57"/>
      <c r="AK283" s="57"/>
      <c r="AL283" s="57"/>
      <c r="AM283" s="2"/>
      <c r="AN283" s="57"/>
      <c r="AO283" s="57"/>
      <c r="AP283" s="58"/>
    </row>
    <row r="284" spans="2:42" x14ac:dyDescent="0.2">
      <c r="B284" s="59"/>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1"/>
      <c r="AN284" s="60"/>
      <c r="AO284" s="60"/>
      <c r="AP284" s="14"/>
    </row>
    <row r="286" spans="2:42" x14ac:dyDescent="0.2">
      <c r="B286" s="57" t="s">
        <v>231</v>
      </c>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2"/>
      <c r="AN286" s="57"/>
      <c r="AO286" s="57"/>
      <c r="AP286" s="57"/>
    </row>
    <row r="287" spans="2:42" x14ac:dyDescent="0.2">
      <c r="B287" s="10" t="s">
        <v>9</v>
      </c>
      <c r="C287" s="5"/>
      <c r="D287" s="204">
        <v>102</v>
      </c>
      <c r="E287" s="204"/>
      <c r="F287" s="198" t="s">
        <v>10</v>
      </c>
      <c r="G287" s="198"/>
      <c r="H287" s="198"/>
      <c r="I287" s="204">
        <v>10</v>
      </c>
      <c r="J287" s="204"/>
      <c r="K287" s="198" t="s">
        <v>11</v>
      </c>
      <c r="L287" s="198"/>
      <c r="M287" s="198"/>
      <c r="N287" s="198"/>
      <c r="O287" s="204">
        <v>5.2</v>
      </c>
      <c r="P287" s="204"/>
      <c r="Q287" s="198" t="s">
        <v>12</v>
      </c>
      <c r="R287" s="198"/>
      <c r="S287" s="198"/>
      <c r="T287" s="198"/>
      <c r="U287" s="198"/>
      <c r="V287" s="198"/>
      <c r="W287" s="199">
        <v>4.2</v>
      </c>
      <c r="X287" s="199"/>
      <c r="Y287" s="200" t="s">
        <v>13</v>
      </c>
      <c r="Z287" s="201"/>
      <c r="AA287" s="201"/>
      <c r="AB287" s="201"/>
      <c r="AC287" s="201"/>
      <c r="AD287" s="201"/>
      <c r="AE287" s="201"/>
      <c r="AF287" s="201"/>
      <c r="AG287" s="201"/>
      <c r="AH287" s="201"/>
      <c r="AI287" s="201"/>
      <c r="AJ287" s="201"/>
      <c r="AK287" s="201"/>
      <c r="AL287" s="201"/>
      <c r="AM287" s="6"/>
      <c r="AN287" s="5"/>
      <c r="AO287" s="5"/>
      <c r="AP287" s="12"/>
    </row>
    <row r="288" spans="2:42" x14ac:dyDescent="0.2">
      <c r="B288" s="51" t="s">
        <v>14</v>
      </c>
      <c r="C288" s="57"/>
      <c r="D288" s="57"/>
      <c r="E288" s="57"/>
      <c r="F288" s="57"/>
      <c r="G288" s="57"/>
      <c r="H288" s="57"/>
      <c r="I288" s="57"/>
      <c r="J288" s="202">
        <v>380</v>
      </c>
      <c r="K288" s="202"/>
      <c r="L288" s="57" t="s">
        <v>15</v>
      </c>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8"/>
    </row>
    <row r="289" spans="2:42" x14ac:dyDescent="0.2">
      <c r="B289" s="56" t="s">
        <v>16</v>
      </c>
      <c r="C289" s="57"/>
      <c r="D289" s="57"/>
      <c r="E289" s="57"/>
      <c r="F289" s="57"/>
      <c r="G289" s="57"/>
      <c r="H289" s="57"/>
      <c r="I289" s="57"/>
      <c r="J289" s="57"/>
      <c r="K289" s="57"/>
      <c r="L289" s="57"/>
      <c r="M289" s="57"/>
      <c r="N289" s="57"/>
      <c r="O289" s="57"/>
      <c r="P289" s="57"/>
      <c r="Q289" s="57"/>
      <c r="R289" s="57"/>
      <c r="S289" s="57"/>
      <c r="T289" s="57"/>
      <c r="U289" s="57"/>
      <c r="V289" s="57"/>
      <c r="W289" s="202">
        <v>1.024</v>
      </c>
      <c r="X289" s="202"/>
      <c r="Y289" s="202"/>
      <c r="Z289" s="203" t="s">
        <v>17</v>
      </c>
      <c r="AA289" s="203"/>
      <c r="AB289" s="203"/>
      <c r="AC289" s="203"/>
      <c r="AD289" s="57"/>
      <c r="AE289" s="57"/>
      <c r="AF289" s="57"/>
      <c r="AG289" s="57"/>
      <c r="AH289" s="57"/>
      <c r="AI289" s="57"/>
      <c r="AJ289" s="57"/>
      <c r="AK289" s="57"/>
      <c r="AL289" s="57"/>
      <c r="AM289" s="2"/>
      <c r="AN289" s="57"/>
      <c r="AO289" s="57"/>
      <c r="AP289" s="58"/>
    </row>
    <row r="290" spans="2:42" x14ac:dyDescent="0.2">
      <c r="B290" s="59" t="s">
        <v>18</v>
      </c>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1"/>
      <c r="AN290" s="60"/>
      <c r="AO290" s="60"/>
      <c r="AP290" s="14"/>
    </row>
    <row r="291" spans="2:42" x14ac:dyDescent="0.2">
      <c r="B291" s="56"/>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2"/>
      <c r="AN291" s="57"/>
      <c r="AO291" s="57"/>
      <c r="AP291" s="58"/>
    </row>
    <row r="292" spans="2:42" x14ac:dyDescent="0.2">
      <c r="B292" s="56" t="s">
        <v>19</v>
      </c>
      <c r="C292" s="47"/>
      <c r="D292" s="47"/>
      <c r="E292" s="47"/>
      <c r="F292" s="47"/>
      <c r="G292" s="47"/>
      <c r="H292" s="47"/>
      <c r="I292" s="47"/>
      <c r="J292" s="47"/>
      <c r="K292" s="47"/>
      <c r="L292" s="47"/>
      <c r="M292" s="47"/>
      <c r="N292" s="47"/>
      <c r="O292" s="47"/>
      <c r="P292" s="47"/>
      <c r="Q292" s="47"/>
      <c r="R292" s="47"/>
      <c r="S292" s="57"/>
      <c r="T292" s="57"/>
      <c r="U292" s="57"/>
      <c r="V292" s="57"/>
      <c r="W292" s="57"/>
      <c r="X292" s="57"/>
      <c r="Y292" s="57"/>
      <c r="Z292" s="57"/>
      <c r="AA292" s="57"/>
      <c r="AB292" s="57"/>
      <c r="AC292" s="57"/>
      <c r="AD292" s="57"/>
      <c r="AE292" s="57"/>
      <c r="AF292" s="57"/>
      <c r="AG292" s="57"/>
      <c r="AH292" s="57"/>
      <c r="AI292" s="57"/>
      <c r="AJ292" s="57"/>
      <c r="AK292" s="57"/>
      <c r="AL292" s="57"/>
      <c r="AM292" s="2"/>
      <c r="AN292" s="57"/>
      <c r="AO292" s="57"/>
      <c r="AP292" s="58"/>
    </row>
    <row r="293" spans="2:42" x14ac:dyDescent="0.2">
      <c r="B293" s="56"/>
      <c r="C293" s="47"/>
      <c r="D293" s="47"/>
      <c r="E293" s="47"/>
      <c r="F293" s="47"/>
      <c r="G293" s="47"/>
      <c r="H293" s="47"/>
      <c r="I293" s="47"/>
      <c r="J293" s="191" t="s">
        <v>2</v>
      </c>
      <c r="K293" s="194">
        <f>I287*D287</f>
        <v>1020</v>
      </c>
      <c r="L293" s="194"/>
      <c r="M293" s="194"/>
      <c r="N293" s="38" t="s">
        <v>3</v>
      </c>
      <c r="O293" s="194">
        <f>W289</f>
        <v>1.024</v>
      </c>
      <c r="P293" s="194"/>
      <c r="Q293" s="194"/>
      <c r="R293" s="47"/>
      <c r="S293" s="57"/>
      <c r="T293" s="57"/>
      <c r="U293" s="57"/>
      <c r="V293" s="57"/>
      <c r="W293" s="57"/>
      <c r="X293" s="57"/>
      <c r="Y293" s="57"/>
      <c r="Z293" s="57"/>
      <c r="AA293" s="57"/>
      <c r="AB293" s="57"/>
      <c r="AC293" s="57"/>
      <c r="AD293" s="57"/>
      <c r="AE293" s="57"/>
      <c r="AF293" s="57"/>
      <c r="AG293" s="57"/>
      <c r="AH293" s="57"/>
      <c r="AI293" s="57"/>
      <c r="AJ293" s="57"/>
      <c r="AK293" s="57"/>
      <c r="AL293" s="57"/>
      <c r="AM293" s="2"/>
      <c r="AN293" s="57"/>
      <c r="AO293" s="57"/>
      <c r="AP293" s="58"/>
    </row>
    <row r="294" spans="2:42" x14ac:dyDescent="0.2">
      <c r="B294" s="56"/>
      <c r="C294" s="47"/>
      <c r="D294" s="47"/>
      <c r="E294" s="47"/>
      <c r="F294" s="47"/>
      <c r="G294" s="47"/>
      <c r="H294" s="47"/>
      <c r="I294" s="47"/>
      <c r="J294" s="191"/>
      <c r="K294" s="47"/>
      <c r="L294" s="47"/>
      <c r="M294" s="191">
        <v>100</v>
      </c>
      <c r="N294" s="191"/>
      <c r="O294" s="191"/>
      <c r="P294" s="191"/>
      <c r="Q294" s="47"/>
      <c r="R294" s="47"/>
      <c r="S294" s="57"/>
      <c r="T294" s="57"/>
      <c r="U294" s="57"/>
      <c r="V294" s="57"/>
      <c r="W294" s="57"/>
      <c r="X294" s="57"/>
      <c r="Y294" s="57"/>
      <c r="Z294" s="57"/>
      <c r="AA294" s="57"/>
      <c r="AB294" s="57"/>
      <c r="AC294" s="57"/>
      <c r="AD294" s="57"/>
      <c r="AE294" s="57"/>
      <c r="AF294" s="57"/>
      <c r="AG294" s="57"/>
      <c r="AH294" s="57"/>
      <c r="AI294" s="57"/>
      <c r="AJ294" s="57"/>
      <c r="AK294" s="57"/>
      <c r="AL294" s="57"/>
      <c r="AM294" s="2"/>
      <c r="AN294" s="57"/>
      <c r="AO294" s="57"/>
      <c r="AP294" s="58"/>
    </row>
    <row r="295" spans="2:42" x14ac:dyDescent="0.2">
      <c r="B295" s="56"/>
      <c r="C295" s="47"/>
      <c r="D295" s="47"/>
      <c r="E295" s="47"/>
      <c r="F295" s="47"/>
      <c r="G295" s="47"/>
      <c r="H295" s="47"/>
      <c r="I295" s="47"/>
      <c r="J295" s="191" t="s">
        <v>2</v>
      </c>
      <c r="K295" s="197">
        <f>K293*O293/M294</f>
        <v>10.444800000000001</v>
      </c>
      <c r="L295" s="197"/>
      <c r="M295" s="197"/>
      <c r="N295" s="197"/>
      <c r="O295" s="197"/>
      <c r="P295" s="191" t="s">
        <v>22</v>
      </c>
      <c r="Q295" s="191"/>
      <c r="R295" s="47"/>
      <c r="S295" s="57"/>
      <c r="T295" s="57"/>
      <c r="U295" s="57"/>
      <c r="V295" s="57"/>
      <c r="W295" s="57"/>
      <c r="X295" s="57"/>
      <c r="Y295" s="57"/>
      <c r="Z295" s="57"/>
      <c r="AA295" s="57"/>
      <c r="AB295" s="57"/>
      <c r="AC295" s="57"/>
      <c r="AD295" s="57"/>
      <c r="AE295" s="57"/>
      <c r="AF295" s="57"/>
      <c r="AG295" s="57"/>
      <c r="AH295" s="57"/>
      <c r="AI295" s="57"/>
      <c r="AJ295" s="57"/>
      <c r="AK295" s="57"/>
      <c r="AL295" s="57"/>
      <c r="AM295" s="2"/>
      <c r="AN295" s="57"/>
      <c r="AO295" s="57"/>
      <c r="AP295" s="58"/>
    </row>
    <row r="296" spans="2:42" x14ac:dyDescent="0.2">
      <c r="B296" s="56"/>
      <c r="C296" s="47"/>
      <c r="D296" s="47"/>
      <c r="E296" s="47"/>
      <c r="F296" s="47"/>
      <c r="G296" s="47"/>
      <c r="H296" s="47"/>
      <c r="I296" s="47"/>
      <c r="J296" s="191"/>
      <c r="K296" s="197"/>
      <c r="L296" s="197"/>
      <c r="M296" s="197"/>
      <c r="N296" s="197"/>
      <c r="O296" s="197"/>
      <c r="P296" s="191"/>
      <c r="Q296" s="191"/>
      <c r="R296" s="47"/>
      <c r="S296" s="57"/>
      <c r="T296" s="57"/>
      <c r="U296" s="57"/>
      <c r="V296" s="57"/>
      <c r="W296" s="57"/>
      <c r="X296" s="57"/>
      <c r="Y296" s="57"/>
      <c r="Z296" s="57"/>
      <c r="AA296" s="57"/>
      <c r="AB296" s="57"/>
      <c r="AC296" s="57"/>
      <c r="AD296" s="57"/>
      <c r="AE296" s="57"/>
      <c r="AF296" s="57"/>
      <c r="AG296" s="57"/>
      <c r="AH296" s="57"/>
      <c r="AI296" s="57"/>
      <c r="AJ296" s="57"/>
      <c r="AK296" s="57"/>
      <c r="AL296" s="57"/>
      <c r="AM296" s="2"/>
      <c r="AN296" s="57"/>
      <c r="AO296" s="57"/>
      <c r="AP296" s="58"/>
    </row>
    <row r="297" spans="2:42" x14ac:dyDescent="0.2">
      <c r="B297" s="56"/>
      <c r="C297" s="47"/>
      <c r="D297" s="47"/>
      <c r="E297" s="47"/>
      <c r="F297" s="47"/>
      <c r="G297" s="47"/>
      <c r="H297" s="47"/>
      <c r="I297" s="47"/>
      <c r="J297" s="47"/>
      <c r="K297" s="47"/>
      <c r="L297" s="47"/>
      <c r="M297" s="47"/>
      <c r="N297" s="47"/>
      <c r="O297" s="47"/>
      <c r="P297" s="47"/>
      <c r="Q297" s="47"/>
      <c r="R297" s="47"/>
      <c r="S297" s="57"/>
      <c r="T297" s="57"/>
      <c r="U297" s="57"/>
      <c r="V297" s="57"/>
      <c r="W297" s="57"/>
      <c r="X297" s="57"/>
      <c r="Y297" s="57"/>
      <c r="Z297" s="57"/>
      <c r="AA297" s="57"/>
      <c r="AB297" s="57"/>
      <c r="AC297" s="57"/>
      <c r="AD297" s="57"/>
      <c r="AE297" s="57"/>
      <c r="AF297" s="57"/>
      <c r="AG297" s="57"/>
      <c r="AH297" s="57"/>
      <c r="AI297" s="57"/>
      <c r="AJ297" s="57"/>
      <c r="AK297" s="57"/>
      <c r="AL297" s="57"/>
      <c r="AM297" s="2"/>
      <c r="AN297" s="57"/>
      <c r="AO297" s="57"/>
      <c r="AP297" s="58"/>
    </row>
    <row r="298" spans="2:42" x14ac:dyDescent="0.2">
      <c r="B298" s="56"/>
      <c r="C298" s="47"/>
      <c r="D298" s="47"/>
      <c r="E298" s="47"/>
      <c r="F298" s="47"/>
      <c r="G298" s="47"/>
      <c r="H298" s="47"/>
      <c r="I298" s="47"/>
      <c r="J298" s="191" t="s">
        <v>2</v>
      </c>
      <c r="K298" s="194">
        <f>J288</f>
        <v>380</v>
      </c>
      <c r="L298" s="194"/>
      <c r="M298" s="194"/>
      <c r="N298" s="47"/>
      <c r="O298" s="47"/>
      <c r="P298" s="47"/>
      <c r="Q298" s="47"/>
      <c r="R298" s="47"/>
      <c r="S298" s="57"/>
      <c r="T298" s="57"/>
      <c r="U298" s="57"/>
      <c r="V298" s="57"/>
      <c r="W298" s="57"/>
      <c r="X298" s="57"/>
      <c r="Y298" s="57"/>
      <c r="Z298" s="57"/>
      <c r="AA298" s="57"/>
      <c r="AB298" s="57"/>
      <c r="AC298" s="57"/>
      <c r="AD298" s="57"/>
      <c r="AE298" s="57"/>
      <c r="AF298" s="57"/>
      <c r="AG298" s="57"/>
      <c r="AH298" s="57"/>
      <c r="AI298" s="57"/>
      <c r="AJ298" s="57"/>
      <c r="AK298" s="57"/>
      <c r="AL298" s="57"/>
      <c r="AM298" s="2"/>
      <c r="AN298" s="57"/>
      <c r="AO298" s="57"/>
      <c r="AP298" s="58"/>
    </row>
    <row r="299" spans="2:42" x14ac:dyDescent="0.2">
      <c r="B299" s="56"/>
      <c r="C299" s="47"/>
      <c r="D299" s="47"/>
      <c r="E299" s="47"/>
      <c r="F299" s="47"/>
      <c r="G299" s="47"/>
      <c r="H299" s="47"/>
      <c r="I299" s="47"/>
      <c r="J299" s="191"/>
      <c r="K299" s="195">
        <f>ROUND(K295,2)</f>
        <v>10.44</v>
      </c>
      <c r="L299" s="195"/>
      <c r="M299" s="195"/>
      <c r="N299" s="47"/>
      <c r="O299" s="47"/>
      <c r="P299" s="47"/>
      <c r="Q299" s="47"/>
      <c r="R299" s="47"/>
      <c r="S299" s="57"/>
      <c r="T299" s="57"/>
      <c r="U299" s="57"/>
      <c r="V299" s="57"/>
      <c r="W299" s="57"/>
      <c r="X299" s="57"/>
      <c r="Y299" s="57"/>
      <c r="Z299" s="57"/>
      <c r="AA299" s="57"/>
      <c r="AB299" s="57"/>
      <c r="AC299" s="57"/>
      <c r="AD299" s="57"/>
      <c r="AE299" s="57"/>
      <c r="AF299" s="57"/>
      <c r="AG299" s="57"/>
      <c r="AH299" s="57"/>
      <c r="AI299" s="57"/>
      <c r="AJ299" s="57"/>
      <c r="AK299" s="57"/>
      <c r="AL299" s="57"/>
      <c r="AM299" s="2"/>
      <c r="AN299" s="57"/>
      <c r="AO299" s="57"/>
      <c r="AP299" s="58"/>
    </row>
    <row r="300" spans="2:42" x14ac:dyDescent="0.2">
      <c r="B300" s="56"/>
      <c r="C300" s="47"/>
      <c r="D300" s="47"/>
      <c r="E300" s="47"/>
      <c r="F300" s="47"/>
      <c r="G300" s="47"/>
      <c r="H300" s="47"/>
      <c r="I300" s="47"/>
      <c r="J300" s="191" t="s">
        <v>2</v>
      </c>
      <c r="K300" s="196">
        <f>K298/K299</f>
        <v>36.398467432950191</v>
      </c>
      <c r="L300" s="196"/>
      <c r="M300" s="196"/>
      <c r="N300" s="196"/>
      <c r="O300" s="191" t="s">
        <v>23</v>
      </c>
      <c r="P300" s="191"/>
      <c r="Q300" s="47"/>
      <c r="R300" s="47"/>
      <c r="S300" s="57"/>
      <c r="T300" s="57"/>
      <c r="U300" s="57"/>
      <c r="V300" s="57"/>
      <c r="W300" s="57"/>
      <c r="X300" s="57"/>
      <c r="Y300" s="57"/>
      <c r="Z300" s="57"/>
      <c r="AA300" s="57"/>
      <c r="AB300" s="57"/>
      <c r="AC300" s="57"/>
      <c r="AD300" s="57"/>
      <c r="AE300" s="57"/>
      <c r="AF300" s="57"/>
      <c r="AG300" s="57"/>
      <c r="AH300" s="57"/>
      <c r="AI300" s="57"/>
      <c r="AJ300" s="57"/>
      <c r="AK300" s="57"/>
      <c r="AL300" s="57"/>
      <c r="AM300" s="2"/>
      <c r="AN300" s="57"/>
      <c r="AO300" s="57"/>
      <c r="AP300" s="58"/>
    </row>
    <row r="301" spans="2:42" x14ac:dyDescent="0.2">
      <c r="B301" s="56"/>
      <c r="C301" s="47"/>
      <c r="D301" s="47"/>
      <c r="E301" s="47"/>
      <c r="F301" s="47"/>
      <c r="G301" s="47"/>
      <c r="H301" s="47"/>
      <c r="I301" s="47"/>
      <c r="J301" s="191"/>
      <c r="K301" s="196"/>
      <c r="L301" s="196"/>
      <c r="M301" s="196"/>
      <c r="N301" s="196"/>
      <c r="O301" s="191"/>
      <c r="P301" s="191"/>
      <c r="Q301" s="47"/>
      <c r="R301" s="47"/>
      <c r="S301" s="57"/>
      <c r="T301" s="57"/>
      <c r="U301" s="57"/>
      <c r="V301" s="57"/>
      <c r="W301" s="57"/>
      <c r="X301" s="57"/>
      <c r="Y301" s="57"/>
      <c r="Z301" s="57"/>
      <c r="AA301" s="57"/>
      <c r="AB301" s="57"/>
      <c r="AC301" s="57"/>
      <c r="AD301" s="57"/>
      <c r="AE301" s="57"/>
      <c r="AF301" s="57"/>
      <c r="AG301" s="57"/>
      <c r="AH301" s="57"/>
      <c r="AI301" s="57"/>
      <c r="AJ301" s="57"/>
      <c r="AK301" s="57"/>
      <c r="AL301" s="57"/>
      <c r="AM301" s="2"/>
      <c r="AN301" s="57"/>
      <c r="AO301" s="57"/>
      <c r="AP301" s="58"/>
    </row>
    <row r="302" spans="2:42" x14ac:dyDescent="0.2">
      <c r="B302" s="56"/>
      <c r="C302" s="191">
        <f>W287</f>
        <v>4.2</v>
      </c>
      <c r="D302" s="191"/>
      <c r="E302" s="191"/>
      <c r="F302" s="47" t="s">
        <v>24</v>
      </c>
      <c r="G302" s="192">
        <f>K300/100</f>
        <v>0.36398467432950193</v>
      </c>
      <c r="H302" s="192"/>
      <c r="I302" s="192"/>
      <c r="J302" s="192"/>
      <c r="K302" s="47" t="s">
        <v>2</v>
      </c>
      <c r="L302" s="193">
        <f>C302+G302</f>
        <v>4.5639846743295021</v>
      </c>
      <c r="M302" s="193"/>
      <c r="N302" s="193"/>
      <c r="O302" s="193"/>
      <c r="P302" s="47" t="s">
        <v>25</v>
      </c>
      <c r="Q302" s="47"/>
      <c r="R302" s="47"/>
      <c r="S302" s="57"/>
      <c r="T302" s="57"/>
      <c r="U302" s="57"/>
      <c r="V302" s="57"/>
      <c r="W302" s="57"/>
      <c r="X302" s="57"/>
      <c r="Y302" s="57"/>
      <c r="Z302" s="57"/>
      <c r="AA302" s="57"/>
      <c r="AB302" s="57"/>
      <c r="AC302" s="57"/>
      <c r="AD302" s="57"/>
      <c r="AE302" s="57"/>
      <c r="AF302" s="57"/>
      <c r="AG302" s="57"/>
      <c r="AH302" s="57"/>
      <c r="AI302" s="57"/>
      <c r="AJ302" s="57"/>
      <c r="AK302" s="57"/>
      <c r="AL302" s="57"/>
      <c r="AM302" s="2"/>
      <c r="AN302" s="57"/>
      <c r="AO302" s="57"/>
      <c r="AP302" s="58"/>
    </row>
    <row r="303" spans="2:42" x14ac:dyDescent="0.2">
      <c r="B303" s="59"/>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1"/>
      <c r="AN303" s="60"/>
      <c r="AO303" s="60"/>
      <c r="AP303" s="14"/>
    </row>
    <row r="305" spans="2:42" x14ac:dyDescent="0.2">
      <c r="B305" s="57" t="s">
        <v>232</v>
      </c>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2"/>
      <c r="AN305" s="57"/>
      <c r="AO305" s="57"/>
      <c r="AP305" s="57"/>
    </row>
    <row r="306" spans="2:42" x14ac:dyDescent="0.2">
      <c r="B306" s="10" t="s">
        <v>9</v>
      </c>
      <c r="C306" s="5"/>
      <c r="D306" s="204">
        <v>114</v>
      </c>
      <c r="E306" s="204"/>
      <c r="F306" s="198" t="s">
        <v>10</v>
      </c>
      <c r="G306" s="198"/>
      <c r="H306" s="198"/>
      <c r="I306" s="204">
        <v>12</v>
      </c>
      <c r="J306" s="204"/>
      <c r="K306" s="198" t="s">
        <v>11</v>
      </c>
      <c r="L306" s="198"/>
      <c r="M306" s="198"/>
      <c r="N306" s="198"/>
      <c r="O306" s="204">
        <v>8.5</v>
      </c>
      <c r="P306" s="204"/>
      <c r="Q306" s="198" t="s">
        <v>12</v>
      </c>
      <c r="R306" s="198"/>
      <c r="S306" s="198"/>
      <c r="T306" s="198"/>
      <c r="U306" s="198"/>
      <c r="V306" s="198"/>
      <c r="W306" s="199">
        <v>6.2</v>
      </c>
      <c r="X306" s="199"/>
      <c r="Y306" s="200" t="s">
        <v>13</v>
      </c>
      <c r="Z306" s="201"/>
      <c r="AA306" s="201"/>
      <c r="AB306" s="201"/>
      <c r="AC306" s="201"/>
      <c r="AD306" s="201"/>
      <c r="AE306" s="201"/>
      <c r="AF306" s="201"/>
      <c r="AG306" s="201"/>
      <c r="AH306" s="201"/>
      <c r="AI306" s="201"/>
      <c r="AJ306" s="201"/>
      <c r="AK306" s="201"/>
      <c r="AL306" s="201"/>
      <c r="AM306" s="6"/>
      <c r="AN306" s="5"/>
      <c r="AO306" s="5"/>
      <c r="AP306" s="12"/>
    </row>
    <row r="307" spans="2:42" x14ac:dyDescent="0.2">
      <c r="B307" s="51" t="s">
        <v>14</v>
      </c>
      <c r="C307" s="57"/>
      <c r="D307" s="57"/>
      <c r="E307" s="57"/>
      <c r="F307" s="57"/>
      <c r="G307" s="57"/>
      <c r="H307" s="57"/>
      <c r="I307" s="57"/>
      <c r="J307" s="202">
        <v>410</v>
      </c>
      <c r="K307" s="202"/>
      <c r="L307" s="57" t="s">
        <v>15</v>
      </c>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8"/>
    </row>
    <row r="308" spans="2:42" x14ac:dyDescent="0.2">
      <c r="B308" s="56" t="s">
        <v>16</v>
      </c>
      <c r="C308" s="57"/>
      <c r="D308" s="57"/>
      <c r="E308" s="57"/>
      <c r="F308" s="57"/>
      <c r="G308" s="57"/>
      <c r="H308" s="57"/>
      <c r="I308" s="57"/>
      <c r="J308" s="57"/>
      <c r="K308" s="57"/>
      <c r="L308" s="57"/>
      <c r="M308" s="57"/>
      <c r="N308" s="57"/>
      <c r="O308" s="57"/>
      <c r="P308" s="57"/>
      <c r="Q308" s="57"/>
      <c r="R308" s="57"/>
      <c r="S308" s="57"/>
      <c r="T308" s="57"/>
      <c r="U308" s="57"/>
      <c r="V308" s="57"/>
      <c r="W308" s="202">
        <v>1.0249999999999999</v>
      </c>
      <c r="X308" s="202"/>
      <c r="Y308" s="202"/>
      <c r="Z308" s="203" t="s">
        <v>17</v>
      </c>
      <c r="AA308" s="203"/>
      <c r="AB308" s="203"/>
      <c r="AC308" s="203"/>
      <c r="AD308" s="57"/>
      <c r="AE308" s="57"/>
      <c r="AF308" s="57"/>
      <c r="AG308" s="57"/>
      <c r="AH308" s="57"/>
      <c r="AI308" s="57"/>
      <c r="AJ308" s="57"/>
      <c r="AK308" s="57"/>
      <c r="AL308" s="57"/>
      <c r="AM308" s="2"/>
      <c r="AN308" s="57"/>
      <c r="AO308" s="57"/>
      <c r="AP308" s="58"/>
    </row>
    <row r="309" spans="2:42" x14ac:dyDescent="0.2">
      <c r="B309" s="59" t="s">
        <v>18</v>
      </c>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1"/>
      <c r="AN309" s="60"/>
      <c r="AO309" s="60"/>
      <c r="AP309" s="14"/>
    </row>
    <row r="310" spans="2:42" x14ac:dyDescent="0.2">
      <c r="B310" s="56"/>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2"/>
      <c r="AN310" s="57"/>
      <c r="AO310" s="57"/>
      <c r="AP310" s="58"/>
    </row>
    <row r="311" spans="2:42" x14ac:dyDescent="0.2">
      <c r="B311" s="56" t="s">
        <v>19</v>
      </c>
      <c r="C311" s="47"/>
      <c r="D311" s="47"/>
      <c r="E311" s="47"/>
      <c r="F311" s="47"/>
      <c r="G311" s="47"/>
      <c r="H311" s="47"/>
      <c r="I311" s="47"/>
      <c r="J311" s="47"/>
      <c r="K311" s="47"/>
      <c r="L311" s="47"/>
      <c r="M311" s="47"/>
      <c r="N311" s="47"/>
      <c r="O311" s="47"/>
      <c r="P311" s="47"/>
      <c r="Q311" s="47"/>
      <c r="R311" s="47"/>
      <c r="S311" s="57"/>
      <c r="T311" s="57"/>
      <c r="U311" s="57"/>
      <c r="V311" s="57"/>
      <c r="W311" s="57"/>
      <c r="X311" s="57"/>
      <c r="Y311" s="57"/>
      <c r="Z311" s="57"/>
      <c r="AA311" s="57"/>
      <c r="AB311" s="57"/>
      <c r="AC311" s="57"/>
      <c r="AD311" s="57"/>
      <c r="AE311" s="57"/>
      <c r="AF311" s="57"/>
      <c r="AG311" s="57"/>
      <c r="AH311" s="57"/>
      <c r="AI311" s="57"/>
      <c r="AJ311" s="57"/>
      <c r="AK311" s="57"/>
      <c r="AL311" s="57"/>
      <c r="AM311" s="2"/>
      <c r="AN311" s="57"/>
      <c r="AO311" s="57"/>
      <c r="AP311" s="58"/>
    </row>
    <row r="312" spans="2:42" x14ac:dyDescent="0.2">
      <c r="B312" s="56"/>
      <c r="C312" s="47"/>
      <c r="D312" s="47"/>
      <c r="E312" s="47"/>
      <c r="F312" s="47"/>
      <c r="G312" s="47"/>
      <c r="H312" s="47"/>
      <c r="I312" s="47"/>
      <c r="J312" s="191" t="s">
        <v>2</v>
      </c>
      <c r="K312" s="194">
        <f>I306*D306</f>
        <v>1368</v>
      </c>
      <c r="L312" s="194"/>
      <c r="M312" s="194"/>
      <c r="N312" s="38" t="s">
        <v>3</v>
      </c>
      <c r="O312" s="194">
        <f>W308</f>
        <v>1.0249999999999999</v>
      </c>
      <c r="P312" s="194"/>
      <c r="Q312" s="194"/>
      <c r="R312" s="47"/>
      <c r="S312" s="57"/>
      <c r="T312" s="57"/>
      <c r="U312" s="57"/>
      <c r="V312" s="57"/>
      <c r="W312" s="57"/>
      <c r="X312" s="57"/>
      <c r="Y312" s="57"/>
      <c r="Z312" s="57"/>
      <c r="AA312" s="57"/>
      <c r="AB312" s="57"/>
      <c r="AC312" s="57"/>
      <c r="AD312" s="57"/>
      <c r="AE312" s="57"/>
      <c r="AF312" s="57"/>
      <c r="AG312" s="57"/>
      <c r="AH312" s="57"/>
      <c r="AI312" s="57"/>
      <c r="AJ312" s="57"/>
      <c r="AK312" s="57"/>
      <c r="AL312" s="57"/>
      <c r="AM312" s="2"/>
      <c r="AN312" s="57"/>
      <c r="AO312" s="57"/>
      <c r="AP312" s="58"/>
    </row>
    <row r="313" spans="2:42" x14ac:dyDescent="0.2">
      <c r="B313" s="56"/>
      <c r="C313" s="47"/>
      <c r="D313" s="47"/>
      <c r="E313" s="47"/>
      <c r="F313" s="47"/>
      <c r="G313" s="47"/>
      <c r="H313" s="47"/>
      <c r="I313" s="47"/>
      <c r="J313" s="191"/>
      <c r="K313" s="47"/>
      <c r="L313" s="47"/>
      <c r="M313" s="191">
        <v>100</v>
      </c>
      <c r="N313" s="191"/>
      <c r="O313" s="191"/>
      <c r="P313" s="191"/>
      <c r="Q313" s="47"/>
      <c r="R313" s="47"/>
      <c r="S313" s="57"/>
      <c r="T313" s="57"/>
      <c r="U313" s="57"/>
      <c r="V313" s="57"/>
      <c r="W313" s="57"/>
      <c r="X313" s="57"/>
      <c r="Y313" s="57"/>
      <c r="Z313" s="57"/>
      <c r="AA313" s="57"/>
      <c r="AB313" s="57"/>
      <c r="AC313" s="57"/>
      <c r="AD313" s="57"/>
      <c r="AE313" s="57"/>
      <c r="AF313" s="57"/>
      <c r="AG313" s="57"/>
      <c r="AH313" s="57"/>
      <c r="AI313" s="57"/>
      <c r="AJ313" s="57"/>
      <c r="AK313" s="57"/>
      <c r="AL313" s="57"/>
      <c r="AM313" s="2"/>
      <c r="AN313" s="57"/>
      <c r="AO313" s="57"/>
      <c r="AP313" s="58"/>
    </row>
    <row r="314" spans="2:42" x14ac:dyDescent="0.2">
      <c r="B314" s="56"/>
      <c r="C314" s="47"/>
      <c r="D314" s="47"/>
      <c r="E314" s="47"/>
      <c r="F314" s="47"/>
      <c r="G314" s="47"/>
      <c r="H314" s="47"/>
      <c r="I314" s="47"/>
      <c r="J314" s="191" t="s">
        <v>2</v>
      </c>
      <c r="K314" s="197">
        <f>K312*O312/M313</f>
        <v>14.021999999999998</v>
      </c>
      <c r="L314" s="197"/>
      <c r="M314" s="197"/>
      <c r="N314" s="197"/>
      <c r="O314" s="197"/>
      <c r="P314" s="191" t="s">
        <v>22</v>
      </c>
      <c r="Q314" s="191"/>
      <c r="R314" s="47"/>
      <c r="S314" s="57"/>
      <c r="T314" s="57"/>
      <c r="U314" s="57"/>
      <c r="V314" s="57"/>
      <c r="W314" s="57"/>
      <c r="X314" s="57"/>
      <c r="Y314" s="57"/>
      <c r="Z314" s="57"/>
      <c r="AA314" s="57"/>
      <c r="AB314" s="57"/>
      <c r="AC314" s="57"/>
      <c r="AD314" s="57"/>
      <c r="AE314" s="57"/>
      <c r="AF314" s="57"/>
      <c r="AG314" s="57"/>
      <c r="AH314" s="57"/>
      <c r="AI314" s="57"/>
      <c r="AJ314" s="57"/>
      <c r="AK314" s="57"/>
      <c r="AL314" s="57"/>
      <c r="AM314" s="2"/>
      <c r="AN314" s="57"/>
      <c r="AO314" s="57"/>
      <c r="AP314" s="58"/>
    </row>
    <row r="315" spans="2:42" x14ac:dyDescent="0.2">
      <c r="B315" s="56"/>
      <c r="C315" s="47"/>
      <c r="D315" s="47"/>
      <c r="E315" s="47"/>
      <c r="F315" s="47"/>
      <c r="G315" s="47"/>
      <c r="H315" s="47"/>
      <c r="I315" s="47"/>
      <c r="J315" s="191"/>
      <c r="K315" s="197"/>
      <c r="L315" s="197"/>
      <c r="M315" s="197"/>
      <c r="N315" s="197"/>
      <c r="O315" s="197"/>
      <c r="P315" s="191"/>
      <c r="Q315" s="191"/>
      <c r="R315" s="47"/>
      <c r="S315" s="57"/>
      <c r="T315" s="57"/>
      <c r="U315" s="57"/>
      <c r="V315" s="57"/>
      <c r="W315" s="57"/>
      <c r="X315" s="57"/>
      <c r="Y315" s="57"/>
      <c r="Z315" s="57"/>
      <c r="AA315" s="57"/>
      <c r="AB315" s="57"/>
      <c r="AC315" s="57"/>
      <c r="AD315" s="57"/>
      <c r="AE315" s="57"/>
      <c r="AF315" s="57"/>
      <c r="AG315" s="57"/>
      <c r="AH315" s="57"/>
      <c r="AI315" s="57"/>
      <c r="AJ315" s="57"/>
      <c r="AK315" s="57"/>
      <c r="AL315" s="57"/>
      <c r="AM315" s="2"/>
      <c r="AN315" s="57"/>
      <c r="AO315" s="57"/>
      <c r="AP315" s="58"/>
    </row>
    <row r="316" spans="2:42" x14ac:dyDescent="0.2">
      <c r="B316" s="56"/>
      <c r="C316" s="47"/>
      <c r="D316" s="47"/>
      <c r="E316" s="47"/>
      <c r="F316" s="47"/>
      <c r="G316" s="47"/>
      <c r="H316" s="47"/>
      <c r="I316" s="47"/>
      <c r="J316" s="47"/>
      <c r="K316" s="47"/>
      <c r="L316" s="47"/>
      <c r="M316" s="47"/>
      <c r="N316" s="47"/>
      <c r="O316" s="47"/>
      <c r="P316" s="47"/>
      <c r="Q316" s="47"/>
      <c r="R316" s="47"/>
      <c r="S316" s="57"/>
      <c r="T316" s="57"/>
      <c r="U316" s="57"/>
      <c r="V316" s="57"/>
      <c r="W316" s="57"/>
      <c r="X316" s="57"/>
      <c r="Y316" s="57"/>
      <c r="Z316" s="57"/>
      <c r="AA316" s="57"/>
      <c r="AB316" s="57"/>
      <c r="AC316" s="57"/>
      <c r="AD316" s="57"/>
      <c r="AE316" s="57"/>
      <c r="AF316" s="57"/>
      <c r="AG316" s="57"/>
      <c r="AH316" s="57"/>
      <c r="AI316" s="57"/>
      <c r="AJ316" s="57"/>
      <c r="AK316" s="57"/>
      <c r="AL316" s="57"/>
      <c r="AM316" s="2"/>
      <c r="AN316" s="57"/>
      <c r="AO316" s="57"/>
      <c r="AP316" s="58"/>
    </row>
    <row r="317" spans="2:42" x14ac:dyDescent="0.2">
      <c r="B317" s="56"/>
      <c r="C317" s="47"/>
      <c r="D317" s="47"/>
      <c r="E317" s="47"/>
      <c r="F317" s="47"/>
      <c r="G317" s="47"/>
      <c r="H317" s="47"/>
      <c r="I317" s="47"/>
      <c r="J317" s="191" t="s">
        <v>2</v>
      </c>
      <c r="K317" s="194">
        <f>J307</f>
        <v>410</v>
      </c>
      <c r="L317" s="194"/>
      <c r="M317" s="194"/>
      <c r="N317" s="47"/>
      <c r="O317" s="47"/>
      <c r="P317" s="47"/>
      <c r="Q317" s="47"/>
      <c r="R317" s="47"/>
      <c r="S317" s="57"/>
      <c r="T317" s="57"/>
      <c r="U317" s="57"/>
      <c r="V317" s="57"/>
      <c r="W317" s="57"/>
      <c r="X317" s="57"/>
      <c r="Y317" s="57"/>
      <c r="Z317" s="57"/>
      <c r="AA317" s="57"/>
      <c r="AB317" s="57"/>
      <c r="AC317" s="57"/>
      <c r="AD317" s="57"/>
      <c r="AE317" s="57"/>
      <c r="AF317" s="57"/>
      <c r="AG317" s="57"/>
      <c r="AH317" s="57"/>
      <c r="AI317" s="57"/>
      <c r="AJ317" s="57"/>
      <c r="AK317" s="57"/>
      <c r="AL317" s="57"/>
      <c r="AM317" s="2"/>
      <c r="AN317" s="57"/>
      <c r="AO317" s="57"/>
      <c r="AP317" s="58"/>
    </row>
    <row r="318" spans="2:42" x14ac:dyDescent="0.2">
      <c r="B318" s="56"/>
      <c r="C318" s="47"/>
      <c r="D318" s="47"/>
      <c r="E318" s="47"/>
      <c r="F318" s="47"/>
      <c r="G318" s="47"/>
      <c r="H318" s="47"/>
      <c r="I318" s="47"/>
      <c r="J318" s="191"/>
      <c r="K318" s="195">
        <f>ROUND(K314,2)</f>
        <v>14.02</v>
      </c>
      <c r="L318" s="195"/>
      <c r="M318" s="195"/>
      <c r="N318" s="47"/>
      <c r="O318" s="47"/>
      <c r="P318" s="47"/>
      <c r="Q318" s="47"/>
      <c r="R318" s="47"/>
      <c r="S318" s="57"/>
      <c r="T318" s="57"/>
      <c r="U318" s="57"/>
      <c r="V318" s="57"/>
      <c r="W318" s="57"/>
      <c r="X318" s="57"/>
      <c r="Y318" s="57"/>
      <c r="Z318" s="57"/>
      <c r="AA318" s="57"/>
      <c r="AB318" s="57"/>
      <c r="AC318" s="57"/>
      <c r="AD318" s="57"/>
      <c r="AE318" s="57"/>
      <c r="AF318" s="57"/>
      <c r="AG318" s="57"/>
      <c r="AH318" s="57"/>
      <c r="AI318" s="57"/>
      <c r="AJ318" s="57"/>
      <c r="AK318" s="57"/>
      <c r="AL318" s="57"/>
      <c r="AM318" s="2"/>
      <c r="AN318" s="57"/>
      <c r="AO318" s="57"/>
      <c r="AP318" s="58"/>
    </row>
    <row r="319" spans="2:42" x14ac:dyDescent="0.2">
      <c r="B319" s="56"/>
      <c r="C319" s="47"/>
      <c r="D319" s="47"/>
      <c r="E319" s="47"/>
      <c r="F319" s="47"/>
      <c r="G319" s="47"/>
      <c r="H319" s="47"/>
      <c r="I319" s="47"/>
      <c r="J319" s="191" t="s">
        <v>2</v>
      </c>
      <c r="K319" s="196">
        <f>K317/K318</f>
        <v>29.243937232524964</v>
      </c>
      <c r="L319" s="196"/>
      <c r="M319" s="196"/>
      <c r="N319" s="196"/>
      <c r="O319" s="191" t="s">
        <v>23</v>
      </c>
      <c r="P319" s="191"/>
      <c r="Q319" s="47"/>
      <c r="R319" s="47"/>
      <c r="S319" s="57"/>
      <c r="T319" s="57"/>
      <c r="U319" s="57"/>
      <c r="V319" s="57"/>
      <c r="W319" s="57"/>
      <c r="X319" s="57"/>
      <c r="Y319" s="57"/>
      <c r="Z319" s="57"/>
      <c r="AA319" s="57"/>
      <c r="AB319" s="57"/>
      <c r="AC319" s="57"/>
      <c r="AD319" s="57"/>
      <c r="AE319" s="57"/>
      <c r="AF319" s="57"/>
      <c r="AG319" s="57"/>
      <c r="AH319" s="57"/>
      <c r="AI319" s="57"/>
      <c r="AJ319" s="57"/>
      <c r="AK319" s="57"/>
      <c r="AL319" s="57"/>
      <c r="AM319" s="2"/>
      <c r="AN319" s="57"/>
      <c r="AO319" s="57"/>
      <c r="AP319" s="58"/>
    </row>
    <row r="320" spans="2:42" x14ac:dyDescent="0.2">
      <c r="B320" s="56"/>
      <c r="C320" s="47"/>
      <c r="D320" s="47"/>
      <c r="E320" s="47"/>
      <c r="F320" s="47"/>
      <c r="G320" s="47"/>
      <c r="H320" s="47"/>
      <c r="I320" s="47"/>
      <c r="J320" s="191"/>
      <c r="K320" s="196"/>
      <c r="L320" s="196"/>
      <c r="M320" s="196"/>
      <c r="N320" s="196"/>
      <c r="O320" s="191"/>
      <c r="P320" s="191"/>
      <c r="Q320" s="47"/>
      <c r="R320" s="47"/>
      <c r="S320" s="57"/>
      <c r="T320" s="57"/>
      <c r="U320" s="57"/>
      <c r="V320" s="57"/>
      <c r="W320" s="57"/>
      <c r="X320" s="57"/>
      <c r="Y320" s="57"/>
      <c r="Z320" s="57"/>
      <c r="AA320" s="57"/>
      <c r="AB320" s="57"/>
      <c r="AC320" s="57"/>
      <c r="AD320" s="57"/>
      <c r="AE320" s="57"/>
      <c r="AF320" s="57"/>
      <c r="AG320" s="57"/>
      <c r="AH320" s="57"/>
      <c r="AI320" s="57"/>
      <c r="AJ320" s="57"/>
      <c r="AK320" s="57"/>
      <c r="AL320" s="57"/>
      <c r="AM320" s="2"/>
      <c r="AN320" s="57"/>
      <c r="AO320" s="57"/>
      <c r="AP320" s="58"/>
    </row>
    <row r="321" spans="2:42" x14ac:dyDescent="0.2">
      <c r="B321" s="56"/>
      <c r="C321" s="191">
        <f>W306</f>
        <v>6.2</v>
      </c>
      <c r="D321" s="191"/>
      <c r="E321" s="191"/>
      <c r="F321" s="47" t="s">
        <v>24</v>
      </c>
      <c r="G321" s="192">
        <f>K319/100</f>
        <v>0.29243937232524964</v>
      </c>
      <c r="H321" s="192"/>
      <c r="I321" s="192"/>
      <c r="J321" s="192"/>
      <c r="K321" s="47" t="s">
        <v>2</v>
      </c>
      <c r="L321" s="193">
        <f>C321+G321</f>
        <v>6.4924393723252498</v>
      </c>
      <c r="M321" s="193"/>
      <c r="N321" s="193"/>
      <c r="O321" s="193"/>
      <c r="P321" s="47" t="s">
        <v>25</v>
      </c>
      <c r="Q321" s="47"/>
      <c r="R321" s="47"/>
      <c r="S321" s="57"/>
      <c r="T321" s="57"/>
      <c r="U321" s="57"/>
      <c r="V321" s="57"/>
      <c r="W321" s="57"/>
      <c r="X321" s="57"/>
      <c r="Y321" s="57"/>
      <c r="Z321" s="57"/>
      <c r="AA321" s="57"/>
      <c r="AB321" s="57"/>
      <c r="AC321" s="57"/>
      <c r="AD321" s="57"/>
      <c r="AE321" s="57"/>
      <c r="AF321" s="57"/>
      <c r="AG321" s="57"/>
      <c r="AH321" s="57"/>
      <c r="AI321" s="57"/>
      <c r="AJ321" s="57"/>
      <c r="AK321" s="57"/>
      <c r="AL321" s="57"/>
      <c r="AM321" s="2"/>
      <c r="AN321" s="57"/>
      <c r="AO321" s="57"/>
      <c r="AP321" s="58"/>
    </row>
    <row r="322" spans="2:42" x14ac:dyDescent="0.2">
      <c r="B322" s="59"/>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1"/>
      <c r="AN322" s="60"/>
      <c r="AO322" s="60"/>
      <c r="AP322" s="14"/>
    </row>
    <row r="324" spans="2:42" x14ac:dyDescent="0.2">
      <c r="B324" s="57" t="s">
        <v>233</v>
      </c>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2"/>
      <c r="AN324" s="57"/>
      <c r="AO324" s="57"/>
      <c r="AP324" s="57"/>
    </row>
    <row r="325" spans="2:42" x14ac:dyDescent="0.2">
      <c r="B325" s="10" t="s">
        <v>9</v>
      </c>
      <c r="C325" s="5"/>
      <c r="D325" s="204">
        <v>112</v>
      </c>
      <c r="E325" s="204"/>
      <c r="F325" s="198" t="s">
        <v>10</v>
      </c>
      <c r="G325" s="198"/>
      <c r="H325" s="198"/>
      <c r="I325" s="204">
        <v>11</v>
      </c>
      <c r="J325" s="204"/>
      <c r="K325" s="198" t="s">
        <v>11</v>
      </c>
      <c r="L325" s="198"/>
      <c r="M325" s="198"/>
      <c r="N325" s="198"/>
      <c r="O325" s="204">
        <v>7.4</v>
      </c>
      <c r="P325" s="204"/>
      <c r="Q325" s="198" t="s">
        <v>12</v>
      </c>
      <c r="R325" s="198"/>
      <c r="S325" s="198"/>
      <c r="T325" s="198"/>
      <c r="U325" s="198"/>
      <c r="V325" s="198"/>
      <c r="W325" s="199">
        <v>7.5</v>
      </c>
      <c r="X325" s="199"/>
      <c r="Y325" s="200" t="s">
        <v>13</v>
      </c>
      <c r="Z325" s="201"/>
      <c r="AA325" s="201"/>
      <c r="AB325" s="201"/>
      <c r="AC325" s="201"/>
      <c r="AD325" s="201"/>
      <c r="AE325" s="201"/>
      <c r="AF325" s="201"/>
      <c r="AG325" s="201"/>
      <c r="AH325" s="201"/>
      <c r="AI325" s="201"/>
      <c r="AJ325" s="201"/>
      <c r="AK325" s="201"/>
      <c r="AL325" s="201"/>
      <c r="AM325" s="6"/>
      <c r="AN325" s="5"/>
      <c r="AO325" s="5"/>
      <c r="AP325" s="12"/>
    </row>
    <row r="326" spans="2:42" x14ac:dyDescent="0.2">
      <c r="B326" s="51" t="s">
        <v>14</v>
      </c>
      <c r="C326" s="57"/>
      <c r="D326" s="57"/>
      <c r="E326" s="57"/>
      <c r="F326" s="57"/>
      <c r="G326" s="57"/>
      <c r="H326" s="57"/>
      <c r="I326" s="57"/>
      <c r="J326" s="202">
        <v>550</v>
      </c>
      <c r="K326" s="202"/>
      <c r="L326" s="57" t="s">
        <v>15</v>
      </c>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8"/>
    </row>
    <row r="327" spans="2:42" x14ac:dyDescent="0.2">
      <c r="B327" s="56" t="s">
        <v>16</v>
      </c>
      <c r="C327" s="57"/>
      <c r="D327" s="57"/>
      <c r="E327" s="57"/>
      <c r="F327" s="57"/>
      <c r="G327" s="57"/>
      <c r="H327" s="57"/>
      <c r="I327" s="57"/>
      <c r="J327" s="57"/>
      <c r="K327" s="57"/>
      <c r="L327" s="57"/>
      <c r="M327" s="57"/>
      <c r="N327" s="57"/>
      <c r="O327" s="57"/>
      <c r="P327" s="57"/>
      <c r="Q327" s="57"/>
      <c r="R327" s="57"/>
      <c r="S327" s="57"/>
      <c r="T327" s="57"/>
      <c r="U327" s="57"/>
      <c r="V327" s="57"/>
      <c r="W327" s="202">
        <v>1.0249999999999999</v>
      </c>
      <c r="X327" s="202"/>
      <c r="Y327" s="202"/>
      <c r="Z327" s="203" t="s">
        <v>17</v>
      </c>
      <c r="AA327" s="203"/>
      <c r="AB327" s="203"/>
      <c r="AC327" s="203"/>
      <c r="AD327" s="57"/>
      <c r="AE327" s="57"/>
      <c r="AF327" s="57"/>
      <c r="AG327" s="57"/>
      <c r="AH327" s="57"/>
      <c r="AI327" s="57"/>
      <c r="AJ327" s="57"/>
      <c r="AK327" s="57"/>
      <c r="AL327" s="57"/>
      <c r="AM327" s="2"/>
      <c r="AN327" s="57"/>
      <c r="AO327" s="57"/>
      <c r="AP327" s="58"/>
    </row>
    <row r="328" spans="2:42" x14ac:dyDescent="0.2">
      <c r="B328" s="59" t="s">
        <v>18</v>
      </c>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1"/>
      <c r="AN328" s="60"/>
      <c r="AO328" s="60"/>
      <c r="AP328" s="14"/>
    </row>
    <row r="329" spans="2:42" x14ac:dyDescent="0.2">
      <c r="B329" s="56"/>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2"/>
      <c r="AN329" s="57"/>
      <c r="AO329" s="57"/>
      <c r="AP329" s="58"/>
    </row>
    <row r="330" spans="2:42" x14ac:dyDescent="0.2">
      <c r="B330" s="56" t="s">
        <v>19</v>
      </c>
      <c r="C330" s="47"/>
      <c r="D330" s="47"/>
      <c r="E330" s="47"/>
      <c r="F330" s="47"/>
      <c r="G330" s="47"/>
      <c r="H330" s="47"/>
      <c r="I330" s="47"/>
      <c r="J330" s="47"/>
      <c r="K330" s="47"/>
      <c r="L330" s="47"/>
      <c r="M330" s="47"/>
      <c r="N330" s="47"/>
      <c r="O330" s="47"/>
      <c r="P330" s="47"/>
      <c r="Q330" s="47"/>
      <c r="R330" s="47"/>
      <c r="S330" s="57"/>
      <c r="T330" s="57"/>
      <c r="U330" s="57"/>
      <c r="V330" s="57"/>
      <c r="W330" s="57"/>
      <c r="X330" s="57"/>
      <c r="Y330" s="57"/>
      <c r="Z330" s="57"/>
      <c r="AA330" s="57"/>
      <c r="AB330" s="57"/>
      <c r="AC330" s="57"/>
      <c r="AD330" s="57"/>
      <c r="AE330" s="57"/>
      <c r="AF330" s="57"/>
      <c r="AG330" s="57"/>
      <c r="AH330" s="57"/>
      <c r="AI330" s="57"/>
      <c r="AJ330" s="57"/>
      <c r="AK330" s="57"/>
      <c r="AL330" s="57"/>
      <c r="AM330" s="2"/>
      <c r="AN330" s="57"/>
      <c r="AO330" s="57"/>
      <c r="AP330" s="58"/>
    </row>
    <row r="331" spans="2:42" x14ac:dyDescent="0.2">
      <c r="B331" s="56"/>
      <c r="C331" s="47"/>
      <c r="D331" s="47"/>
      <c r="E331" s="47"/>
      <c r="F331" s="47"/>
      <c r="G331" s="47"/>
      <c r="H331" s="47"/>
      <c r="I331" s="47"/>
      <c r="J331" s="191" t="s">
        <v>2</v>
      </c>
      <c r="K331" s="194">
        <f>I325*D325</f>
        <v>1232</v>
      </c>
      <c r="L331" s="194"/>
      <c r="M331" s="194"/>
      <c r="N331" s="38" t="s">
        <v>3</v>
      </c>
      <c r="O331" s="194">
        <f>W327</f>
        <v>1.0249999999999999</v>
      </c>
      <c r="P331" s="194"/>
      <c r="Q331" s="194"/>
      <c r="R331" s="47"/>
      <c r="S331" s="57"/>
      <c r="T331" s="57"/>
      <c r="U331" s="57"/>
      <c r="V331" s="57"/>
      <c r="W331" s="57"/>
      <c r="X331" s="57"/>
      <c r="Y331" s="57"/>
      <c r="Z331" s="57"/>
      <c r="AA331" s="57"/>
      <c r="AB331" s="57"/>
      <c r="AC331" s="57"/>
      <c r="AD331" s="57"/>
      <c r="AE331" s="57"/>
      <c r="AF331" s="57"/>
      <c r="AG331" s="57"/>
      <c r="AH331" s="57"/>
      <c r="AI331" s="57"/>
      <c r="AJ331" s="57"/>
      <c r="AK331" s="57"/>
      <c r="AL331" s="57"/>
      <c r="AM331" s="2"/>
      <c r="AN331" s="57"/>
      <c r="AO331" s="57"/>
      <c r="AP331" s="58"/>
    </row>
    <row r="332" spans="2:42" x14ac:dyDescent="0.2">
      <c r="B332" s="56"/>
      <c r="C332" s="47"/>
      <c r="D332" s="47"/>
      <c r="E332" s="47"/>
      <c r="F332" s="47"/>
      <c r="G332" s="47"/>
      <c r="H332" s="47"/>
      <c r="I332" s="47"/>
      <c r="J332" s="191"/>
      <c r="K332" s="47"/>
      <c r="L332" s="47"/>
      <c r="M332" s="191">
        <v>100</v>
      </c>
      <c r="N332" s="191"/>
      <c r="O332" s="191"/>
      <c r="P332" s="191"/>
      <c r="Q332" s="47"/>
      <c r="R332" s="47"/>
      <c r="S332" s="57"/>
      <c r="T332" s="57"/>
      <c r="U332" s="57"/>
      <c r="V332" s="57"/>
      <c r="W332" s="57"/>
      <c r="X332" s="57"/>
      <c r="Y332" s="57"/>
      <c r="Z332" s="57"/>
      <c r="AA332" s="57"/>
      <c r="AB332" s="57"/>
      <c r="AC332" s="57"/>
      <c r="AD332" s="57"/>
      <c r="AE332" s="57"/>
      <c r="AF332" s="57"/>
      <c r="AG332" s="57"/>
      <c r="AH332" s="57"/>
      <c r="AI332" s="57"/>
      <c r="AJ332" s="57"/>
      <c r="AK332" s="57"/>
      <c r="AL332" s="57"/>
      <c r="AM332" s="2"/>
      <c r="AN332" s="57"/>
      <c r="AO332" s="57"/>
      <c r="AP332" s="58"/>
    </row>
    <row r="333" spans="2:42" x14ac:dyDescent="0.2">
      <c r="B333" s="56"/>
      <c r="C333" s="47"/>
      <c r="D333" s="47"/>
      <c r="E333" s="47"/>
      <c r="F333" s="47"/>
      <c r="G333" s="47"/>
      <c r="H333" s="47"/>
      <c r="I333" s="47"/>
      <c r="J333" s="191" t="s">
        <v>2</v>
      </c>
      <c r="K333" s="197">
        <f>K331*O331/M332</f>
        <v>12.628</v>
      </c>
      <c r="L333" s="197"/>
      <c r="M333" s="197"/>
      <c r="N333" s="197"/>
      <c r="O333" s="197"/>
      <c r="P333" s="191" t="s">
        <v>22</v>
      </c>
      <c r="Q333" s="191"/>
      <c r="R333" s="47"/>
      <c r="S333" s="57"/>
      <c r="T333" s="57"/>
      <c r="U333" s="57"/>
      <c r="V333" s="57"/>
      <c r="W333" s="57"/>
      <c r="X333" s="57"/>
      <c r="Y333" s="57"/>
      <c r="Z333" s="57"/>
      <c r="AA333" s="57"/>
      <c r="AB333" s="57"/>
      <c r="AC333" s="57"/>
      <c r="AD333" s="57"/>
      <c r="AE333" s="57"/>
      <c r="AF333" s="57"/>
      <c r="AG333" s="57"/>
      <c r="AH333" s="57"/>
      <c r="AI333" s="57"/>
      <c r="AJ333" s="57"/>
      <c r="AK333" s="57"/>
      <c r="AL333" s="57"/>
      <c r="AM333" s="2"/>
      <c r="AN333" s="57"/>
      <c r="AO333" s="57"/>
      <c r="AP333" s="58"/>
    </row>
    <row r="334" spans="2:42" x14ac:dyDescent="0.2">
      <c r="B334" s="56"/>
      <c r="C334" s="47"/>
      <c r="D334" s="47"/>
      <c r="E334" s="47"/>
      <c r="F334" s="47"/>
      <c r="G334" s="47"/>
      <c r="H334" s="47"/>
      <c r="I334" s="47"/>
      <c r="J334" s="191"/>
      <c r="K334" s="197"/>
      <c r="L334" s="197"/>
      <c r="M334" s="197"/>
      <c r="N334" s="197"/>
      <c r="O334" s="197"/>
      <c r="P334" s="191"/>
      <c r="Q334" s="191"/>
      <c r="R334" s="47"/>
      <c r="S334" s="57"/>
      <c r="T334" s="57"/>
      <c r="U334" s="57"/>
      <c r="V334" s="57"/>
      <c r="W334" s="57"/>
      <c r="X334" s="57"/>
      <c r="Y334" s="57"/>
      <c r="Z334" s="57"/>
      <c r="AA334" s="57"/>
      <c r="AB334" s="57"/>
      <c r="AC334" s="57"/>
      <c r="AD334" s="57"/>
      <c r="AE334" s="57"/>
      <c r="AF334" s="57"/>
      <c r="AG334" s="57"/>
      <c r="AH334" s="57"/>
      <c r="AI334" s="57"/>
      <c r="AJ334" s="57"/>
      <c r="AK334" s="57"/>
      <c r="AL334" s="57"/>
      <c r="AM334" s="2"/>
      <c r="AN334" s="57"/>
      <c r="AO334" s="57"/>
      <c r="AP334" s="58"/>
    </row>
    <row r="335" spans="2:42" x14ac:dyDescent="0.2">
      <c r="B335" s="56"/>
      <c r="C335" s="47"/>
      <c r="D335" s="47"/>
      <c r="E335" s="47"/>
      <c r="F335" s="47"/>
      <c r="G335" s="47"/>
      <c r="H335" s="47"/>
      <c r="I335" s="47"/>
      <c r="J335" s="47"/>
      <c r="K335" s="47"/>
      <c r="L335" s="47"/>
      <c r="M335" s="47"/>
      <c r="N335" s="47"/>
      <c r="O335" s="47"/>
      <c r="P335" s="47"/>
      <c r="Q335" s="47"/>
      <c r="R335" s="47"/>
      <c r="S335" s="57"/>
      <c r="T335" s="57"/>
      <c r="U335" s="57"/>
      <c r="V335" s="57"/>
      <c r="W335" s="57"/>
      <c r="X335" s="57"/>
      <c r="Y335" s="57"/>
      <c r="Z335" s="57"/>
      <c r="AA335" s="57"/>
      <c r="AB335" s="57"/>
      <c r="AC335" s="57"/>
      <c r="AD335" s="57"/>
      <c r="AE335" s="57"/>
      <c r="AF335" s="57"/>
      <c r="AG335" s="57"/>
      <c r="AH335" s="57"/>
      <c r="AI335" s="57"/>
      <c r="AJ335" s="57"/>
      <c r="AK335" s="57"/>
      <c r="AL335" s="57"/>
      <c r="AM335" s="2"/>
      <c r="AN335" s="57"/>
      <c r="AO335" s="57"/>
      <c r="AP335" s="58"/>
    </row>
    <row r="336" spans="2:42" x14ac:dyDescent="0.2">
      <c r="B336" s="56"/>
      <c r="C336" s="47"/>
      <c r="D336" s="47"/>
      <c r="E336" s="47"/>
      <c r="F336" s="47"/>
      <c r="G336" s="47"/>
      <c r="H336" s="47"/>
      <c r="I336" s="47"/>
      <c r="J336" s="191" t="s">
        <v>2</v>
      </c>
      <c r="K336" s="194">
        <f>J326</f>
        <v>550</v>
      </c>
      <c r="L336" s="194"/>
      <c r="M336" s="194"/>
      <c r="N336" s="47"/>
      <c r="O336" s="47"/>
      <c r="P336" s="47"/>
      <c r="Q336" s="47"/>
      <c r="R336" s="47"/>
      <c r="S336" s="57"/>
      <c r="T336" s="57"/>
      <c r="U336" s="57"/>
      <c r="V336" s="57"/>
      <c r="W336" s="57"/>
      <c r="X336" s="57"/>
      <c r="Y336" s="57"/>
      <c r="Z336" s="57"/>
      <c r="AA336" s="57"/>
      <c r="AB336" s="57"/>
      <c r="AC336" s="57"/>
      <c r="AD336" s="57"/>
      <c r="AE336" s="57"/>
      <c r="AF336" s="57"/>
      <c r="AG336" s="57"/>
      <c r="AH336" s="57"/>
      <c r="AI336" s="57"/>
      <c r="AJ336" s="57"/>
      <c r="AK336" s="57"/>
      <c r="AL336" s="57"/>
      <c r="AM336" s="2"/>
      <c r="AN336" s="57"/>
      <c r="AO336" s="57"/>
      <c r="AP336" s="58"/>
    </row>
    <row r="337" spans="2:42" x14ac:dyDescent="0.2">
      <c r="B337" s="56"/>
      <c r="C337" s="47"/>
      <c r="D337" s="47"/>
      <c r="E337" s="47"/>
      <c r="F337" s="47"/>
      <c r="G337" s="47"/>
      <c r="H337" s="47"/>
      <c r="I337" s="47"/>
      <c r="J337" s="191"/>
      <c r="K337" s="195">
        <f>ROUND(K333,2)</f>
        <v>12.63</v>
      </c>
      <c r="L337" s="195"/>
      <c r="M337" s="195"/>
      <c r="N337" s="47"/>
      <c r="O337" s="47"/>
      <c r="P337" s="47"/>
      <c r="Q337" s="47"/>
      <c r="R337" s="47"/>
      <c r="S337" s="57"/>
      <c r="T337" s="57"/>
      <c r="U337" s="57"/>
      <c r="V337" s="57"/>
      <c r="W337" s="57"/>
      <c r="X337" s="57"/>
      <c r="Y337" s="57"/>
      <c r="Z337" s="57"/>
      <c r="AA337" s="57"/>
      <c r="AB337" s="57"/>
      <c r="AC337" s="57"/>
      <c r="AD337" s="57"/>
      <c r="AE337" s="57"/>
      <c r="AF337" s="57"/>
      <c r="AG337" s="57"/>
      <c r="AH337" s="57"/>
      <c r="AI337" s="57"/>
      <c r="AJ337" s="57"/>
      <c r="AK337" s="57"/>
      <c r="AL337" s="57"/>
      <c r="AM337" s="2"/>
      <c r="AN337" s="57"/>
      <c r="AO337" s="57"/>
      <c r="AP337" s="58"/>
    </row>
    <row r="338" spans="2:42" x14ac:dyDescent="0.2">
      <c r="B338" s="56"/>
      <c r="C338" s="47"/>
      <c r="D338" s="47"/>
      <c r="E338" s="47"/>
      <c r="F338" s="47"/>
      <c r="G338" s="47"/>
      <c r="H338" s="47"/>
      <c r="I338" s="47"/>
      <c r="J338" s="191" t="s">
        <v>2</v>
      </c>
      <c r="K338" s="196">
        <f>K336/K337</f>
        <v>43.547110055423595</v>
      </c>
      <c r="L338" s="196"/>
      <c r="M338" s="196"/>
      <c r="N338" s="196"/>
      <c r="O338" s="191" t="s">
        <v>23</v>
      </c>
      <c r="P338" s="191"/>
      <c r="Q338" s="47"/>
      <c r="R338" s="47"/>
      <c r="S338" s="57"/>
      <c r="T338" s="57"/>
      <c r="U338" s="57"/>
      <c r="V338" s="57"/>
      <c r="W338" s="57"/>
      <c r="X338" s="57"/>
      <c r="Y338" s="57"/>
      <c r="Z338" s="57"/>
      <c r="AA338" s="57"/>
      <c r="AB338" s="57"/>
      <c r="AC338" s="57"/>
      <c r="AD338" s="57"/>
      <c r="AE338" s="57"/>
      <c r="AF338" s="57"/>
      <c r="AG338" s="57"/>
      <c r="AH338" s="57"/>
      <c r="AI338" s="57"/>
      <c r="AJ338" s="57"/>
      <c r="AK338" s="57"/>
      <c r="AL338" s="57"/>
      <c r="AM338" s="2"/>
      <c r="AN338" s="57"/>
      <c r="AO338" s="57"/>
      <c r="AP338" s="58"/>
    </row>
    <row r="339" spans="2:42" x14ac:dyDescent="0.2">
      <c r="B339" s="56"/>
      <c r="C339" s="47"/>
      <c r="D339" s="47"/>
      <c r="E339" s="47"/>
      <c r="F339" s="47"/>
      <c r="G339" s="47"/>
      <c r="H339" s="47"/>
      <c r="I339" s="47"/>
      <c r="J339" s="191"/>
      <c r="K339" s="196"/>
      <c r="L339" s="196"/>
      <c r="M339" s="196"/>
      <c r="N339" s="196"/>
      <c r="O339" s="191"/>
      <c r="P339" s="191"/>
      <c r="Q339" s="47"/>
      <c r="R339" s="47"/>
      <c r="S339" s="57"/>
      <c r="T339" s="57"/>
      <c r="U339" s="57"/>
      <c r="V339" s="57"/>
      <c r="W339" s="57"/>
      <c r="X339" s="57"/>
      <c r="Y339" s="57"/>
      <c r="Z339" s="57"/>
      <c r="AA339" s="57"/>
      <c r="AB339" s="57"/>
      <c r="AC339" s="57"/>
      <c r="AD339" s="57"/>
      <c r="AE339" s="57"/>
      <c r="AF339" s="57"/>
      <c r="AG339" s="57"/>
      <c r="AH339" s="57"/>
      <c r="AI339" s="57"/>
      <c r="AJ339" s="57"/>
      <c r="AK339" s="57"/>
      <c r="AL339" s="57"/>
      <c r="AM339" s="2"/>
      <c r="AN339" s="57"/>
      <c r="AO339" s="57"/>
      <c r="AP339" s="58"/>
    </row>
    <row r="340" spans="2:42" x14ac:dyDescent="0.2">
      <c r="B340" s="56"/>
      <c r="C340" s="191">
        <f>W325</f>
        <v>7.5</v>
      </c>
      <c r="D340" s="191"/>
      <c r="E340" s="191"/>
      <c r="F340" s="47" t="s">
        <v>24</v>
      </c>
      <c r="G340" s="192">
        <f>K338/100</f>
        <v>0.43547110055423593</v>
      </c>
      <c r="H340" s="192"/>
      <c r="I340" s="192"/>
      <c r="J340" s="192"/>
      <c r="K340" s="47" t="s">
        <v>2</v>
      </c>
      <c r="L340" s="193">
        <f>C340+G340</f>
        <v>7.9354711005542358</v>
      </c>
      <c r="M340" s="193"/>
      <c r="N340" s="193"/>
      <c r="O340" s="193"/>
      <c r="P340" s="47" t="s">
        <v>25</v>
      </c>
      <c r="Q340" s="47"/>
      <c r="R340" s="47"/>
      <c r="S340" s="57"/>
      <c r="T340" s="57"/>
      <c r="U340" s="57"/>
      <c r="V340" s="57"/>
      <c r="W340" s="57"/>
      <c r="X340" s="57"/>
      <c r="Y340" s="57"/>
      <c r="Z340" s="57"/>
      <c r="AA340" s="57"/>
      <c r="AB340" s="57"/>
      <c r="AC340" s="57"/>
      <c r="AD340" s="57"/>
      <c r="AE340" s="57"/>
      <c r="AF340" s="57"/>
      <c r="AG340" s="57"/>
      <c r="AH340" s="57"/>
      <c r="AI340" s="57"/>
      <c r="AJ340" s="57"/>
      <c r="AK340" s="57"/>
      <c r="AL340" s="57"/>
      <c r="AM340" s="2"/>
      <c r="AN340" s="57"/>
      <c r="AO340" s="57"/>
      <c r="AP340" s="58"/>
    </row>
    <row r="341" spans="2:42" x14ac:dyDescent="0.2">
      <c r="B341" s="59"/>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1"/>
      <c r="AN341" s="60"/>
      <c r="AO341" s="60"/>
      <c r="AP341" s="14"/>
    </row>
    <row r="343" spans="2:42" x14ac:dyDescent="0.2">
      <c r="B343" s="57" t="s">
        <v>234</v>
      </c>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2"/>
      <c r="AN343" s="57"/>
      <c r="AO343" s="57"/>
      <c r="AP343" s="57"/>
    </row>
    <row r="344" spans="2:42" x14ac:dyDescent="0.2">
      <c r="B344" s="10" t="s">
        <v>9</v>
      </c>
      <c r="C344" s="5"/>
      <c r="D344" s="204">
        <v>108</v>
      </c>
      <c r="E344" s="204"/>
      <c r="F344" s="198" t="s">
        <v>10</v>
      </c>
      <c r="G344" s="198"/>
      <c r="H344" s="198"/>
      <c r="I344" s="204">
        <v>10</v>
      </c>
      <c r="J344" s="204"/>
      <c r="K344" s="198" t="s">
        <v>11</v>
      </c>
      <c r="L344" s="198"/>
      <c r="M344" s="198"/>
      <c r="N344" s="198"/>
      <c r="O344" s="204">
        <v>9</v>
      </c>
      <c r="P344" s="204"/>
      <c r="Q344" s="198" t="s">
        <v>12</v>
      </c>
      <c r="R344" s="198"/>
      <c r="S344" s="198"/>
      <c r="T344" s="198"/>
      <c r="U344" s="198"/>
      <c r="V344" s="198"/>
      <c r="W344" s="199">
        <v>6.7</v>
      </c>
      <c r="X344" s="199"/>
      <c r="Y344" s="49" t="s">
        <v>13</v>
      </c>
      <c r="Z344" s="5"/>
      <c r="AA344" s="5"/>
      <c r="AB344" s="5"/>
      <c r="AC344" s="5"/>
      <c r="AD344" s="5"/>
      <c r="AE344" s="5"/>
      <c r="AF344" s="5"/>
      <c r="AG344" s="5"/>
      <c r="AH344" s="5"/>
      <c r="AI344" s="5"/>
      <c r="AJ344" s="5"/>
      <c r="AK344" s="5"/>
      <c r="AL344" s="5"/>
      <c r="AM344" s="6"/>
      <c r="AN344" s="5"/>
      <c r="AO344" s="5"/>
      <c r="AP344" s="12"/>
    </row>
    <row r="345" spans="2:42" x14ac:dyDescent="0.2">
      <c r="B345" s="51" t="s">
        <v>14</v>
      </c>
      <c r="C345" s="57"/>
      <c r="D345" s="57"/>
      <c r="E345" s="57"/>
      <c r="F345" s="57"/>
      <c r="G345" s="57"/>
      <c r="H345" s="57"/>
      <c r="I345" s="57"/>
      <c r="J345" s="202">
        <v>460</v>
      </c>
      <c r="K345" s="202"/>
      <c r="L345" s="57" t="s">
        <v>15</v>
      </c>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8"/>
    </row>
    <row r="346" spans="2:42" x14ac:dyDescent="0.2">
      <c r="B346" s="56" t="s">
        <v>16</v>
      </c>
      <c r="C346" s="57"/>
      <c r="D346" s="57"/>
      <c r="E346" s="57"/>
      <c r="F346" s="57"/>
      <c r="G346" s="57"/>
      <c r="H346" s="57"/>
      <c r="I346" s="57"/>
      <c r="J346" s="57"/>
      <c r="K346" s="57"/>
      <c r="L346" s="57"/>
      <c r="M346" s="57"/>
      <c r="N346" s="57"/>
      <c r="O346" s="57"/>
      <c r="P346" s="57"/>
      <c r="Q346" s="57"/>
      <c r="R346" s="57"/>
      <c r="S346" s="57"/>
      <c r="T346" s="57"/>
      <c r="U346" s="57"/>
      <c r="V346" s="57"/>
      <c r="W346" s="202">
        <v>1.0249999999999999</v>
      </c>
      <c r="X346" s="202"/>
      <c r="Y346" s="202"/>
      <c r="Z346" s="203" t="s">
        <v>17</v>
      </c>
      <c r="AA346" s="203"/>
      <c r="AB346" s="203"/>
      <c r="AC346" s="203"/>
      <c r="AD346" s="57"/>
      <c r="AE346" s="57"/>
      <c r="AF346" s="57"/>
      <c r="AG346" s="57"/>
      <c r="AH346" s="57"/>
      <c r="AI346" s="57"/>
      <c r="AJ346" s="57"/>
      <c r="AK346" s="57"/>
      <c r="AL346" s="57"/>
      <c r="AM346" s="2"/>
      <c r="AN346" s="57"/>
      <c r="AO346" s="57"/>
      <c r="AP346" s="58"/>
    </row>
    <row r="347" spans="2:42" x14ac:dyDescent="0.2">
      <c r="B347" s="59" t="s">
        <v>18</v>
      </c>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1"/>
      <c r="AN347" s="60"/>
      <c r="AO347" s="60"/>
      <c r="AP347" s="14"/>
    </row>
    <row r="348" spans="2:42" x14ac:dyDescent="0.2">
      <c r="B348" s="56"/>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2"/>
      <c r="AN348" s="57"/>
      <c r="AO348" s="57"/>
      <c r="AP348" s="58"/>
    </row>
    <row r="349" spans="2:42" x14ac:dyDescent="0.2">
      <c r="B349" s="56" t="s">
        <v>19</v>
      </c>
      <c r="C349" s="47"/>
      <c r="D349" s="47"/>
      <c r="E349" s="47"/>
      <c r="F349" s="47"/>
      <c r="G349" s="47"/>
      <c r="H349" s="47"/>
      <c r="I349" s="47"/>
      <c r="J349" s="47"/>
      <c r="K349" s="47"/>
      <c r="L349" s="47"/>
      <c r="M349" s="47"/>
      <c r="N349" s="47"/>
      <c r="O349" s="47"/>
      <c r="P349" s="47"/>
      <c r="Q349" s="47"/>
      <c r="R349" s="47"/>
      <c r="S349" s="57"/>
      <c r="T349" s="57"/>
      <c r="U349" s="57"/>
      <c r="V349" s="57"/>
      <c r="W349" s="57"/>
      <c r="X349" s="57"/>
      <c r="Y349" s="57"/>
      <c r="Z349" s="57"/>
      <c r="AA349" s="57"/>
      <c r="AB349" s="57"/>
      <c r="AC349" s="57"/>
      <c r="AD349" s="57"/>
      <c r="AE349" s="57"/>
      <c r="AF349" s="57"/>
      <c r="AG349" s="57"/>
      <c r="AH349" s="57"/>
      <c r="AI349" s="57"/>
      <c r="AJ349" s="57"/>
      <c r="AK349" s="57"/>
      <c r="AL349" s="57"/>
      <c r="AM349" s="2"/>
      <c r="AN349" s="57"/>
      <c r="AO349" s="57"/>
      <c r="AP349" s="58"/>
    </row>
    <row r="350" spans="2:42" x14ac:dyDescent="0.2">
      <c r="B350" s="56"/>
      <c r="C350" s="47"/>
      <c r="D350" s="47"/>
      <c r="E350" s="47"/>
      <c r="F350" s="47"/>
      <c r="G350" s="47"/>
      <c r="H350" s="47"/>
      <c r="I350" s="47"/>
      <c r="J350" s="191" t="s">
        <v>2</v>
      </c>
      <c r="K350" s="194">
        <f>I344*D344</f>
        <v>1080</v>
      </c>
      <c r="L350" s="194"/>
      <c r="M350" s="194"/>
      <c r="N350" s="38" t="s">
        <v>3</v>
      </c>
      <c r="O350" s="194">
        <f>W346</f>
        <v>1.0249999999999999</v>
      </c>
      <c r="P350" s="194"/>
      <c r="Q350" s="194"/>
      <c r="R350" s="47"/>
      <c r="S350" s="57"/>
      <c r="T350" s="57"/>
      <c r="U350" s="57"/>
      <c r="V350" s="57"/>
      <c r="W350" s="57"/>
      <c r="X350" s="57"/>
      <c r="Y350" s="57"/>
      <c r="Z350" s="57"/>
      <c r="AA350" s="57"/>
      <c r="AB350" s="57"/>
      <c r="AC350" s="57"/>
      <c r="AD350" s="57"/>
      <c r="AE350" s="57"/>
      <c r="AF350" s="57"/>
      <c r="AG350" s="57"/>
      <c r="AH350" s="57"/>
      <c r="AI350" s="57"/>
      <c r="AJ350" s="57"/>
      <c r="AK350" s="57"/>
      <c r="AL350" s="57"/>
      <c r="AM350" s="2"/>
      <c r="AN350" s="57"/>
      <c r="AO350" s="57"/>
      <c r="AP350" s="58"/>
    </row>
    <row r="351" spans="2:42" x14ac:dyDescent="0.2">
      <c r="B351" s="56"/>
      <c r="C351" s="47"/>
      <c r="D351" s="47"/>
      <c r="E351" s="47"/>
      <c r="F351" s="47"/>
      <c r="G351" s="47"/>
      <c r="H351" s="47"/>
      <c r="I351" s="47"/>
      <c r="J351" s="191"/>
      <c r="K351" s="47"/>
      <c r="L351" s="47"/>
      <c r="M351" s="191">
        <v>100</v>
      </c>
      <c r="N351" s="191"/>
      <c r="O351" s="191"/>
      <c r="P351" s="191"/>
      <c r="Q351" s="47"/>
      <c r="R351" s="47"/>
      <c r="S351" s="57"/>
      <c r="T351" s="57"/>
      <c r="U351" s="57"/>
      <c r="V351" s="57"/>
      <c r="W351" s="57"/>
      <c r="X351" s="57"/>
      <c r="Y351" s="57"/>
      <c r="Z351" s="57"/>
      <c r="AA351" s="57"/>
      <c r="AB351" s="57"/>
      <c r="AC351" s="57"/>
      <c r="AD351" s="57"/>
      <c r="AE351" s="57"/>
      <c r="AF351" s="57"/>
      <c r="AG351" s="57"/>
      <c r="AH351" s="57"/>
      <c r="AI351" s="57"/>
      <c r="AJ351" s="57"/>
      <c r="AK351" s="57"/>
      <c r="AL351" s="57"/>
      <c r="AM351" s="2"/>
      <c r="AN351" s="57"/>
      <c r="AO351" s="57"/>
      <c r="AP351" s="58"/>
    </row>
    <row r="352" spans="2:42" x14ac:dyDescent="0.2">
      <c r="B352" s="56"/>
      <c r="C352" s="47"/>
      <c r="D352" s="47"/>
      <c r="E352" s="47"/>
      <c r="F352" s="47"/>
      <c r="G352" s="47"/>
      <c r="H352" s="47"/>
      <c r="I352" s="47"/>
      <c r="J352" s="191" t="s">
        <v>2</v>
      </c>
      <c r="K352" s="197">
        <f>K350*O350/M351</f>
        <v>11.07</v>
      </c>
      <c r="L352" s="197"/>
      <c r="M352" s="197"/>
      <c r="N352" s="197"/>
      <c r="O352" s="197"/>
      <c r="P352" s="191" t="s">
        <v>22</v>
      </c>
      <c r="Q352" s="191"/>
      <c r="R352" s="47"/>
      <c r="S352" s="57"/>
      <c r="T352" s="57"/>
      <c r="U352" s="57"/>
      <c r="V352" s="57"/>
      <c r="W352" s="57"/>
      <c r="X352" s="57"/>
      <c r="Y352" s="57"/>
      <c r="Z352" s="57"/>
      <c r="AA352" s="57"/>
      <c r="AB352" s="57"/>
      <c r="AC352" s="57"/>
      <c r="AD352" s="57"/>
      <c r="AE352" s="57"/>
      <c r="AF352" s="57"/>
      <c r="AG352" s="57"/>
      <c r="AH352" s="57"/>
      <c r="AI352" s="57"/>
      <c r="AJ352" s="57"/>
      <c r="AK352" s="57"/>
      <c r="AL352" s="57"/>
      <c r="AM352" s="2"/>
      <c r="AN352" s="57"/>
      <c r="AO352" s="57"/>
      <c r="AP352" s="58"/>
    </row>
    <row r="353" spans="2:42" x14ac:dyDescent="0.2">
      <c r="B353" s="56"/>
      <c r="C353" s="47"/>
      <c r="D353" s="47"/>
      <c r="E353" s="47"/>
      <c r="F353" s="47"/>
      <c r="G353" s="47"/>
      <c r="H353" s="47"/>
      <c r="I353" s="47"/>
      <c r="J353" s="191"/>
      <c r="K353" s="197"/>
      <c r="L353" s="197"/>
      <c r="M353" s="197"/>
      <c r="N353" s="197"/>
      <c r="O353" s="197"/>
      <c r="P353" s="191"/>
      <c r="Q353" s="191"/>
      <c r="R353" s="47"/>
      <c r="S353" s="57"/>
      <c r="T353" s="57"/>
      <c r="U353" s="57"/>
      <c r="V353" s="57"/>
      <c r="W353" s="57"/>
      <c r="X353" s="57"/>
      <c r="Y353" s="57"/>
      <c r="Z353" s="57"/>
      <c r="AA353" s="57"/>
      <c r="AB353" s="57"/>
      <c r="AC353" s="57"/>
      <c r="AD353" s="57"/>
      <c r="AE353" s="57"/>
      <c r="AF353" s="57"/>
      <c r="AG353" s="57"/>
      <c r="AH353" s="57"/>
      <c r="AI353" s="57"/>
      <c r="AJ353" s="57"/>
      <c r="AK353" s="57"/>
      <c r="AL353" s="57"/>
      <c r="AM353" s="2"/>
      <c r="AN353" s="57"/>
      <c r="AO353" s="57"/>
      <c r="AP353" s="58"/>
    </row>
    <row r="354" spans="2:42" x14ac:dyDescent="0.2">
      <c r="B354" s="56"/>
      <c r="C354" s="47"/>
      <c r="D354" s="47"/>
      <c r="E354" s="47"/>
      <c r="F354" s="47"/>
      <c r="G354" s="47"/>
      <c r="H354" s="47"/>
      <c r="I354" s="47"/>
      <c r="J354" s="47"/>
      <c r="K354" s="47"/>
      <c r="L354" s="47"/>
      <c r="M354" s="47"/>
      <c r="N354" s="47"/>
      <c r="O354" s="47"/>
      <c r="P354" s="47"/>
      <c r="Q354" s="47"/>
      <c r="R354" s="47"/>
      <c r="S354" s="57"/>
      <c r="T354" s="57"/>
      <c r="U354" s="57"/>
      <c r="V354" s="57"/>
      <c r="W354" s="57"/>
      <c r="X354" s="57"/>
      <c r="Y354" s="57"/>
      <c r="Z354" s="57"/>
      <c r="AA354" s="57"/>
      <c r="AB354" s="57"/>
      <c r="AC354" s="57"/>
      <c r="AD354" s="57"/>
      <c r="AE354" s="57"/>
      <c r="AF354" s="57"/>
      <c r="AG354" s="57"/>
      <c r="AH354" s="57"/>
      <c r="AI354" s="57"/>
      <c r="AJ354" s="57"/>
      <c r="AK354" s="57"/>
      <c r="AL354" s="57"/>
      <c r="AM354" s="2"/>
      <c r="AN354" s="57"/>
      <c r="AO354" s="57"/>
      <c r="AP354" s="58"/>
    </row>
    <row r="355" spans="2:42" x14ac:dyDescent="0.2">
      <c r="B355" s="56"/>
      <c r="C355" s="47"/>
      <c r="D355" s="47"/>
      <c r="E355" s="47"/>
      <c r="F355" s="47"/>
      <c r="G355" s="47"/>
      <c r="H355" s="47"/>
      <c r="I355" s="47"/>
      <c r="J355" s="191" t="s">
        <v>2</v>
      </c>
      <c r="K355" s="194">
        <f>J345</f>
        <v>460</v>
      </c>
      <c r="L355" s="194"/>
      <c r="M355" s="194"/>
      <c r="N355" s="47"/>
      <c r="O355" s="47"/>
      <c r="P355" s="47"/>
      <c r="Q355" s="47"/>
      <c r="R355" s="47"/>
      <c r="S355" s="57"/>
      <c r="T355" s="57"/>
      <c r="U355" s="57"/>
      <c r="V355" s="57"/>
      <c r="W355" s="57"/>
      <c r="X355" s="57"/>
      <c r="Y355" s="57"/>
      <c r="Z355" s="57"/>
      <c r="AA355" s="57"/>
      <c r="AB355" s="57"/>
      <c r="AC355" s="57"/>
      <c r="AD355" s="57"/>
      <c r="AE355" s="57"/>
      <c r="AF355" s="57"/>
      <c r="AG355" s="57"/>
      <c r="AH355" s="57"/>
      <c r="AI355" s="57"/>
      <c r="AJ355" s="57"/>
      <c r="AK355" s="57"/>
      <c r="AL355" s="57"/>
      <c r="AM355" s="2"/>
      <c r="AN355" s="57"/>
      <c r="AO355" s="57"/>
      <c r="AP355" s="58"/>
    </row>
    <row r="356" spans="2:42" x14ac:dyDescent="0.2">
      <c r="B356" s="56"/>
      <c r="C356" s="47"/>
      <c r="D356" s="47"/>
      <c r="E356" s="47"/>
      <c r="F356" s="47"/>
      <c r="G356" s="47"/>
      <c r="H356" s="47"/>
      <c r="I356" s="47"/>
      <c r="J356" s="191"/>
      <c r="K356" s="195">
        <f>ROUND(K352,2)</f>
        <v>11.07</v>
      </c>
      <c r="L356" s="195"/>
      <c r="M356" s="195"/>
      <c r="N356" s="47"/>
      <c r="O356" s="47"/>
      <c r="P356" s="47"/>
      <c r="Q356" s="47"/>
      <c r="R356" s="47"/>
      <c r="S356" s="57"/>
      <c r="T356" s="57"/>
      <c r="U356" s="57"/>
      <c r="V356" s="57"/>
      <c r="W356" s="57"/>
      <c r="X356" s="57"/>
      <c r="Y356" s="57"/>
      <c r="Z356" s="57"/>
      <c r="AA356" s="57"/>
      <c r="AB356" s="57"/>
      <c r="AC356" s="57"/>
      <c r="AD356" s="57"/>
      <c r="AE356" s="57"/>
      <c r="AF356" s="57"/>
      <c r="AG356" s="57"/>
      <c r="AH356" s="57"/>
      <c r="AI356" s="57"/>
      <c r="AJ356" s="57"/>
      <c r="AK356" s="57"/>
      <c r="AL356" s="57"/>
      <c r="AM356" s="2"/>
      <c r="AN356" s="57"/>
      <c r="AO356" s="57"/>
      <c r="AP356" s="58"/>
    </row>
    <row r="357" spans="2:42" x14ac:dyDescent="0.2">
      <c r="B357" s="56"/>
      <c r="C357" s="47"/>
      <c r="D357" s="47"/>
      <c r="E357" s="47"/>
      <c r="F357" s="47"/>
      <c r="G357" s="47"/>
      <c r="H357" s="47"/>
      <c r="I357" s="47"/>
      <c r="J357" s="191" t="s">
        <v>2</v>
      </c>
      <c r="K357" s="196">
        <f>K355/K356</f>
        <v>41.553748870822041</v>
      </c>
      <c r="L357" s="196"/>
      <c r="M357" s="196"/>
      <c r="N357" s="196"/>
      <c r="O357" s="191" t="s">
        <v>23</v>
      </c>
      <c r="P357" s="191"/>
      <c r="Q357" s="47"/>
      <c r="R357" s="47"/>
      <c r="S357" s="57"/>
      <c r="T357" s="57"/>
      <c r="U357" s="57"/>
      <c r="V357" s="57"/>
      <c r="W357" s="57"/>
      <c r="X357" s="57"/>
      <c r="Y357" s="57"/>
      <c r="Z357" s="57"/>
      <c r="AA357" s="57"/>
      <c r="AB357" s="57"/>
      <c r="AC357" s="57"/>
      <c r="AD357" s="57"/>
      <c r="AE357" s="57"/>
      <c r="AF357" s="57"/>
      <c r="AG357" s="57"/>
      <c r="AH357" s="57"/>
      <c r="AI357" s="57"/>
      <c r="AJ357" s="57"/>
      <c r="AK357" s="57"/>
      <c r="AL357" s="57"/>
      <c r="AM357" s="2"/>
      <c r="AN357" s="57"/>
      <c r="AO357" s="57"/>
      <c r="AP357" s="58"/>
    </row>
    <row r="358" spans="2:42" x14ac:dyDescent="0.2">
      <c r="B358" s="56"/>
      <c r="C358" s="47"/>
      <c r="D358" s="47"/>
      <c r="E358" s="47"/>
      <c r="F358" s="47"/>
      <c r="G358" s="47"/>
      <c r="H358" s="47"/>
      <c r="I358" s="47"/>
      <c r="J358" s="191"/>
      <c r="K358" s="196"/>
      <c r="L358" s="196"/>
      <c r="M358" s="196"/>
      <c r="N358" s="196"/>
      <c r="O358" s="191"/>
      <c r="P358" s="191"/>
      <c r="Q358" s="47"/>
      <c r="R358" s="47"/>
      <c r="S358" s="57"/>
      <c r="T358" s="57"/>
      <c r="U358" s="57"/>
      <c r="V358" s="57"/>
      <c r="W358" s="57"/>
      <c r="X358" s="57"/>
      <c r="Y358" s="57"/>
      <c r="Z358" s="57"/>
      <c r="AA358" s="57"/>
      <c r="AB358" s="57"/>
      <c r="AC358" s="57"/>
      <c r="AD358" s="57"/>
      <c r="AE358" s="57"/>
      <c r="AF358" s="57"/>
      <c r="AG358" s="57"/>
      <c r="AH358" s="57"/>
      <c r="AI358" s="57"/>
      <c r="AJ358" s="57"/>
      <c r="AK358" s="57"/>
      <c r="AL358" s="57"/>
      <c r="AM358" s="2"/>
      <c r="AN358" s="57"/>
      <c r="AO358" s="57"/>
      <c r="AP358" s="58"/>
    </row>
    <row r="359" spans="2:42" x14ac:dyDescent="0.2">
      <c r="B359" s="56"/>
      <c r="C359" s="191">
        <f>W344</f>
        <v>6.7</v>
      </c>
      <c r="D359" s="191"/>
      <c r="E359" s="191"/>
      <c r="F359" s="47" t="s">
        <v>24</v>
      </c>
      <c r="G359" s="192">
        <f>K357/100</f>
        <v>0.41553748870822038</v>
      </c>
      <c r="H359" s="192"/>
      <c r="I359" s="192"/>
      <c r="J359" s="192"/>
      <c r="K359" s="47" t="s">
        <v>2</v>
      </c>
      <c r="L359" s="193">
        <f>C359+G359</f>
        <v>7.1155374887082203</v>
      </c>
      <c r="M359" s="193"/>
      <c r="N359" s="193"/>
      <c r="O359" s="193"/>
      <c r="P359" s="47" t="s">
        <v>25</v>
      </c>
      <c r="Q359" s="47"/>
      <c r="R359" s="47"/>
      <c r="S359" s="57"/>
      <c r="T359" s="57"/>
      <c r="U359" s="57"/>
      <c r="V359" s="57"/>
      <c r="W359" s="57"/>
      <c r="X359" s="57"/>
      <c r="Y359" s="57"/>
      <c r="Z359" s="57"/>
      <c r="AA359" s="57"/>
      <c r="AB359" s="57"/>
      <c r="AC359" s="57"/>
      <c r="AD359" s="57"/>
      <c r="AE359" s="57"/>
      <c r="AF359" s="57"/>
      <c r="AG359" s="57"/>
      <c r="AH359" s="57"/>
      <c r="AI359" s="57"/>
      <c r="AJ359" s="57"/>
      <c r="AK359" s="57"/>
      <c r="AL359" s="57"/>
      <c r="AM359" s="2"/>
      <c r="AN359" s="57"/>
      <c r="AO359" s="57"/>
      <c r="AP359" s="58"/>
    </row>
    <row r="360" spans="2:42" x14ac:dyDescent="0.2">
      <c r="B360" s="59"/>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1"/>
      <c r="AN360" s="60"/>
      <c r="AO360" s="60"/>
      <c r="AP360" s="14"/>
    </row>
    <row r="362" spans="2:42" x14ac:dyDescent="0.2">
      <c r="B362" s="57" t="s">
        <v>235</v>
      </c>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2"/>
      <c r="AN362" s="57"/>
      <c r="AO362" s="57"/>
      <c r="AP362" s="57"/>
    </row>
    <row r="363" spans="2:42" x14ac:dyDescent="0.2">
      <c r="B363" s="10" t="s">
        <v>9</v>
      </c>
      <c r="C363" s="5"/>
      <c r="D363" s="204">
        <v>100</v>
      </c>
      <c r="E363" s="204"/>
      <c r="F363" s="198" t="s">
        <v>10</v>
      </c>
      <c r="G363" s="198"/>
      <c r="H363" s="198"/>
      <c r="I363" s="204">
        <v>10</v>
      </c>
      <c r="J363" s="204"/>
      <c r="K363" s="198" t="s">
        <v>11</v>
      </c>
      <c r="L363" s="198"/>
      <c r="M363" s="198"/>
      <c r="N363" s="198"/>
      <c r="O363" s="204">
        <v>8</v>
      </c>
      <c r="P363" s="204"/>
      <c r="Q363" s="198" t="s">
        <v>12</v>
      </c>
      <c r="R363" s="198"/>
      <c r="S363" s="198"/>
      <c r="T363" s="198"/>
      <c r="U363" s="198"/>
      <c r="V363" s="198"/>
      <c r="W363" s="199">
        <v>5.5</v>
      </c>
      <c r="X363" s="199"/>
      <c r="Y363" s="200" t="s">
        <v>13</v>
      </c>
      <c r="Z363" s="201"/>
      <c r="AA363" s="201"/>
      <c r="AB363" s="201"/>
      <c r="AC363" s="201"/>
      <c r="AD363" s="201"/>
      <c r="AE363" s="201"/>
      <c r="AF363" s="201"/>
      <c r="AG363" s="201"/>
      <c r="AH363" s="201"/>
      <c r="AI363" s="201"/>
      <c r="AJ363" s="201"/>
      <c r="AK363" s="201"/>
      <c r="AL363" s="201"/>
      <c r="AM363" s="6"/>
      <c r="AN363" s="5"/>
      <c r="AO363" s="5"/>
      <c r="AP363" s="12"/>
    </row>
    <row r="364" spans="2:42" x14ac:dyDescent="0.2">
      <c r="B364" s="51" t="s">
        <v>14</v>
      </c>
      <c r="C364" s="57"/>
      <c r="D364" s="57"/>
      <c r="E364" s="57"/>
      <c r="F364" s="57"/>
      <c r="G364" s="57"/>
      <c r="H364" s="57"/>
      <c r="I364" s="57"/>
      <c r="J364" s="202">
        <v>410</v>
      </c>
      <c r="K364" s="202"/>
      <c r="L364" s="57" t="s">
        <v>15</v>
      </c>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8"/>
    </row>
    <row r="365" spans="2:42" x14ac:dyDescent="0.2">
      <c r="B365" s="56" t="s">
        <v>16</v>
      </c>
      <c r="C365" s="57"/>
      <c r="D365" s="57"/>
      <c r="E365" s="57"/>
      <c r="F365" s="57"/>
      <c r="G365" s="57"/>
      <c r="H365" s="57"/>
      <c r="I365" s="57"/>
      <c r="J365" s="57"/>
      <c r="K365" s="57"/>
      <c r="L365" s="57"/>
      <c r="M365" s="57"/>
      <c r="N365" s="57"/>
      <c r="O365" s="57"/>
      <c r="P365" s="57"/>
      <c r="Q365" s="57"/>
      <c r="R365" s="57"/>
      <c r="S365" s="57"/>
      <c r="T365" s="57"/>
      <c r="U365" s="57"/>
      <c r="V365" s="57"/>
      <c r="W365" s="202">
        <v>1.0229999999999999</v>
      </c>
      <c r="X365" s="202"/>
      <c r="Y365" s="202"/>
      <c r="Z365" s="203" t="s">
        <v>17</v>
      </c>
      <c r="AA365" s="203"/>
      <c r="AB365" s="203"/>
      <c r="AC365" s="203"/>
      <c r="AD365" s="57"/>
      <c r="AE365" s="57"/>
      <c r="AF365" s="57"/>
      <c r="AG365" s="57"/>
      <c r="AH365" s="57"/>
      <c r="AI365" s="57"/>
      <c r="AJ365" s="57"/>
      <c r="AK365" s="57"/>
      <c r="AL365" s="57"/>
      <c r="AM365" s="2"/>
      <c r="AN365" s="57"/>
      <c r="AO365" s="57"/>
      <c r="AP365" s="58"/>
    </row>
    <row r="366" spans="2:42" x14ac:dyDescent="0.2">
      <c r="B366" s="59" t="s">
        <v>18</v>
      </c>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1"/>
      <c r="AN366" s="60"/>
      <c r="AO366" s="60"/>
      <c r="AP366" s="14"/>
    </row>
    <row r="367" spans="2:42" x14ac:dyDescent="0.2">
      <c r="B367" s="56"/>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2"/>
      <c r="AN367" s="57"/>
      <c r="AO367" s="57"/>
      <c r="AP367" s="58"/>
    </row>
    <row r="368" spans="2:42" x14ac:dyDescent="0.2">
      <c r="B368" s="56" t="s">
        <v>19</v>
      </c>
      <c r="C368" s="47"/>
      <c r="D368" s="47"/>
      <c r="E368" s="47"/>
      <c r="F368" s="47"/>
      <c r="G368" s="47"/>
      <c r="H368" s="47"/>
      <c r="I368" s="47"/>
      <c r="J368" s="47"/>
      <c r="K368" s="47"/>
      <c r="L368" s="47"/>
      <c r="M368" s="47"/>
      <c r="N368" s="47"/>
      <c r="O368" s="47"/>
      <c r="P368" s="47"/>
      <c r="Q368" s="47"/>
      <c r="R368" s="47"/>
      <c r="S368" s="57"/>
      <c r="T368" s="57"/>
      <c r="U368" s="57"/>
      <c r="V368" s="57"/>
      <c r="W368" s="57"/>
      <c r="X368" s="57"/>
      <c r="Y368" s="57"/>
      <c r="Z368" s="57"/>
      <c r="AA368" s="57"/>
      <c r="AB368" s="57"/>
      <c r="AC368" s="57"/>
      <c r="AD368" s="57"/>
      <c r="AE368" s="57"/>
      <c r="AF368" s="57"/>
      <c r="AG368" s="57"/>
      <c r="AH368" s="57"/>
      <c r="AI368" s="57"/>
      <c r="AJ368" s="57"/>
      <c r="AK368" s="57"/>
      <c r="AL368" s="57"/>
      <c r="AM368" s="2"/>
      <c r="AN368" s="57"/>
      <c r="AO368" s="57"/>
      <c r="AP368" s="58"/>
    </row>
    <row r="369" spans="2:42" x14ac:dyDescent="0.2">
      <c r="B369" s="56"/>
      <c r="C369" s="47"/>
      <c r="D369" s="47"/>
      <c r="E369" s="47"/>
      <c r="F369" s="47"/>
      <c r="G369" s="47"/>
      <c r="H369" s="47"/>
      <c r="I369" s="47"/>
      <c r="J369" s="191" t="s">
        <v>2</v>
      </c>
      <c r="K369" s="194">
        <f>I363*D363</f>
        <v>1000</v>
      </c>
      <c r="L369" s="194"/>
      <c r="M369" s="194"/>
      <c r="N369" s="38" t="s">
        <v>3</v>
      </c>
      <c r="O369" s="194">
        <f>W365</f>
        <v>1.0229999999999999</v>
      </c>
      <c r="P369" s="194"/>
      <c r="Q369" s="194"/>
      <c r="R369" s="47"/>
      <c r="S369" s="57"/>
      <c r="T369" s="57"/>
      <c r="U369" s="57"/>
      <c r="V369" s="57"/>
      <c r="W369" s="57"/>
      <c r="X369" s="57"/>
      <c r="Y369" s="57"/>
      <c r="Z369" s="57"/>
      <c r="AA369" s="57"/>
      <c r="AB369" s="57"/>
      <c r="AC369" s="57"/>
      <c r="AD369" s="57"/>
      <c r="AE369" s="57"/>
      <c r="AF369" s="57"/>
      <c r="AG369" s="57"/>
      <c r="AH369" s="57"/>
      <c r="AI369" s="57"/>
      <c r="AJ369" s="57"/>
      <c r="AK369" s="57"/>
      <c r="AL369" s="57"/>
      <c r="AM369" s="2"/>
      <c r="AN369" s="57"/>
      <c r="AO369" s="57"/>
      <c r="AP369" s="58"/>
    </row>
    <row r="370" spans="2:42" x14ac:dyDescent="0.2">
      <c r="B370" s="56"/>
      <c r="C370" s="47"/>
      <c r="D370" s="47"/>
      <c r="E370" s="47"/>
      <c r="F370" s="47"/>
      <c r="G370" s="47"/>
      <c r="H370" s="47"/>
      <c r="I370" s="47"/>
      <c r="J370" s="191"/>
      <c r="K370" s="47"/>
      <c r="L370" s="47"/>
      <c r="M370" s="191">
        <v>100</v>
      </c>
      <c r="N370" s="191"/>
      <c r="O370" s="191"/>
      <c r="P370" s="191"/>
      <c r="Q370" s="47"/>
      <c r="R370" s="47"/>
      <c r="S370" s="57"/>
      <c r="T370" s="57"/>
      <c r="U370" s="57"/>
      <c r="V370" s="57"/>
      <c r="W370" s="57"/>
      <c r="X370" s="57"/>
      <c r="Y370" s="57"/>
      <c r="Z370" s="57"/>
      <c r="AA370" s="57"/>
      <c r="AB370" s="57"/>
      <c r="AC370" s="57"/>
      <c r="AD370" s="57"/>
      <c r="AE370" s="57"/>
      <c r="AF370" s="57"/>
      <c r="AG370" s="57"/>
      <c r="AH370" s="57"/>
      <c r="AI370" s="57"/>
      <c r="AJ370" s="57"/>
      <c r="AK370" s="57"/>
      <c r="AL370" s="57"/>
      <c r="AM370" s="2"/>
      <c r="AN370" s="57"/>
      <c r="AO370" s="57"/>
      <c r="AP370" s="58"/>
    </row>
    <row r="371" spans="2:42" x14ac:dyDescent="0.2">
      <c r="B371" s="56"/>
      <c r="C371" s="47"/>
      <c r="D371" s="47"/>
      <c r="E371" s="47"/>
      <c r="F371" s="47"/>
      <c r="G371" s="47"/>
      <c r="H371" s="47"/>
      <c r="I371" s="47"/>
      <c r="J371" s="191" t="s">
        <v>2</v>
      </c>
      <c r="K371" s="197">
        <f>K369*O369/M370</f>
        <v>10.229999999999999</v>
      </c>
      <c r="L371" s="197"/>
      <c r="M371" s="197"/>
      <c r="N371" s="197"/>
      <c r="O371" s="197"/>
      <c r="P371" s="191" t="s">
        <v>22</v>
      </c>
      <c r="Q371" s="191"/>
      <c r="R371" s="47"/>
      <c r="S371" s="57"/>
      <c r="T371" s="57"/>
      <c r="U371" s="57"/>
      <c r="V371" s="57"/>
      <c r="W371" s="57"/>
      <c r="X371" s="57"/>
      <c r="Y371" s="57"/>
      <c r="Z371" s="57"/>
      <c r="AA371" s="57"/>
      <c r="AB371" s="57"/>
      <c r="AC371" s="57"/>
      <c r="AD371" s="57"/>
      <c r="AE371" s="57"/>
      <c r="AF371" s="57"/>
      <c r="AG371" s="57"/>
      <c r="AH371" s="57"/>
      <c r="AI371" s="57"/>
      <c r="AJ371" s="57"/>
      <c r="AK371" s="57"/>
      <c r="AL371" s="57"/>
      <c r="AM371" s="2"/>
      <c r="AN371" s="57"/>
      <c r="AO371" s="57"/>
      <c r="AP371" s="58"/>
    </row>
    <row r="372" spans="2:42" x14ac:dyDescent="0.2">
      <c r="B372" s="56"/>
      <c r="C372" s="47"/>
      <c r="D372" s="47"/>
      <c r="E372" s="47"/>
      <c r="F372" s="47"/>
      <c r="G372" s="47"/>
      <c r="H372" s="47"/>
      <c r="I372" s="47"/>
      <c r="J372" s="191"/>
      <c r="K372" s="197"/>
      <c r="L372" s="197"/>
      <c r="M372" s="197"/>
      <c r="N372" s="197"/>
      <c r="O372" s="197"/>
      <c r="P372" s="191"/>
      <c r="Q372" s="191"/>
      <c r="R372" s="47"/>
      <c r="S372" s="57"/>
      <c r="T372" s="57"/>
      <c r="U372" s="57"/>
      <c r="V372" s="57"/>
      <c r="W372" s="57"/>
      <c r="X372" s="57"/>
      <c r="Y372" s="57"/>
      <c r="Z372" s="57"/>
      <c r="AA372" s="57"/>
      <c r="AB372" s="57"/>
      <c r="AC372" s="57"/>
      <c r="AD372" s="57"/>
      <c r="AE372" s="57"/>
      <c r="AF372" s="57"/>
      <c r="AG372" s="57"/>
      <c r="AH372" s="57"/>
      <c r="AI372" s="57"/>
      <c r="AJ372" s="57"/>
      <c r="AK372" s="57"/>
      <c r="AL372" s="57"/>
      <c r="AM372" s="2"/>
      <c r="AN372" s="57"/>
      <c r="AO372" s="57"/>
      <c r="AP372" s="58"/>
    </row>
    <row r="373" spans="2:42" x14ac:dyDescent="0.2">
      <c r="B373" s="56"/>
      <c r="C373" s="47"/>
      <c r="D373" s="47"/>
      <c r="E373" s="47"/>
      <c r="F373" s="47"/>
      <c r="G373" s="47"/>
      <c r="H373" s="47"/>
      <c r="I373" s="47"/>
      <c r="J373" s="47"/>
      <c r="K373" s="47"/>
      <c r="L373" s="47"/>
      <c r="M373" s="47"/>
      <c r="N373" s="47"/>
      <c r="O373" s="47"/>
      <c r="P373" s="47"/>
      <c r="Q373" s="47"/>
      <c r="R373" s="47"/>
      <c r="S373" s="57"/>
      <c r="T373" s="57"/>
      <c r="U373" s="57"/>
      <c r="V373" s="57"/>
      <c r="W373" s="57"/>
      <c r="X373" s="57"/>
      <c r="Y373" s="57"/>
      <c r="Z373" s="57"/>
      <c r="AA373" s="57"/>
      <c r="AB373" s="57"/>
      <c r="AC373" s="57"/>
      <c r="AD373" s="57"/>
      <c r="AE373" s="57"/>
      <c r="AF373" s="57"/>
      <c r="AG373" s="57"/>
      <c r="AH373" s="57"/>
      <c r="AI373" s="57"/>
      <c r="AJ373" s="57"/>
      <c r="AK373" s="57"/>
      <c r="AL373" s="57"/>
      <c r="AM373" s="2"/>
      <c r="AN373" s="57"/>
      <c r="AO373" s="57"/>
      <c r="AP373" s="58"/>
    </row>
    <row r="374" spans="2:42" x14ac:dyDescent="0.2">
      <c r="B374" s="56"/>
      <c r="C374" s="47"/>
      <c r="D374" s="47"/>
      <c r="E374" s="47"/>
      <c r="F374" s="47"/>
      <c r="G374" s="47"/>
      <c r="H374" s="47"/>
      <c r="I374" s="47"/>
      <c r="J374" s="191" t="s">
        <v>2</v>
      </c>
      <c r="K374" s="194">
        <f>J364</f>
        <v>410</v>
      </c>
      <c r="L374" s="194"/>
      <c r="M374" s="194"/>
      <c r="N374" s="47"/>
      <c r="O374" s="47"/>
      <c r="P374" s="47"/>
      <c r="Q374" s="47"/>
      <c r="R374" s="47"/>
      <c r="S374" s="57"/>
      <c r="T374" s="57"/>
      <c r="U374" s="57"/>
      <c r="V374" s="57"/>
      <c r="W374" s="57"/>
      <c r="X374" s="57"/>
      <c r="Y374" s="57"/>
      <c r="Z374" s="57"/>
      <c r="AA374" s="57"/>
      <c r="AB374" s="57"/>
      <c r="AC374" s="57"/>
      <c r="AD374" s="57"/>
      <c r="AE374" s="57"/>
      <c r="AF374" s="57"/>
      <c r="AG374" s="57"/>
      <c r="AH374" s="57"/>
      <c r="AI374" s="57"/>
      <c r="AJ374" s="57"/>
      <c r="AK374" s="57"/>
      <c r="AL374" s="57"/>
      <c r="AM374" s="2"/>
      <c r="AN374" s="57"/>
      <c r="AO374" s="57"/>
      <c r="AP374" s="58"/>
    </row>
    <row r="375" spans="2:42" x14ac:dyDescent="0.2">
      <c r="B375" s="56"/>
      <c r="C375" s="47"/>
      <c r="D375" s="47"/>
      <c r="E375" s="47"/>
      <c r="F375" s="47"/>
      <c r="G375" s="47"/>
      <c r="H375" s="47"/>
      <c r="I375" s="47"/>
      <c r="J375" s="191"/>
      <c r="K375" s="195">
        <f>ROUND(K371,2)</f>
        <v>10.23</v>
      </c>
      <c r="L375" s="195"/>
      <c r="M375" s="195"/>
      <c r="N375" s="47"/>
      <c r="O375" s="47"/>
      <c r="P375" s="47"/>
      <c r="Q375" s="47"/>
      <c r="R375" s="47"/>
      <c r="S375" s="57"/>
      <c r="T375" s="57"/>
      <c r="U375" s="57"/>
      <c r="V375" s="57"/>
      <c r="W375" s="57"/>
      <c r="X375" s="57"/>
      <c r="Y375" s="57"/>
      <c r="Z375" s="57"/>
      <c r="AA375" s="57"/>
      <c r="AB375" s="57"/>
      <c r="AC375" s="57"/>
      <c r="AD375" s="57"/>
      <c r="AE375" s="57"/>
      <c r="AF375" s="57"/>
      <c r="AG375" s="57"/>
      <c r="AH375" s="57"/>
      <c r="AI375" s="57"/>
      <c r="AJ375" s="57"/>
      <c r="AK375" s="57"/>
      <c r="AL375" s="57"/>
      <c r="AM375" s="2"/>
      <c r="AN375" s="57"/>
      <c r="AO375" s="57"/>
      <c r="AP375" s="58"/>
    </row>
    <row r="376" spans="2:42" x14ac:dyDescent="0.2">
      <c r="B376" s="56"/>
      <c r="C376" s="47"/>
      <c r="D376" s="47"/>
      <c r="E376" s="47"/>
      <c r="F376" s="47"/>
      <c r="G376" s="47"/>
      <c r="H376" s="47"/>
      <c r="I376" s="47"/>
      <c r="J376" s="191" t="s">
        <v>2</v>
      </c>
      <c r="K376" s="196">
        <f>K374/K375</f>
        <v>40.078201368523949</v>
      </c>
      <c r="L376" s="196"/>
      <c r="M376" s="196"/>
      <c r="N376" s="196"/>
      <c r="O376" s="191" t="s">
        <v>23</v>
      </c>
      <c r="P376" s="191"/>
      <c r="Q376" s="47"/>
      <c r="R376" s="47"/>
      <c r="S376" s="57"/>
      <c r="T376" s="57"/>
      <c r="U376" s="57"/>
      <c r="V376" s="57"/>
      <c r="W376" s="57"/>
      <c r="X376" s="57"/>
      <c r="Y376" s="57"/>
      <c r="Z376" s="57"/>
      <c r="AA376" s="57"/>
      <c r="AB376" s="57"/>
      <c r="AC376" s="57"/>
      <c r="AD376" s="57"/>
      <c r="AE376" s="57"/>
      <c r="AF376" s="57"/>
      <c r="AG376" s="57"/>
      <c r="AH376" s="57"/>
      <c r="AI376" s="57"/>
      <c r="AJ376" s="57"/>
      <c r="AK376" s="57"/>
      <c r="AL376" s="57"/>
      <c r="AM376" s="2"/>
      <c r="AN376" s="57"/>
      <c r="AO376" s="57"/>
      <c r="AP376" s="58"/>
    </row>
    <row r="377" spans="2:42" x14ac:dyDescent="0.2">
      <c r="B377" s="56"/>
      <c r="C377" s="47"/>
      <c r="D377" s="47"/>
      <c r="E377" s="47"/>
      <c r="F377" s="47"/>
      <c r="G377" s="47"/>
      <c r="H377" s="47"/>
      <c r="I377" s="47"/>
      <c r="J377" s="191"/>
      <c r="K377" s="196"/>
      <c r="L377" s="196"/>
      <c r="M377" s="196"/>
      <c r="N377" s="196"/>
      <c r="O377" s="191"/>
      <c r="P377" s="191"/>
      <c r="Q377" s="47"/>
      <c r="R377" s="47"/>
      <c r="S377" s="57"/>
      <c r="T377" s="57"/>
      <c r="U377" s="57"/>
      <c r="V377" s="57"/>
      <c r="W377" s="57"/>
      <c r="X377" s="57"/>
      <c r="Y377" s="57"/>
      <c r="Z377" s="57"/>
      <c r="AA377" s="57"/>
      <c r="AB377" s="57"/>
      <c r="AC377" s="57"/>
      <c r="AD377" s="57"/>
      <c r="AE377" s="57"/>
      <c r="AF377" s="57"/>
      <c r="AG377" s="57"/>
      <c r="AH377" s="57"/>
      <c r="AI377" s="57"/>
      <c r="AJ377" s="57"/>
      <c r="AK377" s="57"/>
      <c r="AL377" s="57"/>
      <c r="AM377" s="2"/>
      <c r="AN377" s="57"/>
      <c r="AO377" s="57"/>
      <c r="AP377" s="58"/>
    </row>
    <row r="378" spans="2:42" x14ac:dyDescent="0.2">
      <c r="B378" s="56"/>
      <c r="C378" s="191">
        <f>W363</f>
        <v>5.5</v>
      </c>
      <c r="D378" s="191"/>
      <c r="E378" s="191"/>
      <c r="F378" s="47" t="s">
        <v>24</v>
      </c>
      <c r="G378" s="192">
        <f>K376/100</f>
        <v>0.40078201368523947</v>
      </c>
      <c r="H378" s="192"/>
      <c r="I378" s="192"/>
      <c r="J378" s="192"/>
      <c r="K378" s="47" t="s">
        <v>2</v>
      </c>
      <c r="L378" s="193">
        <f>C378+G378</f>
        <v>5.9007820136852391</v>
      </c>
      <c r="M378" s="193"/>
      <c r="N378" s="193"/>
      <c r="O378" s="193"/>
      <c r="P378" s="47" t="s">
        <v>25</v>
      </c>
      <c r="Q378" s="47"/>
      <c r="R378" s="47"/>
      <c r="S378" s="57"/>
      <c r="T378" s="57"/>
      <c r="U378" s="57"/>
      <c r="V378" s="57"/>
      <c r="W378" s="57"/>
      <c r="X378" s="57"/>
      <c r="Y378" s="57"/>
      <c r="Z378" s="57"/>
      <c r="AA378" s="57"/>
      <c r="AB378" s="57"/>
      <c r="AC378" s="57"/>
      <c r="AD378" s="57"/>
      <c r="AE378" s="57"/>
      <c r="AF378" s="57"/>
      <c r="AG378" s="57"/>
      <c r="AH378" s="57"/>
      <c r="AI378" s="57"/>
      <c r="AJ378" s="57"/>
      <c r="AK378" s="57"/>
      <c r="AL378" s="57"/>
      <c r="AM378" s="2"/>
      <c r="AN378" s="57"/>
      <c r="AO378" s="57"/>
      <c r="AP378" s="58"/>
    </row>
    <row r="379" spans="2:42" x14ac:dyDescent="0.2">
      <c r="B379" s="59"/>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1"/>
      <c r="AN379" s="60"/>
      <c r="AO379" s="60"/>
      <c r="AP379" s="14"/>
    </row>
  </sheetData>
  <mergeCells count="539">
    <mergeCell ref="J8:J9"/>
    <mergeCell ref="K8:M8"/>
    <mergeCell ref="O8:Q8"/>
    <mergeCell ref="M9:P9"/>
    <mergeCell ref="J15:J16"/>
    <mergeCell ref="K15:N16"/>
    <mergeCell ref="O15:P16"/>
    <mergeCell ref="C17:E17"/>
    <mergeCell ref="G17:J17"/>
    <mergeCell ref="L17:O17"/>
    <mergeCell ref="J10:J11"/>
    <mergeCell ref="K10:O11"/>
    <mergeCell ref="P10:Q11"/>
    <mergeCell ref="J13:J14"/>
    <mergeCell ref="K14:M14"/>
    <mergeCell ref="K13:M13"/>
    <mergeCell ref="Z4:AC4"/>
    <mergeCell ref="F2:H2"/>
    <mergeCell ref="K2:N2"/>
    <mergeCell ref="Q2:V2"/>
    <mergeCell ref="Y2:AL2"/>
    <mergeCell ref="D2:E2"/>
    <mergeCell ref="I2:J2"/>
    <mergeCell ref="O2:P2"/>
    <mergeCell ref="W2:X2"/>
    <mergeCell ref="J3:K3"/>
    <mergeCell ref="W4:Y4"/>
    <mergeCell ref="Q21:V21"/>
    <mergeCell ref="W21:X21"/>
    <mergeCell ref="Y21:AL21"/>
    <mergeCell ref="J22:K22"/>
    <mergeCell ref="W23:Y23"/>
    <mergeCell ref="Z23:AC23"/>
    <mergeCell ref="D21:E21"/>
    <mergeCell ref="F21:H21"/>
    <mergeCell ref="I21:J21"/>
    <mergeCell ref="K21:N21"/>
    <mergeCell ref="O21:P21"/>
    <mergeCell ref="J32:J33"/>
    <mergeCell ref="K32:M32"/>
    <mergeCell ref="K33:M33"/>
    <mergeCell ref="J34:J35"/>
    <mergeCell ref="K34:N35"/>
    <mergeCell ref="J27:J28"/>
    <mergeCell ref="K27:M27"/>
    <mergeCell ref="O27:Q27"/>
    <mergeCell ref="M28:P28"/>
    <mergeCell ref="J29:J30"/>
    <mergeCell ref="K29:O30"/>
    <mergeCell ref="P29:Q30"/>
    <mergeCell ref="Q40:V40"/>
    <mergeCell ref="W40:X40"/>
    <mergeCell ref="Y40:AL40"/>
    <mergeCell ref="J41:K41"/>
    <mergeCell ref="W42:Y42"/>
    <mergeCell ref="Z42:AC42"/>
    <mergeCell ref="O34:P35"/>
    <mergeCell ref="C36:E36"/>
    <mergeCell ref="G36:J36"/>
    <mergeCell ref="L36:O36"/>
    <mergeCell ref="D40:E40"/>
    <mergeCell ref="F40:H40"/>
    <mergeCell ref="I40:J40"/>
    <mergeCell ref="K40:N40"/>
    <mergeCell ref="O40:P40"/>
    <mergeCell ref="J51:J52"/>
    <mergeCell ref="K51:M51"/>
    <mergeCell ref="K52:M52"/>
    <mergeCell ref="J53:J54"/>
    <mergeCell ref="K53:N54"/>
    <mergeCell ref="J46:J47"/>
    <mergeCell ref="K46:M46"/>
    <mergeCell ref="O46:Q46"/>
    <mergeCell ref="M47:P47"/>
    <mergeCell ref="J48:J49"/>
    <mergeCell ref="K48:O49"/>
    <mergeCell ref="P48:Q49"/>
    <mergeCell ref="Q59:V59"/>
    <mergeCell ref="W59:X59"/>
    <mergeCell ref="Y59:AL59"/>
    <mergeCell ref="J60:K60"/>
    <mergeCell ref="W61:Y61"/>
    <mergeCell ref="Z61:AC61"/>
    <mergeCell ref="O53:P54"/>
    <mergeCell ref="C55:E55"/>
    <mergeCell ref="G55:J55"/>
    <mergeCell ref="L55:O55"/>
    <mergeCell ref="D59:E59"/>
    <mergeCell ref="F59:H59"/>
    <mergeCell ref="I59:J59"/>
    <mergeCell ref="K59:N59"/>
    <mergeCell ref="O59:P59"/>
    <mergeCell ref="J70:J71"/>
    <mergeCell ref="K70:M70"/>
    <mergeCell ref="K71:M71"/>
    <mergeCell ref="J72:J73"/>
    <mergeCell ref="K72:N73"/>
    <mergeCell ref="J65:J66"/>
    <mergeCell ref="K65:M65"/>
    <mergeCell ref="O65:Q65"/>
    <mergeCell ref="M66:P66"/>
    <mergeCell ref="J67:J68"/>
    <mergeCell ref="K67:O68"/>
    <mergeCell ref="P67:Q68"/>
    <mergeCell ref="Q78:V78"/>
    <mergeCell ref="W78:X78"/>
    <mergeCell ref="Y78:AL78"/>
    <mergeCell ref="J79:K79"/>
    <mergeCell ref="W80:Y80"/>
    <mergeCell ref="Z80:AC80"/>
    <mergeCell ref="O72:P73"/>
    <mergeCell ref="C74:E74"/>
    <mergeCell ref="G74:J74"/>
    <mergeCell ref="L74:O74"/>
    <mergeCell ref="D78:E78"/>
    <mergeCell ref="F78:H78"/>
    <mergeCell ref="I78:J78"/>
    <mergeCell ref="K78:N78"/>
    <mergeCell ref="O78:P78"/>
    <mergeCell ref="J89:J90"/>
    <mergeCell ref="K89:M89"/>
    <mergeCell ref="K90:M90"/>
    <mergeCell ref="J91:J92"/>
    <mergeCell ref="K91:N92"/>
    <mergeCell ref="J84:J85"/>
    <mergeCell ref="K84:M84"/>
    <mergeCell ref="O84:Q84"/>
    <mergeCell ref="M85:P85"/>
    <mergeCell ref="J86:J87"/>
    <mergeCell ref="K86:O87"/>
    <mergeCell ref="P86:Q87"/>
    <mergeCell ref="Q97:V97"/>
    <mergeCell ref="W97:X97"/>
    <mergeCell ref="Y97:AL97"/>
    <mergeCell ref="J98:K98"/>
    <mergeCell ref="W99:Y99"/>
    <mergeCell ref="Z99:AC99"/>
    <mergeCell ref="O91:P92"/>
    <mergeCell ref="C93:E93"/>
    <mergeCell ref="G93:J93"/>
    <mergeCell ref="L93:O93"/>
    <mergeCell ref="D97:E97"/>
    <mergeCell ref="F97:H97"/>
    <mergeCell ref="I97:J97"/>
    <mergeCell ref="K97:N97"/>
    <mergeCell ref="O97:P97"/>
    <mergeCell ref="J108:J109"/>
    <mergeCell ref="K108:M108"/>
    <mergeCell ref="K109:M109"/>
    <mergeCell ref="J110:J111"/>
    <mergeCell ref="K110:N111"/>
    <mergeCell ref="J103:J104"/>
    <mergeCell ref="K103:M103"/>
    <mergeCell ref="O103:Q103"/>
    <mergeCell ref="M104:P104"/>
    <mergeCell ref="J105:J106"/>
    <mergeCell ref="K105:O106"/>
    <mergeCell ref="P105:Q106"/>
    <mergeCell ref="Q116:V116"/>
    <mergeCell ref="W116:X116"/>
    <mergeCell ref="Y116:AL116"/>
    <mergeCell ref="J117:K117"/>
    <mergeCell ref="W118:Y118"/>
    <mergeCell ref="Z118:AC118"/>
    <mergeCell ref="O110:P111"/>
    <mergeCell ref="C112:E112"/>
    <mergeCell ref="G112:J112"/>
    <mergeCell ref="L112:O112"/>
    <mergeCell ref="D116:E116"/>
    <mergeCell ref="F116:H116"/>
    <mergeCell ref="I116:J116"/>
    <mergeCell ref="K116:N116"/>
    <mergeCell ref="O116:P116"/>
    <mergeCell ref="J127:J128"/>
    <mergeCell ref="K127:M127"/>
    <mergeCell ref="K128:M128"/>
    <mergeCell ref="J129:J130"/>
    <mergeCell ref="K129:N130"/>
    <mergeCell ref="J122:J123"/>
    <mergeCell ref="K122:M122"/>
    <mergeCell ref="O122:Q122"/>
    <mergeCell ref="M123:P123"/>
    <mergeCell ref="J124:J125"/>
    <mergeCell ref="K124:O125"/>
    <mergeCell ref="P124:Q125"/>
    <mergeCell ref="Q135:V135"/>
    <mergeCell ref="W135:X135"/>
    <mergeCell ref="Y135:AL135"/>
    <mergeCell ref="J136:K136"/>
    <mergeCell ref="W137:Y137"/>
    <mergeCell ref="Z137:AC137"/>
    <mergeCell ref="O129:P130"/>
    <mergeCell ref="C131:E131"/>
    <mergeCell ref="G131:J131"/>
    <mergeCell ref="L131:O131"/>
    <mergeCell ref="D135:E135"/>
    <mergeCell ref="F135:H135"/>
    <mergeCell ref="I135:J135"/>
    <mergeCell ref="K135:N135"/>
    <mergeCell ref="O135:P135"/>
    <mergeCell ref="J146:J147"/>
    <mergeCell ref="K146:M146"/>
    <mergeCell ref="K147:M147"/>
    <mergeCell ref="J148:J149"/>
    <mergeCell ref="K148:N149"/>
    <mergeCell ref="J141:J142"/>
    <mergeCell ref="K141:M141"/>
    <mergeCell ref="O141:Q141"/>
    <mergeCell ref="M142:P142"/>
    <mergeCell ref="J143:J144"/>
    <mergeCell ref="K143:O144"/>
    <mergeCell ref="P143:Q144"/>
    <mergeCell ref="Q154:V154"/>
    <mergeCell ref="W154:X154"/>
    <mergeCell ref="Y154:AL154"/>
    <mergeCell ref="J155:K155"/>
    <mergeCell ref="W156:Y156"/>
    <mergeCell ref="Z156:AC156"/>
    <mergeCell ref="O148:P149"/>
    <mergeCell ref="C150:E150"/>
    <mergeCell ref="G150:J150"/>
    <mergeCell ref="L150:O150"/>
    <mergeCell ref="D154:E154"/>
    <mergeCell ref="F154:H154"/>
    <mergeCell ref="I154:J154"/>
    <mergeCell ref="K154:N154"/>
    <mergeCell ref="O154:P154"/>
    <mergeCell ref="J165:J166"/>
    <mergeCell ref="K165:M165"/>
    <mergeCell ref="K166:M166"/>
    <mergeCell ref="J167:J168"/>
    <mergeCell ref="K167:N168"/>
    <mergeCell ref="J160:J161"/>
    <mergeCell ref="K160:M160"/>
    <mergeCell ref="O160:Q160"/>
    <mergeCell ref="M161:P161"/>
    <mergeCell ref="J162:J163"/>
    <mergeCell ref="K162:O163"/>
    <mergeCell ref="P162:Q163"/>
    <mergeCell ref="Q173:V173"/>
    <mergeCell ref="W173:X173"/>
    <mergeCell ref="Y173:AL173"/>
    <mergeCell ref="J174:K174"/>
    <mergeCell ref="W175:Y175"/>
    <mergeCell ref="Z175:AC175"/>
    <mergeCell ref="O167:P168"/>
    <mergeCell ref="C169:E169"/>
    <mergeCell ref="G169:J169"/>
    <mergeCell ref="L169:O169"/>
    <mergeCell ref="D173:E173"/>
    <mergeCell ref="F173:H173"/>
    <mergeCell ref="I173:J173"/>
    <mergeCell ref="K173:N173"/>
    <mergeCell ref="O173:P173"/>
    <mergeCell ref="J184:J185"/>
    <mergeCell ref="K184:M184"/>
    <mergeCell ref="K185:M185"/>
    <mergeCell ref="J186:J187"/>
    <mergeCell ref="K186:N187"/>
    <mergeCell ref="J179:J180"/>
    <mergeCell ref="K179:M179"/>
    <mergeCell ref="O179:Q179"/>
    <mergeCell ref="M180:P180"/>
    <mergeCell ref="J181:J182"/>
    <mergeCell ref="K181:O182"/>
    <mergeCell ref="P181:Q182"/>
    <mergeCell ref="Q192:V192"/>
    <mergeCell ref="W192:X192"/>
    <mergeCell ref="Y192:AL192"/>
    <mergeCell ref="J193:K193"/>
    <mergeCell ref="W194:Y194"/>
    <mergeCell ref="Z194:AC194"/>
    <mergeCell ref="O186:P187"/>
    <mergeCell ref="C188:E188"/>
    <mergeCell ref="G188:J188"/>
    <mergeCell ref="L188:O188"/>
    <mergeCell ref="D192:E192"/>
    <mergeCell ref="F192:H192"/>
    <mergeCell ref="I192:J192"/>
    <mergeCell ref="K192:N192"/>
    <mergeCell ref="O192:P192"/>
    <mergeCell ref="J203:J204"/>
    <mergeCell ref="K203:M203"/>
    <mergeCell ref="K204:M204"/>
    <mergeCell ref="J205:J206"/>
    <mergeCell ref="K205:N206"/>
    <mergeCell ref="J198:J199"/>
    <mergeCell ref="K198:M198"/>
    <mergeCell ref="O198:Q198"/>
    <mergeCell ref="M199:P199"/>
    <mergeCell ref="J200:J201"/>
    <mergeCell ref="K200:O201"/>
    <mergeCell ref="P200:Q201"/>
    <mergeCell ref="Q211:V211"/>
    <mergeCell ref="W211:X211"/>
    <mergeCell ref="Y211:AL211"/>
    <mergeCell ref="J212:K212"/>
    <mergeCell ref="W213:Y213"/>
    <mergeCell ref="Z213:AC213"/>
    <mergeCell ref="O205:P206"/>
    <mergeCell ref="C207:E207"/>
    <mergeCell ref="G207:J207"/>
    <mergeCell ref="L207:O207"/>
    <mergeCell ref="D211:E211"/>
    <mergeCell ref="F211:H211"/>
    <mergeCell ref="I211:J211"/>
    <mergeCell ref="K211:N211"/>
    <mergeCell ref="O211:P211"/>
    <mergeCell ref="J222:J223"/>
    <mergeCell ref="K222:M222"/>
    <mergeCell ref="K223:M223"/>
    <mergeCell ref="J224:J225"/>
    <mergeCell ref="K224:N225"/>
    <mergeCell ref="J217:J218"/>
    <mergeCell ref="K217:M217"/>
    <mergeCell ref="O217:Q217"/>
    <mergeCell ref="M218:P218"/>
    <mergeCell ref="J219:J220"/>
    <mergeCell ref="K219:O220"/>
    <mergeCell ref="P219:Q220"/>
    <mergeCell ref="Q230:V230"/>
    <mergeCell ref="W230:X230"/>
    <mergeCell ref="Y230:AL230"/>
    <mergeCell ref="J231:K231"/>
    <mergeCell ref="W232:Y232"/>
    <mergeCell ref="Z232:AC232"/>
    <mergeCell ref="O224:P225"/>
    <mergeCell ref="C226:E226"/>
    <mergeCell ref="G226:J226"/>
    <mergeCell ref="L226:O226"/>
    <mergeCell ref="D230:E230"/>
    <mergeCell ref="F230:H230"/>
    <mergeCell ref="I230:J230"/>
    <mergeCell ref="K230:N230"/>
    <mergeCell ref="O230:P230"/>
    <mergeCell ref="J241:J242"/>
    <mergeCell ref="K241:M241"/>
    <mergeCell ref="K242:M242"/>
    <mergeCell ref="J243:J244"/>
    <mergeCell ref="K243:N244"/>
    <mergeCell ref="J236:J237"/>
    <mergeCell ref="K236:M236"/>
    <mergeCell ref="O236:Q236"/>
    <mergeCell ref="M237:P237"/>
    <mergeCell ref="J238:J239"/>
    <mergeCell ref="K238:O239"/>
    <mergeCell ref="P238:Q239"/>
    <mergeCell ref="Q249:V249"/>
    <mergeCell ref="W249:X249"/>
    <mergeCell ref="Y249:AL249"/>
    <mergeCell ref="J250:K250"/>
    <mergeCell ref="W251:Y251"/>
    <mergeCell ref="Z251:AC251"/>
    <mergeCell ref="O243:P244"/>
    <mergeCell ref="C245:E245"/>
    <mergeCell ref="G245:J245"/>
    <mergeCell ref="L245:O245"/>
    <mergeCell ref="D249:E249"/>
    <mergeCell ref="F249:H249"/>
    <mergeCell ref="I249:J249"/>
    <mergeCell ref="K249:N249"/>
    <mergeCell ref="O249:P249"/>
    <mergeCell ref="J260:J261"/>
    <mergeCell ref="K260:M260"/>
    <mergeCell ref="K261:M261"/>
    <mergeCell ref="J262:J263"/>
    <mergeCell ref="K262:N263"/>
    <mergeCell ref="J255:J256"/>
    <mergeCell ref="K255:M255"/>
    <mergeCell ref="O255:Q255"/>
    <mergeCell ref="M256:P256"/>
    <mergeCell ref="J257:J258"/>
    <mergeCell ref="K257:O258"/>
    <mergeCell ref="P257:Q258"/>
    <mergeCell ref="Q268:V268"/>
    <mergeCell ref="W268:X268"/>
    <mergeCell ref="Y268:AL268"/>
    <mergeCell ref="J269:K269"/>
    <mergeCell ref="W270:Y270"/>
    <mergeCell ref="Z270:AC270"/>
    <mergeCell ref="O262:P263"/>
    <mergeCell ref="C264:E264"/>
    <mergeCell ref="G264:J264"/>
    <mergeCell ref="L264:O264"/>
    <mergeCell ref="D268:E268"/>
    <mergeCell ref="F268:H268"/>
    <mergeCell ref="I268:J268"/>
    <mergeCell ref="K268:N268"/>
    <mergeCell ref="O268:P268"/>
    <mergeCell ref="J279:J280"/>
    <mergeCell ref="K279:M279"/>
    <mergeCell ref="K280:M280"/>
    <mergeCell ref="J281:J282"/>
    <mergeCell ref="K281:N282"/>
    <mergeCell ref="J274:J275"/>
    <mergeCell ref="K274:M274"/>
    <mergeCell ref="O274:Q274"/>
    <mergeCell ref="M275:P275"/>
    <mergeCell ref="J276:J277"/>
    <mergeCell ref="K276:O277"/>
    <mergeCell ref="P276:Q277"/>
    <mergeCell ref="Q287:V287"/>
    <mergeCell ref="W287:X287"/>
    <mergeCell ref="Y287:AL287"/>
    <mergeCell ref="J288:K288"/>
    <mergeCell ref="W289:Y289"/>
    <mergeCell ref="Z289:AC289"/>
    <mergeCell ref="O281:P282"/>
    <mergeCell ref="C283:E283"/>
    <mergeCell ref="G283:J283"/>
    <mergeCell ref="L283:O283"/>
    <mergeCell ref="D287:E287"/>
    <mergeCell ref="F287:H287"/>
    <mergeCell ref="I287:J287"/>
    <mergeCell ref="K287:N287"/>
    <mergeCell ref="O287:P287"/>
    <mergeCell ref="J298:J299"/>
    <mergeCell ref="K298:M298"/>
    <mergeCell ref="K299:M299"/>
    <mergeCell ref="J300:J301"/>
    <mergeCell ref="K300:N301"/>
    <mergeCell ref="J293:J294"/>
    <mergeCell ref="K293:M293"/>
    <mergeCell ref="O293:Q293"/>
    <mergeCell ref="M294:P294"/>
    <mergeCell ref="J295:J296"/>
    <mergeCell ref="K295:O296"/>
    <mergeCell ref="P295:Q296"/>
    <mergeCell ref="Q306:V306"/>
    <mergeCell ref="W306:X306"/>
    <mergeCell ref="Y306:AL306"/>
    <mergeCell ref="J307:K307"/>
    <mergeCell ref="W308:Y308"/>
    <mergeCell ref="Z308:AC308"/>
    <mergeCell ref="O300:P301"/>
    <mergeCell ref="C302:E302"/>
    <mergeCell ref="G302:J302"/>
    <mergeCell ref="L302:O302"/>
    <mergeCell ref="D306:E306"/>
    <mergeCell ref="F306:H306"/>
    <mergeCell ref="I306:J306"/>
    <mergeCell ref="K306:N306"/>
    <mergeCell ref="O306:P306"/>
    <mergeCell ref="J317:J318"/>
    <mergeCell ref="K317:M317"/>
    <mergeCell ref="K318:M318"/>
    <mergeCell ref="J319:J320"/>
    <mergeCell ref="K319:N320"/>
    <mergeCell ref="J312:J313"/>
    <mergeCell ref="K312:M312"/>
    <mergeCell ref="O312:Q312"/>
    <mergeCell ref="M313:P313"/>
    <mergeCell ref="J314:J315"/>
    <mergeCell ref="K314:O315"/>
    <mergeCell ref="P314:Q315"/>
    <mergeCell ref="Q325:V325"/>
    <mergeCell ref="W325:X325"/>
    <mergeCell ref="Y325:AL325"/>
    <mergeCell ref="J326:K326"/>
    <mergeCell ref="W327:Y327"/>
    <mergeCell ref="Z327:AC327"/>
    <mergeCell ref="O319:P320"/>
    <mergeCell ref="C321:E321"/>
    <mergeCell ref="G321:J321"/>
    <mergeCell ref="L321:O321"/>
    <mergeCell ref="D325:E325"/>
    <mergeCell ref="F325:H325"/>
    <mergeCell ref="I325:J325"/>
    <mergeCell ref="K325:N325"/>
    <mergeCell ref="O325:P325"/>
    <mergeCell ref="J336:J337"/>
    <mergeCell ref="K336:M336"/>
    <mergeCell ref="K337:M337"/>
    <mergeCell ref="J338:J339"/>
    <mergeCell ref="K338:N339"/>
    <mergeCell ref="J331:J332"/>
    <mergeCell ref="K331:M331"/>
    <mergeCell ref="O331:Q331"/>
    <mergeCell ref="M332:P332"/>
    <mergeCell ref="J333:J334"/>
    <mergeCell ref="K333:O334"/>
    <mergeCell ref="P333:Q334"/>
    <mergeCell ref="Q344:V344"/>
    <mergeCell ref="W344:X344"/>
    <mergeCell ref="J345:K345"/>
    <mergeCell ref="W346:Y346"/>
    <mergeCell ref="Z346:AC346"/>
    <mergeCell ref="O338:P339"/>
    <mergeCell ref="C340:E340"/>
    <mergeCell ref="G340:J340"/>
    <mergeCell ref="L340:O340"/>
    <mergeCell ref="D344:E344"/>
    <mergeCell ref="F344:H344"/>
    <mergeCell ref="I344:J344"/>
    <mergeCell ref="K344:N344"/>
    <mergeCell ref="O344:P344"/>
    <mergeCell ref="J355:J356"/>
    <mergeCell ref="K355:M355"/>
    <mergeCell ref="K356:M356"/>
    <mergeCell ref="J357:J358"/>
    <mergeCell ref="K357:N358"/>
    <mergeCell ref="J350:J351"/>
    <mergeCell ref="K350:M350"/>
    <mergeCell ref="O350:Q350"/>
    <mergeCell ref="M351:P351"/>
    <mergeCell ref="J352:J353"/>
    <mergeCell ref="K352:O353"/>
    <mergeCell ref="P352:Q353"/>
    <mergeCell ref="Y363:AL363"/>
    <mergeCell ref="J364:K364"/>
    <mergeCell ref="W365:Y365"/>
    <mergeCell ref="Z365:AC365"/>
    <mergeCell ref="O357:P358"/>
    <mergeCell ref="C359:E359"/>
    <mergeCell ref="G359:J359"/>
    <mergeCell ref="L359:O359"/>
    <mergeCell ref="D363:E363"/>
    <mergeCell ref="F363:H363"/>
    <mergeCell ref="I363:J363"/>
    <mergeCell ref="K363:N363"/>
    <mergeCell ref="O363:P363"/>
    <mergeCell ref="J369:J370"/>
    <mergeCell ref="K369:M369"/>
    <mergeCell ref="O369:Q369"/>
    <mergeCell ref="M370:P370"/>
    <mergeCell ref="J371:J372"/>
    <mergeCell ref="K371:O372"/>
    <mergeCell ref="P371:Q372"/>
    <mergeCell ref="Q363:V363"/>
    <mergeCell ref="W363:X363"/>
    <mergeCell ref="O376:P377"/>
    <mergeCell ref="C378:E378"/>
    <mergeCell ref="G378:J378"/>
    <mergeCell ref="L378:O378"/>
    <mergeCell ref="J374:J375"/>
    <mergeCell ref="K374:M374"/>
    <mergeCell ref="K375:M375"/>
    <mergeCell ref="J376:J377"/>
    <mergeCell ref="K376:N377"/>
  </mergeCells>
  <phoneticPr fontId="1"/>
  <pageMargins left="0.7" right="0.7" top="0.75" bottom="0.75" header="0.3" footer="0.3"/>
  <pageSetup paperSize="8" scale="93" orientation="portrait" r:id="rId1"/>
  <rowBreaks count="2" manualBreakCount="2">
    <brk id="94" max="41" man="1"/>
    <brk id="189" max="4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AP471"/>
  <sheetViews>
    <sheetView topLeftCell="B391" zoomScaleNormal="100" workbookViewId="0">
      <selection activeCell="AB399" sqref="AB399"/>
    </sheetView>
  </sheetViews>
  <sheetFormatPr defaultRowHeight="13.2" x14ac:dyDescent="0.2"/>
  <cols>
    <col min="1" max="1" width="0" hidden="1" customWidth="1"/>
    <col min="2" max="98" width="2.109375" customWidth="1"/>
  </cols>
  <sheetData>
    <row r="1" spans="1:42" x14ac:dyDescent="0.2">
      <c r="A1" s="9"/>
      <c r="B1" s="9" t="s">
        <v>26</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x14ac:dyDescent="0.2">
      <c r="A2" s="9"/>
      <c r="B2" s="211" t="s">
        <v>9</v>
      </c>
      <c r="C2" s="198"/>
      <c r="D2" s="204">
        <v>120</v>
      </c>
      <c r="E2" s="204"/>
      <c r="F2" s="198" t="s">
        <v>10</v>
      </c>
      <c r="G2" s="198"/>
      <c r="H2" s="198"/>
      <c r="I2" s="204">
        <v>25</v>
      </c>
      <c r="J2" s="204"/>
      <c r="K2" s="198" t="s">
        <v>28</v>
      </c>
      <c r="L2" s="198"/>
      <c r="M2" s="198"/>
      <c r="N2" s="198"/>
      <c r="O2" s="198"/>
      <c r="P2" s="198"/>
      <c r="Q2" s="198"/>
      <c r="R2" s="198"/>
      <c r="S2" s="198"/>
      <c r="T2" s="199">
        <v>5.2</v>
      </c>
      <c r="U2" s="199"/>
      <c r="V2" s="199"/>
      <c r="W2" s="198" t="s">
        <v>29</v>
      </c>
      <c r="X2" s="198"/>
      <c r="Y2" s="198"/>
      <c r="Z2" s="198"/>
      <c r="AA2" s="198"/>
      <c r="AB2" s="198"/>
      <c r="AC2" s="199">
        <v>6.2</v>
      </c>
      <c r="AD2" s="199"/>
      <c r="AE2" s="199"/>
      <c r="AF2" s="198" t="s">
        <v>30</v>
      </c>
      <c r="AG2" s="198"/>
      <c r="AH2" s="198"/>
      <c r="AI2" s="198"/>
      <c r="AJ2" s="204">
        <v>1.0249999999999999</v>
      </c>
      <c r="AK2" s="204"/>
      <c r="AL2" s="204"/>
      <c r="AM2" s="5" t="s">
        <v>31</v>
      </c>
      <c r="AN2" s="5"/>
      <c r="AO2" s="5"/>
      <c r="AP2" s="12"/>
    </row>
    <row r="3" spans="1:42" x14ac:dyDescent="0.2">
      <c r="A3" s="9"/>
      <c r="B3" s="205" t="s">
        <v>32</v>
      </c>
      <c r="C3" s="206"/>
      <c r="D3" s="206"/>
      <c r="E3" s="206"/>
      <c r="F3" s="206"/>
      <c r="G3" s="206"/>
      <c r="H3" s="206"/>
      <c r="I3" s="206"/>
      <c r="J3" s="206"/>
      <c r="K3" s="206"/>
      <c r="L3" s="206"/>
      <c r="M3" s="206"/>
      <c r="N3" s="206"/>
      <c r="O3" s="206"/>
      <c r="P3" s="206"/>
      <c r="Q3" s="206"/>
      <c r="R3" s="206"/>
      <c r="S3" s="206"/>
      <c r="T3" s="206"/>
      <c r="U3" s="206"/>
      <c r="V3" s="206"/>
      <c r="W3" s="206"/>
      <c r="X3" s="206"/>
      <c r="Y3" s="206"/>
      <c r="Z3" s="210">
        <v>6.5</v>
      </c>
      <c r="AA3" s="210"/>
      <c r="AB3" s="210"/>
      <c r="AC3" s="203" t="s">
        <v>29</v>
      </c>
      <c r="AD3" s="203"/>
      <c r="AE3" s="203"/>
      <c r="AF3" s="203"/>
      <c r="AG3" s="203"/>
      <c r="AH3" s="203"/>
      <c r="AI3" s="210">
        <v>7.8</v>
      </c>
      <c r="AJ3" s="210"/>
      <c r="AK3" s="210"/>
      <c r="AL3" s="203" t="s">
        <v>33</v>
      </c>
      <c r="AM3" s="203"/>
      <c r="AN3" s="203"/>
      <c r="AO3" s="203"/>
      <c r="AP3" s="215"/>
    </row>
    <row r="4" spans="1:42" x14ac:dyDescent="0.2">
      <c r="A4" s="9"/>
      <c r="B4" s="129" t="s">
        <v>34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4"/>
      <c r="AN4" s="4"/>
      <c r="AO4" s="4"/>
      <c r="AP4" s="14"/>
    </row>
    <row r="5" spans="1:42" ht="10.5" customHeigh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10.5" customHeight="1" x14ac:dyDescent="0.2">
      <c r="A6" s="9"/>
      <c r="B6" s="37" t="s">
        <v>19</v>
      </c>
      <c r="C6" s="37"/>
      <c r="D6" s="37"/>
      <c r="E6" s="37"/>
      <c r="F6" s="37"/>
      <c r="G6" s="37"/>
      <c r="H6" s="37"/>
      <c r="I6" s="37"/>
      <c r="J6" s="37"/>
      <c r="K6" s="37"/>
      <c r="L6" s="37"/>
      <c r="M6" s="37"/>
      <c r="N6" s="37"/>
      <c r="O6" s="37"/>
      <c r="P6" s="37"/>
      <c r="Q6" s="37"/>
      <c r="R6" s="37"/>
      <c r="S6" s="37"/>
      <c r="T6" s="37"/>
      <c r="U6" s="37"/>
      <c r="V6" s="37"/>
      <c r="W6" s="37"/>
      <c r="X6" s="37"/>
      <c r="Y6" s="37"/>
      <c r="Z6" s="9"/>
      <c r="AA6" s="9"/>
      <c r="AB6" s="9"/>
      <c r="AC6" s="9"/>
      <c r="AD6" s="9"/>
      <c r="AE6" s="9"/>
      <c r="AF6" s="9"/>
      <c r="AG6" s="9"/>
      <c r="AH6" s="9"/>
      <c r="AI6" s="9"/>
      <c r="AJ6" s="9"/>
      <c r="AK6" s="9"/>
      <c r="AL6" s="9"/>
      <c r="AM6" s="9"/>
      <c r="AN6" s="9"/>
      <c r="AO6" s="9"/>
      <c r="AP6" s="9"/>
    </row>
    <row r="7" spans="1:42" ht="10.5" customHeight="1" x14ac:dyDescent="0.2">
      <c r="A7" s="9"/>
      <c r="B7" s="37" t="s">
        <v>35</v>
      </c>
      <c r="C7" s="37"/>
      <c r="D7" s="37"/>
      <c r="E7" s="37"/>
      <c r="F7" s="37"/>
      <c r="G7" s="37"/>
      <c r="H7" s="37"/>
      <c r="I7" s="37"/>
      <c r="J7" s="37"/>
      <c r="K7" s="37"/>
      <c r="L7" s="37"/>
      <c r="M7" s="37"/>
      <c r="N7" s="37"/>
      <c r="O7" s="37"/>
      <c r="P7" s="37"/>
      <c r="Q7" s="37"/>
      <c r="R7" s="37"/>
      <c r="S7" s="37"/>
      <c r="T7" s="37"/>
      <c r="U7" s="37"/>
      <c r="V7" s="37"/>
      <c r="W7" s="37"/>
      <c r="X7" s="37"/>
      <c r="Y7" s="37"/>
      <c r="Z7" s="9"/>
      <c r="AA7" s="9"/>
      <c r="AB7" s="9"/>
      <c r="AC7" s="9"/>
      <c r="AD7" s="9"/>
      <c r="AE7" s="9"/>
      <c r="AF7" s="9"/>
      <c r="AG7" s="9"/>
      <c r="AH7" s="9"/>
      <c r="AI7" s="9"/>
      <c r="AJ7" s="9"/>
      <c r="AK7" s="9"/>
      <c r="AL7" s="9"/>
      <c r="AM7" s="9"/>
      <c r="AN7" s="9"/>
      <c r="AO7" s="9"/>
      <c r="AP7" s="9"/>
    </row>
    <row r="8" spans="1:42" ht="10.5" customHeight="1" x14ac:dyDescent="0.2">
      <c r="A8" s="9"/>
      <c r="B8" s="208" t="s">
        <v>36</v>
      </c>
      <c r="C8" s="208"/>
      <c r="D8" s="208" t="s">
        <v>20</v>
      </c>
      <c r="E8" s="208" t="s">
        <v>37</v>
      </c>
      <c r="F8" s="38" t="s">
        <v>37</v>
      </c>
      <c r="G8" s="194">
        <f>Z3*100</f>
        <v>650</v>
      </c>
      <c r="H8" s="194"/>
      <c r="I8" s="38" t="s">
        <v>24</v>
      </c>
      <c r="J8" s="194">
        <f>AI3*100</f>
        <v>780</v>
      </c>
      <c r="K8" s="194"/>
      <c r="L8" s="38" t="s">
        <v>38</v>
      </c>
      <c r="M8" s="208" t="s">
        <v>38</v>
      </c>
      <c r="N8" s="194" t="s">
        <v>39</v>
      </c>
      <c r="O8" s="208" t="s">
        <v>37</v>
      </c>
      <c r="P8" s="38" t="s">
        <v>37</v>
      </c>
      <c r="Q8" s="194">
        <f>T2*100</f>
        <v>520</v>
      </c>
      <c r="R8" s="194"/>
      <c r="S8" s="38" t="s">
        <v>24</v>
      </c>
      <c r="T8" s="194">
        <f>AC2*100</f>
        <v>620</v>
      </c>
      <c r="U8" s="194"/>
      <c r="V8" s="38" t="s">
        <v>38</v>
      </c>
      <c r="W8" s="208" t="s">
        <v>38</v>
      </c>
      <c r="X8" s="37"/>
      <c r="Y8" s="37"/>
      <c r="Z8" s="9"/>
      <c r="AA8" s="9"/>
      <c r="AB8" s="9"/>
      <c r="AC8" s="9"/>
      <c r="AD8" s="9"/>
      <c r="AE8" s="9"/>
      <c r="AF8" s="9"/>
      <c r="AG8" s="9"/>
      <c r="AH8" s="9"/>
      <c r="AI8" s="9"/>
      <c r="AJ8" s="9"/>
      <c r="AK8" s="9"/>
      <c r="AL8" s="9"/>
      <c r="AM8" s="9"/>
      <c r="AN8" s="9"/>
      <c r="AO8" s="9"/>
      <c r="AP8" s="9"/>
    </row>
    <row r="9" spans="1:42" ht="10.5" customHeight="1" x14ac:dyDescent="0.2">
      <c r="A9" s="9"/>
      <c r="B9" s="208"/>
      <c r="C9" s="208"/>
      <c r="D9" s="208"/>
      <c r="E9" s="208"/>
      <c r="F9" s="37"/>
      <c r="G9" s="37"/>
      <c r="H9" s="208">
        <v>2</v>
      </c>
      <c r="I9" s="208"/>
      <c r="J9" s="208"/>
      <c r="K9" s="37"/>
      <c r="L9" s="37"/>
      <c r="M9" s="208"/>
      <c r="N9" s="216"/>
      <c r="O9" s="208"/>
      <c r="P9" s="37"/>
      <c r="Q9" s="37"/>
      <c r="R9" s="208">
        <v>2</v>
      </c>
      <c r="S9" s="208"/>
      <c r="T9" s="208"/>
      <c r="U9" s="37"/>
      <c r="V9" s="37"/>
      <c r="W9" s="208"/>
      <c r="X9" s="37"/>
      <c r="Y9" s="37"/>
      <c r="Z9" s="9"/>
      <c r="AA9" s="9"/>
      <c r="AB9" s="9"/>
      <c r="AC9" s="9"/>
      <c r="AD9" s="9"/>
      <c r="AE9" s="9"/>
      <c r="AF9" s="9"/>
      <c r="AG9" s="9"/>
      <c r="AH9" s="9"/>
      <c r="AI9" s="9"/>
      <c r="AJ9" s="9"/>
      <c r="AK9" s="9"/>
      <c r="AL9" s="9"/>
      <c r="AM9" s="9"/>
      <c r="AN9" s="9"/>
      <c r="AO9" s="9"/>
      <c r="AP9" s="9"/>
    </row>
    <row r="10" spans="1:42" ht="10.5" customHeight="1" x14ac:dyDescent="0.2">
      <c r="A10" s="9"/>
      <c r="B10" s="37"/>
      <c r="C10" s="37"/>
      <c r="D10" s="208" t="s">
        <v>40</v>
      </c>
      <c r="E10" s="212">
        <f>((G8+J8)/2)-(Q8+T8)/2</f>
        <v>145</v>
      </c>
      <c r="F10" s="212"/>
      <c r="G10" s="212"/>
      <c r="H10" s="212"/>
      <c r="I10" s="212"/>
      <c r="J10" s="208" t="s">
        <v>41</v>
      </c>
      <c r="K10" s="208"/>
      <c r="L10" s="37"/>
      <c r="M10" s="37"/>
      <c r="N10" s="39"/>
      <c r="O10" s="37"/>
      <c r="P10" s="37"/>
      <c r="Q10" s="37"/>
      <c r="R10" s="37"/>
      <c r="S10" s="37"/>
      <c r="T10" s="37"/>
      <c r="U10" s="37"/>
      <c r="V10" s="37"/>
      <c r="W10" s="37"/>
      <c r="X10" s="37"/>
      <c r="Y10" s="37"/>
      <c r="Z10" s="9"/>
      <c r="AA10" s="9"/>
      <c r="AB10" s="9"/>
      <c r="AC10" s="9"/>
      <c r="AD10" s="9"/>
      <c r="AE10" s="9"/>
      <c r="AF10" s="9"/>
      <c r="AG10" s="9"/>
      <c r="AH10" s="9"/>
      <c r="AI10" s="9"/>
      <c r="AJ10" s="9"/>
      <c r="AK10" s="9"/>
      <c r="AL10" s="9"/>
      <c r="AM10" s="9"/>
      <c r="AN10" s="9"/>
      <c r="AO10" s="9"/>
      <c r="AP10" s="9"/>
    </row>
    <row r="11" spans="1:42" ht="10.5" customHeight="1" x14ac:dyDescent="0.2">
      <c r="A11" s="9"/>
      <c r="B11" s="37"/>
      <c r="C11" s="37"/>
      <c r="D11" s="208"/>
      <c r="E11" s="212"/>
      <c r="F11" s="212"/>
      <c r="G11" s="212"/>
      <c r="H11" s="212"/>
      <c r="I11" s="212"/>
      <c r="J11" s="208"/>
      <c r="K11" s="208"/>
      <c r="L11" s="37"/>
      <c r="M11" s="37"/>
      <c r="N11" s="37"/>
      <c r="O11" s="37"/>
      <c r="P11" s="37"/>
      <c r="Q11" s="37"/>
      <c r="R11" s="37"/>
      <c r="S11" s="37"/>
      <c r="T11" s="37"/>
      <c r="U11" s="37"/>
      <c r="V11" s="37"/>
      <c r="W11" s="37"/>
      <c r="X11" s="37"/>
      <c r="Y11" s="37"/>
      <c r="Z11" s="9"/>
      <c r="AA11" s="9"/>
      <c r="AB11" s="9"/>
      <c r="AC11" s="9"/>
      <c r="AD11" s="9"/>
      <c r="AE11" s="9"/>
      <c r="AF11" s="9"/>
      <c r="AG11" s="9"/>
      <c r="AH11" s="9"/>
      <c r="AI11" s="9"/>
      <c r="AJ11" s="9"/>
      <c r="AK11" s="9"/>
      <c r="AL11" s="9"/>
      <c r="AM11" s="9"/>
      <c r="AN11" s="9"/>
      <c r="AO11" s="9"/>
      <c r="AP11" s="9"/>
    </row>
    <row r="12" spans="1:42" ht="10.5" customHeight="1" x14ac:dyDescent="0.2">
      <c r="A12" s="9"/>
      <c r="B12" s="37" t="s">
        <v>42</v>
      </c>
      <c r="C12" s="37"/>
      <c r="D12" s="37"/>
      <c r="E12" s="37"/>
      <c r="F12" s="37"/>
      <c r="G12" s="37"/>
      <c r="H12" s="37"/>
      <c r="I12" s="37"/>
      <c r="J12" s="37"/>
      <c r="K12" s="37"/>
      <c r="L12" s="37"/>
      <c r="M12" s="37"/>
      <c r="N12" s="37"/>
      <c r="O12" s="37"/>
      <c r="P12" s="37"/>
      <c r="Q12" s="37"/>
      <c r="R12" s="37"/>
      <c r="S12" s="37"/>
      <c r="T12" s="37"/>
      <c r="U12" s="37"/>
      <c r="V12" s="37"/>
      <c r="W12" s="37"/>
      <c r="X12" s="37"/>
      <c r="Y12" s="37"/>
      <c r="Z12" s="9"/>
      <c r="AA12" s="9"/>
      <c r="AB12" s="9"/>
      <c r="AC12" s="9"/>
      <c r="AD12" s="9"/>
      <c r="AE12" s="9"/>
      <c r="AF12" s="9"/>
      <c r="AG12" s="9"/>
      <c r="AH12" s="9"/>
      <c r="AI12" s="9"/>
      <c r="AJ12" s="9"/>
      <c r="AK12" s="9"/>
      <c r="AL12" s="9"/>
      <c r="AM12" s="9"/>
      <c r="AN12" s="9"/>
      <c r="AO12" s="9"/>
      <c r="AP12" s="9"/>
    </row>
    <row r="13" spans="1:42" ht="10.5" customHeight="1" x14ac:dyDescent="0.2">
      <c r="A13" s="9"/>
      <c r="B13" s="37"/>
      <c r="C13" s="37"/>
      <c r="D13" s="37"/>
      <c r="E13" s="37"/>
      <c r="F13" s="37"/>
      <c r="G13" s="37"/>
      <c r="H13" s="37"/>
      <c r="I13" s="37"/>
      <c r="J13" s="37"/>
      <c r="K13" s="37"/>
      <c r="L13" s="37"/>
      <c r="M13" s="37"/>
      <c r="N13" s="37"/>
      <c r="O13" s="37"/>
      <c r="P13" s="37"/>
      <c r="Q13" s="37"/>
      <c r="R13" s="37"/>
      <c r="S13" s="37"/>
      <c r="T13" s="37"/>
      <c r="U13" s="37"/>
      <c r="V13" s="37"/>
      <c r="W13" s="37"/>
      <c r="X13" s="37"/>
      <c r="Y13" s="37"/>
      <c r="Z13" s="9"/>
      <c r="AA13" s="9"/>
      <c r="AB13" s="9"/>
      <c r="AC13" s="9"/>
      <c r="AD13" s="9"/>
      <c r="AE13" s="9"/>
      <c r="AF13" s="9"/>
      <c r="AG13" s="9"/>
      <c r="AH13" s="9"/>
      <c r="AI13" s="9"/>
      <c r="AJ13" s="9"/>
      <c r="AK13" s="9"/>
      <c r="AL13" s="9"/>
      <c r="AM13" s="9"/>
      <c r="AN13" s="9"/>
      <c r="AO13" s="9"/>
      <c r="AP13" s="9"/>
    </row>
    <row r="14" spans="1:42" ht="10.5" customHeight="1" x14ac:dyDescent="0.2">
      <c r="A14" s="9"/>
      <c r="B14" s="37"/>
      <c r="C14" s="37"/>
      <c r="D14" s="37"/>
      <c r="E14" s="37"/>
      <c r="F14" s="37"/>
      <c r="G14" s="37"/>
      <c r="H14" s="37"/>
      <c r="I14" s="39"/>
      <c r="J14" s="39"/>
      <c r="K14" s="194">
        <f>D2</f>
        <v>120</v>
      </c>
      <c r="L14" s="194"/>
      <c r="M14" s="38" t="s">
        <v>44</v>
      </c>
      <c r="N14" s="194">
        <f>I2</f>
        <v>25</v>
      </c>
      <c r="O14" s="194"/>
      <c r="P14" s="208" t="s">
        <v>44</v>
      </c>
      <c r="Q14" s="208">
        <f>AJ2</f>
        <v>1.0249999999999999</v>
      </c>
      <c r="R14" s="208"/>
      <c r="S14" s="208"/>
      <c r="T14" s="208"/>
      <c r="U14" s="37"/>
      <c r="V14" s="37"/>
      <c r="W14" s="37"/>
      <c r="X14" s="37"/>
      <c r="Y14" s="37"/>
      <c r="Z14" s="9"/>
      <c r="AA14" s="9"/>
      <c r="AB14" s="9"/>
      <c r="AC14" s="9"/>
      <c r="AD14" s="9"/>
      <c r="AE14" s="9"/>
      <c r="AF14" s="9"/>
      <c r="AG14" s="9"/>
      <c r="AH14" s="9"/>
      <c r="AI14" s="9"/>
      <c r="AJ14" s="9"/>
      <c r="AK14" s="9"/>
      <c r="AL14" s="9"/>
      <c r="AM14" s="9"/>
      <c r="AN14" s="9"/>
      <c r="AO14" s="9"/>
      <c r="AP14" s="9"/>
    </row>
    <row r="15" spans="1:42" ht="10.5" customHeight="1" x14ac:dyDescent="0.2">
      <c r="A15" s="9"/>
      <c r="B15" s="37"/>
      <c r="C15" s="37"/>
      <c r="D15" s="37"/>
      <c r="E15" s="37"/>
      <c r="F15" s="37"/>
      <c r="G15" s="37"/>
      <c r="H15" s="37"/>
      <c r="I15" s="37"/>
      <c r="J15" s="37"/>
      <c r="K15" s="208">
        <v>100</v>
      </c>
      <c r="L15" s="208"/>
      <c r="M15" s="208"/>
      <c r="N15" s="208"/>
      <c r="O15" s="208"/>
      <c r="P15" s="208"/>
      <c r="Q15" s="208"/>
      <c r="R15" s="208"/>
      <c r="S15" s="208"/>
      <c r="T15" s="208"/>
      <c r="U15" s="37"/>
      <c r="V15" s="37"/>
      <c r="W15" s="37"/>
      <c r="X15" s="37"/>
      <c r="Y15" s="37"/>
      <c r="Z15" s="9"/>
      <c r="AA15" s="9"/>
      <c r="AB15" s="9"/>
      <c r="AC15" s="9"/>
      <c r="AD15" s="9"/>
      <c r="AE15" s="9"/>
      <c r="AF15" s="9"/>
      <c r="AG15" s="9"/>
      <c r="AH15" s="9"/>
      <c r="AI15" s="9"/>
      <c r="AJ15" s="9"/>
      <c r="AK15" s="9"/>
      <c r="AL15" s="9"/>
      <c r="AM15" s="9"/>
      <c r="AN15" s="9"/>
      <c r="AO15" s="9"/>
      <c r="AP15" s="9"/>
    </row>
    <row r="16" spans="1:42" ht="10.5" customHeight="1" x14ac:dyDescent="0.2">
      <c r="A16" s="9"/>
      <c r="B16" s="37"/>
      <c r="C16" s="37"/>
      <c r="D16" s="37"/>
      <c r="E16" s="37"/>
      <c r="F16" s="37"/>
      <c r="G16" s="37"/>
      <c r="H16" s="37"/>
      <c r="I16" s="208" t="s">
        <v>43</v>
      </c>
      <c r="J16" s="208"/>
      <c r="K16" s="212">
        <f>K14*N14*Q14/100</f>
        <v>30.749999999999996</v>
      </c>
      <c r="L16" s="212"/>
      <c r="M16" s="212"/>
      <c r="N16" s="212"/>
      <c r="O16" s="212"/>
      <c r="P16" s="208" t="s">
        <v>45</v>
      </c>
      <c r="Q16" s="208"/>
      <c r="R16" s="208"/>
      <c r="S16" s="208"/>
      <c r="T16" s="208"/>
      <c r="U16" s="37"/>
      <c r="V16" s="37"/>
      <c r="W16" s="37"/>
      <c r="X16" s="37"/>
      <c r="Y16" s="37"/>
      <c r="Z16" s="9"/>
      <c r="AA16" s="9"/>
      <c r="AB16" s="9"/>
      <c r="AC16" s="9"/>
      <c r="AD16" s="9"/>
      <c r="AE16" s="9"/>
      <c r="AF16" s="9"/>
      <c r="AG16" s="9"/>
      <c r="AH16" s="9"/>
      <c r="AI16" s="9"/>
      <c r="AJ16" s="9"/>
      <c r="AK16" s="9"/>
      <c r="AL16" s="9"/>
      <c r="AM16" s="9"/>
      <c r="AN16" s="9"/>
      <c r="AO16" s="9"/>
      <c r="AP16" s="9"/>
    </row>
    <row r="17" spans="1:42" ht="10.5" customHeight="1" x14ac:dyDescent="0.2">
      <c r="A17" s="9"/>
      <c r="B17" s="37"/>
      <c r="C17" s="37"/>
      <c r="D17" s="37"/>
      <c r="E17" s="37"/>
      <c r="F17" s="37"/>
      <c r="G17" s="37"/>
      <c r="H17" s="37"/>
      <c r="I17" s="208"/>
      <c r="J17" s="208"/>
      <c r="K17" s="212"/>
      <c r="L17" s="212"/>
      <c r="M17" s="212"/>
      <c r="N17" s="212"/>
      <c r="O17" s="212"/>
      <c r="P17" s="208"/>
      <c r="Q17" s="208"/>
      <c r="R17" s="208"/>
      <c r="S17" s="208"/>
      <c r="T17" s="208"/>
      <c r="U17" s="37"/>
      <c r="V17" s="37"/>
      <c r="W17" s="37"/>
      <c r="X17" s="37"/>
      <c r="Y17" s="37"/>
      <c r="Z17" s="9"/>
      <c r="AA17" s="9"/>
      <c r="AB17" s="9"/>
      <c r="AC17" s="9"/>
      <c r="AD17" s="9"/>
      <c r="AE17" s="9"/>
      <c r="AF17" s="9"/>
      <c r="AG17" s="9"/>
      <c r="AH17" s="9"/>
      <c r="AI17" s="9"/>
      <c r="AJ17" s="9"/>
      <c r="AK17" s="9"/>
      <c r="AL17" s="9"/>
      <c r="AM17" s="9"/>
      <c r="AN17" s="9"/>
      <c r="AO17" s="9"/>
      <c r="AP17" s="9"/>
    </row>
    <row r="18" spans="1:42" ht="10.5" customHeight="1" x14ac:dyDescent="0.2">
      <c r="A18" s="9"/>
      <c r="B18" s="37" t="s">
        <v>46</v>
      </c>
      <c r="C18" s="37"/>
      <c r="D18" s="37"/>
      <c r="E18" s="37"/>
      <c r="F18" s="37"/>
      <c r="G18" s="37"/>
      <c r="H18" s="37"/>
      <c r="I18" s="37"/>
      <c r="J18" s="37"/>
      <c r="K18" s="37"/>
      <c r="L18" s="37"/>
      <c r="M18" s="37"/>
      <c r="N18" s="37"/>
      <c r="O18" s="37"/>
      <c r="P18" s="37"/>
      <c r="Q18" s="37"/>
      <c r="R18" s="37"/>
      <c r="S18" s="37"/>
      <c r="T18" s="37"/>
      <c r="U18" s="37"/>
      <c r="V18" s="37"/>
      <c r="W18" s="37"/>
      <c r="X18" s="37"/>
      <c r="Y18" s="37"/>
      <c r="Z18" s="9"/>
      <c r="AA18" s="9"/>
      <c r="AB18" s="9"/>
      <c r="AC18" s="9"/>
      <c r="AD18" s="9"/>
      <c r="AE18" s="9"/>
      <c r="AF18" s="9"/>
      <c r="AG18" s="9"/>
      <c r="AH18" s="9"/>
      <c r="AI18" s="9"/>
      <c r="AJ18" s="9"/>
      <c r="AK18" s="9"/>
      <c r="AL18" s="9"/>
      <c r="AM18" s="9"/>
      <c r="AN18" s="9"/>
      <c r="AO18" s="9"/>
      <c r="AP18" s="9"/>
    </row>
    <row r="19" spans="1:42" ht="10.5" customHeight="1" x14ac:dyDescent="0.2">
      <c r="A19" s="9"/>
      <c r="B19" s="37"/>
      <c r="C19" s="37"/>
      <c r="D19" s="37"/>
      <c r="E19" s="37"/>
      <c r="F19" s="37"/>
      <c r="G19" s="37"/>
      <c r="H19" s="37"/>
      <c r="I19" s="37"/>
      <c r="J19" s="37"/>
      <c r="K19" s="37"/>
      <c r="L19" s="37"/>
      <c r="M19" s="37"/>
      <c r="N19" s="37"/>
      <c r="O19" s="37"/>
      <c r="P19" s="37"/>
      <c r="Q19" s="37"/>
      <c r="R19" s="37"/>
      <c r="S19" s="37"/>
      <c r="T19" s="37"/>
      <c r="U19" s="37"/>
      <c r="V19" s="37"/>
      <c r="W19" s="37"/>
      <c r="X19" s="37"/>
      <c r="Y19" s="37"/>
      <c r="Z19" s="9"/>
      <c r="AA19" s="9"/>
      <c r="AB19" s="9"/>
      <c r="AC19" s="9"/>
      <c r="AD19" s="9"/>
      <c r="AE19" s="9"/>
      <c r="AF19" s="9"/>
      <c r="AG19" s="9"/>
      <c r="AH19" s="9"/>
      <c r="AI19" s="9"/>
      <c r="AJ19" s="9"/>
      <c r="AK19" s="9"/>
      <c r="AL19" s="9"/>
      <c r="AM19" s="9"/>
      <c r="AN19" s="9"/>
      <c r="AO19" s="9"/>
      <c r="AP19" s="9"/>
    </row>
    <row r="20" spans="1:42" ht="10.5" customHeight="1" x14ac:dyDescent="0.2">
      <c r="A20" s="9"/>
      <c r="B20" s="37"/>
      <c r="C20" s="37" t="s">
        <v>47</v>
      </c>
      <c r="D20" s="37"/>
      <c r="E20" s="37"/>
      <c r="F20" s="37"/>
      <c r="G20" s="37"/>
      <c r="H20" s="37"/>
      <c r="I20" s="37"/>
      <c r="J20" s="37"/>
      <c r="K20" s="37"/>
      <c r="L20" s="37"/>
      <c r="M20" s="37"/>
      <c r="N20" s="37"/>
      <c r="O20" s="37"/>
      <c r="P20" s="37"/>
      <c r="Q20" s="37"/>
      <c r="R20" s="37"/>
      <c r="S20" s="37"/>
      <c r="T20" s="37"/>
      <c r="U20" s="37"/>
      <c r="V20" s="37"/>
      <c r="W20" s="37"/>
      <c r="X20" s="37"/>
      <c r="Y20" s="37"/>
      <c r="Z20" s="9"/>
      <c r="AA20" s="9"/>
      <c r="AB20" s="9"/>
      <c r="AC20" s="9"/>
      <c r="AD20" s="9"/>
      <c r="AE20" s="9"/>
      <c r="AF20" s="9"/>
      <c r="AG20" s="9"/>
      <c r="AH20" s="9"/>
      <c r="AI20" s="9"/>
      <c r="AJ20" s="9"/>
      <c r="AK20" s="9"/>
      <c r="AL20" s="9"/>
      <c r="AM20" s="9"/>
      <c r="AN20" s="9"/>
      <c r="AO20" s="9"/>
      <c r="AP20" s="9"/>
    </row>
    <row r="21" spans="1:42" ht="10.5" customHeight="1" x14ac:dyDescent="0.2">
      <c r="A21" s="9"/>
      <c r="B21" s="37"/>
      <c r="C21" s="37" t="s">
        <v>43</v>
      </c>
      <c r="D21" s="213">
        <f>ROUND(E10,2)</f>
        <v>145</v>
      </c>
      <c r="E21" s="208"/>
      <c r="F21" s="208"/>
      <c r="G21" s="37" t="s">
        <v>44</v>
      </c>
      <c r="H21" s="213">
        <f>ROUND(K16,2)</f>
        <v>30.75</v>
      </c>
      <c r="I21" s="208"/>
      <c r="J21" s="208"/>
      <c r="K21" s="37"/>
      <c r="L21" s="37"/>
      <c r="M21" s="37"/>
      <c r="N21" s="37"/>
      <c r="O21" s="37"/>
      <c r="P21" s="37"/>
      <c r="Q21" s="37"/>
      <c r="R21" s="37"/>
      <c r="S21" s="37"/>
      <c r="T21" s="37"/>
      <c r="U21" s="37"/>
      <c r="V21" s="37"/>
      <c r="W21" s="37"/>
      <c r="X21" s="37"/>
      <c r="Y21" s="37"/>
      <c r="Z21" s="9"/>
      <c r="AA21" s="9"/>
      <c r="AB21" s="9"/>
      <c r="AC21" s="9"/>
      <c r="AD21" s="9"/>
      <c r="AE21" s="9"/>
      <c r="AF21" s="9"/>
      <c r="AG21" s="9"/>
      <c r="AH21" s="9"/>
      <c r="AI21" s="9"/>
      <c r="AJ21" s="9"/>
      <c r="AK21" s="9"/>
      <c r="AL21" s="9"/>
      <c r="AM21" s="9"/>
      <c r="AN21" s="9"/>
      <c r="AO21" s="9"/>
      <c r="AP21" s="9"/>
    </row>
    <row r="22" spans="1:42" ht="10.5" customHeight="1" x14ac:dyDescent="0.2">
      <c r="A22" s="9"/>
      <c r="B22" s="37"/>
      <c r="C22" s="37" t="s">
        <v>43</v>
      </c>
      <c r="D22" s="212">
        <f>D21*H21</f>
        <v>4458.75</v>
      </c>
      <c r="E22" s="212"/>
      <c r="F22" s="212"/>
      <c r="G22" s="212"/>
      <c r="H22" s="212"/>
      <c r="I22" s="208" t="s">
        <v>48</v>
      </c>
      <c r="J22" s="208"/>
      <c r="K22" s="37"/>
      <c r="L22" s="37"/>
      <c r="M22" s="37"/>
      <c r="N22" s="37"/>
      <c r="O22" s="37"/>
      <c r="P22" s="37"/>
      <c r="Q22" s="37"/>
      <c r="R22" s="37"/>
      <c r="S22" s="37"/>
      <c r="T22" s="37"/>
      <c r="U22" s="37"/>
      <c r="V22" s="37"/>
      <c r="W22" s="37"/>
      <c r="X22" s="37"/>
      <c r="Y22" s="37"/>
      <c r="Z22" s="9"/>
      <c r="AA22" s="9"/>
      <c r="AB22" s="9"/>
      <c r="AC22" s="9"/>
      <c r="AD22" s="9"/>
      <c r="AE22" s="9"/>
      <c r="AF22" s="9"/>
      <c r="AG22" s="9"/>
      <c r="AH22" s="9"/>
      <c r="AI22" s="9"/>
      <c r="AJ22" s="9"/>
      <c r="AK22" s="9"/>
      <c r="AL22" s="9"/>
      <c r="AM22" s="9"/>
      <c r="AN22" s="9"/>
      <c r="AO22" s="9"/>
      <c r="AP22" s="9"/>
    </row>
    <row r="23" spans="1:42" x14ac:dyDescent="0.2">
      <c r="A23" s="9"/>
      <c r="B23" s="37"/>
      <c r="C23" s="37"/>
      <c r="D23" s="37"/>
      <c r="E23" s="37"/>
      <c r="F23" s="37"/>
      <c r="G23" s="37"/>
      <c r="H23" s="37"/>
      <c r="I23" s="37"/>
      <c r="J23" s="37"/>
      <c r="K23" s="37"/>
      <c r="L23" s="37"/>
      <c r="M23" s="37"/>
      <c r="N23" s="37"/>
      <c r="O23" s="37"/>
      <c r="P23" s="37"/>
      <c r="Q23" s="37"/>
      <c r="R23" s="37"/>
      <c r="S23" s="37"/>
      <c r="T23" s="37"/>
      <c r="U23" s="37"/>
      <c r="V23" s="37"/>
      <c r="W23" s="37"/>
      <c r="X23" s="37"/>
      <c r="Y23" s="37"/>
      <c r="Z23" s="9"/>
      <c r="AA23" s="9"/>
      <c r="AB23" s="9"/>
      <c r="AC23" s="9"/>
      <c r="AD23" s="9"/>
      <c r="AE23" s="9"/>
      <c r="AF23" s="9"/>
      <c r="AG23" s="9"/>
      <c r="AH23" s="9"/>
      <c r="AI23" s="9"/>
      <c r="AJ23" s="9"/>
      <c r="AK23" s="9"/>
      <c r="AL23" s="9"/>
      <c r="AM23" s="9"/>
      <c r="AN23" s="9"/>
      <c r="AO23" s="9"/>
      <c r="AP23" s="9"/>
    </row>
    <row r="24" spans="1:42" x14ac:dyDescent="0.2">
      <c r="A24" s="9"/>
      <c r="B24" s="15" t="s">
        <v>27</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x14ac:dyDescent="0.2">
      <c r="A25" s="9"/>
      <c r="B25" s="211" t="s">
        <v>9</v>
      </c>
      <c r="C25" s="198"/>
      <c r="D25" s="204">
        <v>115</v>
      </c>
      <c r="E25" s="204"/>
      <c r="F25" s="198" t="s">
        <v>10</v>
      </c>
      <c r="G25" s="198"/>
      <c r="H25" s="198"/>
      <c r="I25" s="204">
        <v>18</v>
      </c>
      <c r="J25" s="204"/>
      <c r="K25" s="198" t="s">
        <v>28</v>
      </c>
      <c r="L25" s="198"/>
      <c r="M25" s="198"/>
      <c r="N25" s="198"/>
      <c r="O25" s="198"/>
      <c r="P25" s="198"/>
      <c r="Q25" s="198"/>
      <c r="R25" s="198"/>
      <c r="S25" s="198"/>
      <c r="T25" s="199">
        <v>5.85</v>
      </c>
      <c r="U25" s="199"/>
      <c r="V25" s="199"/>
      <c r="W25" s="198" t="s">
        <v>29</v>
      </c>
      <c r="X25" s="198"/>
      <c r="Y25" s="198"/>
      <c r="Z25" s="198"/>
      <c r="AA25" s="198"/>
      <c r="AB25" s="198"/>
      <c r="AC25" s="199">
        <v>6.35</v>
      </c>
      <c r="AD25" s="199"/>
      <c r="AE25" s="199"/>
      <c r="AF25" s="198" t="s">
        <v>30</v>
      </c>
      <c r="AG25" s="198"/>
      <c r="AH25" s="198"/>
      <c r="AI25" s="198"/>
      <c r="AJ25" s="204">
        <v>1.0249999999999999</v>
      </c>
      <c r="AK25" s="204"/>
      <c r="AL25" s="204"/>
      <c r="AM25" s="5" t="s">
        <v>31</v>
      </c>
      <c r="AN25" s="5"/>
      <c r="AO25" s="5"/>
      <c r="AP25" s="12"/>
    </row>
    <row r="26" spans="1:42" x14ac:dyDescent="0.2">
      <c r="A26" s="9"/>
      <c r="B26" s="205" t="s">
        <v>32</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10">
        <v>6.25</v>
      </c>
      <c r="AA26" s="210"/>
      <c r="AB26" s="210"/>
      <c r="AC26" s="203" t="s">
        <v>29</v>
      </c>
      <c r="AD26" s="203"/>
      <c r="AE26" s="203"/>
      <c r="AF26" s="203"/>
      <c r="AG26" s="203"/>
      <c r="AH26" s="203"/>
      <c r="AI26" s="210">
        <v>7.12</v>
      </c>
      <c r="AJ26" s="210"/>
      <c r="AK26" s="210"/>
      <c r="AL26" s="203" t="s">
        <v>33</v>
      </c>
      <c r="AM26" s="203"/>
      <c r="AN26" s="203"/>
      <c r="AO26" s="203"/>
      <c r="AP26" s="215"/>
    </row>
    <row r="27" spans="1:42" x14ac:dyDescent="0.2">
      <c r="A27" s="9"/>
      <c r="B27" s="22" t="s">
        <v>34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14"/>
    </row>
    <row r="28" spans="1:42" x14ac:dyDescent="0.2">
      <c r="A28" s="9"/>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42" ht="10.5" customHeight="1" x14ac:dyDescent="0.2">
      <c r="A29" s="9"/>
      <c r="B29" s="37" t="s">
        <v>19</v>
      </c>
      <c r="C29" s="37"/>
      <c r="D29" s="37"/>
      <c r="E29" s="37"/>
      <c r="F29" s="37"/>
      <c r="G29" s="37"/>
      <c r="H29" s="37"/>
      <c r="I29" s="37"/>
      <c r="J29" s="37"/>
      <c r="K29" s="37"/>
      <c r="L29" s="37"/>
      <c r="M29" s="37"/>
      <c r="N29" s="37"/>
      <c r="O29" s="37"/>
      <c r="P29" s="37"/>
      <c r="Q29" s="37"/>
      <c r="R29" s="37"/>
      <c r="S29" s="37"/>
      <c r="T29" s="37"/>
      <c r="U29" s="37"/>
      <c r="V29" s="37"/>
      <c r="W29" s="37"/>
      <c r="X29" s="37"/>
      <c r="Y29" s="40"/>
      <c r="Z29" s="40"/>
      <c r="AA29" s="40"/>
      <c r="AB29" s="15"/>
      <c r="AC29" s="15"/>
      <c r="AD29" s="15"/>
      <c r="AE29" s="15"/>
      <c r="AF29" s="15"/>
      <c r="AG29" s="15"/>
      <c r="AH29" s="15"/>
      <c r="AI29" s="15"/>
      <c r="AJ29" s="15"/>
      <c r="AK29" s="15"/>
      <c r="AL29" s="15"/>
      <c r="AM29" s="15"/>
      <c r="AN29" s="15"/>
      <c r="AO29" s="15"/>
      <c r="AP29" s="15"/>
    </row>
    <row r="30" spans="1:42" ht="10.5" customHeight="1" x14ac:dyDescent="0.2">
      <c r="A30" s="9"/>
      <c r="B30" s="37" t="s">
        <v>35</v>
      </c>
      <c r="C30" s="37"/>
      <c r="D30" s="37"/>
      <c r="E30" s="37"/>
      <c r="F30" s="37"/>
      <c r="G30" s="37"/>
      <c r="H30" s="37"/>
      <c r="I30" s="37"/>
      <c r="J30" s="37"/>
      <c r="K30" s="37"/>
      <c r="L30" s="37"/>
      <c r="M30" s="37"/>
      <c r="N30" s="37"/>
      <c r="O30" s="37"/>
      <c r="P30" s="37"/>
      <c r="Q30" s="37"/>
      <c r="R30" s="37"/>
      <c r="S30" s="37"/>
      <c r="T30" s="37"/>
      <c r="U30" s="37"/>
      <c r="V30" s="37"/>
      <c r="W30" s="37"/>
      <c r="X30" s="37"/>
      <c r="Y30" s="40"/>
      <c r="Z30" s="40"/>
      <c r="AA30" s="40"/>
      <c r="AB30" s="15"/>
      <c r="AC30" s="15"/>
      <c r="AD30" s="15"/>
      <c r="AE30" s="15"/>
      <c r="AF30" s="15"/>
      <c r="AG30" s="15"/>
      <c r="AH30" s="15"/>
      <c r="AI30" s="15"/>
      <c r="AJ30" s="15"/>
      <c r="AK30" s="15"/>
      <c r="AL30" s="15"/>
      <c r="AM30" s="15"/>
      <c r="AN30" s="15"/>
      <c r="AO30" s="15"/>
      <c r="AP30" s="15"/>
    </row>
    <row r="31" spans="1:42" ht="10.5" customHeight="1" x14ac:dyDescent="0.2">
      <c r="A31" s="9"/>
      <c r="B31" s="208" t="s">
        <v>6</v>
      </c>
      <c r="C31" s="208"/>
      <c r="D31" s="208" t="s">
        <v>2</v>
      </c>
      <c r="E31" s="208" t="s">
        <v>37</v>
      </c>
      <c r="F31" s="38" t="s">
        <v>37</v>
      </c>
      <c r="G31" s="194">
        <f>Z26*100</f>
        <v>625</v>
      </c>
      <c r="H31" s="194"/>
      <c r="I31" s="38" t="s">
        <v>24</v>
      </c>
      <c r="J31" s="194">
        <f>AI26*100</f>
        <v>712</v>
      </c>
      <c r="K31" s="194"/>
      <c r="L31" s="38" t="s">
        <v>8</v>
      </c>
      <c r="M31" s="208" t="s">
        <v>8</v>
      </c>
      <c r="N31" s="194" t="s">
        <v>7</v>
      </c>
      <c r="O31" s="208" t="s">
        <v>37</v>
      </c>
      <c r="P31" s="38" t="s">
        <v>37</v>
      </c>
      <c r="Q31" s="194">
        <f>T25*100</f>
        <v>585</v>
      </c>
      <c r="R31" s="194"/>
      <c r="S31" s="38" t="s">
        <v>24</v>
      </c>
      <c r="T31" s="194">
        <f>AC25*100</f>
        <v>635</v>
      </c>
      <c r="U31" s="194"/>
      <c r="V31" s="38" t="s">
        <v>8</v>
      </c>
      <c r="W31" s="208" t="s">
        <v>8</v>
      </c>
      <c r="X31" s="37"/>
      <c r="Y31" s="40"/>
      <c r="Z31" s="40"/>
      <c r="AA31" s="40"/>
      <c r="AB31" s="15"/>
      <c r="AC31" s="15"/>
      <c r="AD31" s="15"/>
      <c r="AE31" s="15"/>
      <c r="AF31" s="15"/>
      <c r="AG31" s="15"/>
      <c r="AH31" s="15"/>
      <c r="AI31" s="15"/>
      <c r="AJ31" s="15"/>
      <c r="AK31" s="15"/>
      <c r="AL31" s="15"/>
      <c r="AM31" s="15"/>
      <c r="AN31" s="15"/>
      <c r="AO31" s="15"/>
      <c r="AP31" s="15"/>
    </row>
    <row r="32" spans="1:42" ht="10.5" customHeight="1" x14ac:dyDescent="0.2">
      <c r="A32" s="9"/>
      <c r="B32" s="208"/>
      <c r="C32" s="208"/>
      <c r="D32" s="208"/>
      <c r="E32" s="208"/>
      <c r="F32" s="37"/>
      <c r="G32" s="37"/>
      <c r="H32" s="214">
        <v>2</v>
      </c>
      <c r="I32" s="214"/>
      <c r="J32" s="214"/>
      <c r="K32" s="37"/>
      <c r="L32" s="37"/>
      <c r="M32" s="208"/>
      <c r="N32" s="194"/>
      <c r="O32" s="208"/>
      <c r="P32" s="37"/>
      <c r="Q32" s="37"/>
      <c r="R32" s="214">
        <v>2</v>
      </c>
      <c r="S32" s="214"/>
      <c r="T32" s="214"/>
      <c r="U32" s="37"/>
      <c r="V32" s="37"/>
      <c r="W32" s="208"/>
      <c r="X32" s="37"/>
      <c r="Y32" s="40"/>
      <c r="Z32" s="40"/>
      <c r="AA32" s="40"/>
      <c r="AB32" s="15"/>
      <c r="AC32" s="15"/>
      <c r="AD32" s="15"/>
      <c r="AE32" s="15"/>
      <c r="AF32" s="15"/>
      <c r="AG32" s="15"/>
      <c r="AH32" s="15"/>
      <c r="AI32" s="15"/>
      <c r="AJ32" s="15"/>
      <c r="AK32" s="15"/>
      <c r="AL32" s="15"/>
      <c r="AM32" s="15"/>
      <c r="AN32" s="15"/>
      <c r="AO32" s="15"/>
      <c r="AP32" s="15"/>
    </row>
    <row r="33" spans="1:42" ht="10.5" customHeight="1" x14ac:dyDescent="0.2">
      <c r="A33" s="9"/>
      <c r="B33" s="37"/>
      <c r="C33" s="37"/>
      <c r="D33" s="208" t="s">
        <v>4</v>
      </c>
      <c r="E33" s="209">
        <f>((G31+J31)/2)-(Q31+T31)/2</f>
        <v>58.5</v>
      </c>
      <c r="F33" s="209"/>
      <c r="G33" s="209"/>
      <c r="H33" s="209"/>
      <c r="I33" s="209"/>
      <c r="J33" s="208" t="s">
        <v>41</v>
      </c>
      <c r="K33" s="208"/>
      <c r="L33" s="37"/>
      <c r="M33" s="37"/>
      <c r="N33" s="39"/>
      <c r="O33" s="37"/>
      <c r="P33" s="37"/>
      <c r="Q33" s="37"/>
      <c r="R33" s="37"/>
      <c r="S33" s="37"/>
      <c r="T33" s="37"/>
      <c r="U33" s="37"/>
      <c r="V33" s="37"/>
      <c r="W33" s="37"/>
      <c r="X33" s="37"/>
      <c r="Y33" s="40"/>
      <c r="Z33" s="40"/>
      <c r="AA33" s="40"/>
      <c r="AB33" s="15"/>
      <c r="AC33" s="15"/>
      <c r="AD33" s="15"/>
      <c r="AE33" s="15"/>
      <c r="AF33" s="15"/>
      <c r="AG33" s="15"/>
      <c r="AH33" s="15"/>
      <c r="AI33" s="15"/>
      <c r="AJ33" s="15"/>
      <c r="AK33" s="15"/>
      <c r="AL33" s="15"/>
      <c r="AM33" s="15"/>
      <c r="AN33" s="15"/>
      <c r="AO33" s="15"/>
      <c r="AP33" s="15"/>
    </row>
    <row r="34" spans="1:42" ht="10.5" customHeight="1" x14ac:dyDescent="0.2">
      <c r="A34" s="9"/>
      <c r="B34" s="37"/>
      <c r="C34" s="37"/>
      <c r="D34" s="208"/>
      <c r="E34" s="209"/>
      <c r="F34" s="209"/>
      <c r="G34" s="209"/>
      <c r="H34" s="209"/>
      <c r="I34" s="209"/>
      <c r="J34" s="208"/>
      <c r="K34" s="208"/>
      <c r="L34" s="37"/>
      <c r="M34" s="37"/>
      <c r="N34" s="37"/>
      <c r="O34" s="37"/>
      <c r="P34" s="37"/>
      <c r="Q34" s="37"/>
      <c r="R34" s="37"/>
      <c r="S34" s="37"/>
      <c r="T34" s="37"/>
      <c r="U34" s="37"/>
      <c r="V34" s="37"/>
      <c r="W34" s="37"/>
      <c r="X34" s="37"/>
      <c r="Y34" s="40"/>
      <c r="Z34" s="40"/>
      <c r="AA34" s="40"/>
      <c r="AB34" s="15"/>
      <c r="AC34" s="15"/>
      <c r="AD34" s="15"/>
      <c r="AE34" s="15"/>
      <c r="AF34" s="15"/>
      <c r="AG34" s="15"/>
      <c r="AH34" s="15"/>
      <c r="AI34" s="15"/>
      <c r="AJ34" s="15"/>
      <c r="AK34" s="15"/>
      <c r="AL34" s="15"/>
      <c r="AM34" s="15"/>
      <c r="AN34" s="15"/>
      <c r="AO34" s="15"/>
      <c r="AP34" s="15"/>
    </row>
    <row r="35" spans="1:42" ht="10.5" customHeight="1" x14ac:dyDescent="0.2">
      <c r="A35" s="9"/>
      <c r="B35" s="37" t="s">
        <v>42</v>
      </c>
      <c r="C35" s="37"/>
      <c r="D35" s="37"/>
      <c r="E35" s="37"/>
      <c r="F35" s="37"/>
      <c r="G35" s="37"/>
      <c r="H35" s="37"/>
      <c r="I35" s="37"/>
      <c r="J35" s="37"/>
      <c r="K35" s="37"/>
      <c r="L35" s="37"/>
      <c r="M35" s="37"/>
      <c r="N35" s="37"/>
      <c r="O35" s="37"/>
      <c r="P35" s="37"/>
      <c r="Q35" s="37"/>
      <c r="R35" s="37"/>
      <c r="S35" s="37"/>
      <c r="T35" s="37"/>
      <c r="U35" s="37"/>
      <c r="V35" s="37"/>
      <c r="W35" s="37"/>
      <c r="X35" s="37"/>
      <c r="Y35" s="40"/>
      <c r="Z35" s="40"/>
      <c r="AA35" s="40"/>
      <c r="AB35" s="15"/>
      <c r="AC35" s="15"/>
      <c r="AD35" s="15"/>
      <c r="AE35" s="15"/>
      <c r="AF35" s="15"/>
      <c r="AG35" s="15"/>
      <c r="AH35" s="15"/>
      <c r="AI35" s="15"/>
      <c r="AJ35" s="15"/>
      <c r="AK35" s="15"/>
      <c r="AL35" s="15"/>
      <c r="AM35" s="15"/>
      <c r="AN35" s="15"/>
      <c r="AO35" s="15"/>
      <c r="AP35" s="15"/>
    </row>
    <row r="36" spans="1:42" ht="10.5" customHeight="1" x14ac:dyDescent="0.2">
      <c r="A36" s="9"/>
      <c r="B36" s="37"/>
      <c r="C36" s="37"/>
      <c r="D36" s="37"/>
      <c r="E36" s="37"/>
      <c r="F36" s="37"/>
      <c r="G36" s="37"/>
      <c r="H36" s="37"/>
      <c r="I36" s="37"/>
      <c r="J36" s="37"/>
      <c r="K36" s="37"/>
      <c r="L36" s="37"/>
      <c r="M36" s="37"/>
      <c r="N36" s="37"/>
      <c r="O36" s="37"/>
      <c r="P36" s="37"/>
      <c r="Q36" s="37"/>
      <c r="R36" s="37"/>
      <c r="S36" s="37"/>
      <c r="T36" s="37"/>
      <c r="U36" s="37"/>
      <c r="V36" s="37"/>
      <c r="W36" s="37"/>
      <c r="X36" s="37"/>
      <c r="Y36" s="40"/>
      <c r="Z36" s="40"/>
      <c r="AA36" s="40"/>
      <c r="AB36" s="15"/>
      <c r="AC36" s="15"/>
      <c r="AD36" s="15"/>
      <c r="AE36" s="15"/>
      <c r="AF36" s="15"/>
      <c r="AG36" s="15"/>
      <c r="AH36" s="15"/>
      <c r="AI36" s="15"/>
      <c r="AJ36" s="15"/>
      <c r="AK36" s="15"/>
      <c r="AL36" s="15"/>
      <c r="AM36" s="15"/>
      <c r="AN36" s="15"/>
      <c r="AO36" s="15"/>
      <c r="AP36" s="15"/>
    </row>
    <row r="37" spans="1:42" ht="10.5" customHeight="1" x14ac:dyDescent="0.2">
      <c r="A37" s="9"/>
      <c r="B37" s="37"/>
      <c r="C37" s="37"/>
      <c r="D37" s="37"/>
      <c r="E37" s="37"/>
      <c r="F37" s="37"/>
      <c r="G37" s="37"/>
      <c r="H37" s="37"/>
      <c r="I37" s="39"/>
      <c r="J37" s="39"/>
      <c r="K37" s="194">
        <f>D25</f>
        <v>115</v>
      </c>
      <c r="L37" s="194"/>
      <c r="M37" s="38" t="s">
        <v>3</v>
      </c>
      <c r="N37" s="194">
        <f>I25</f>
        <v>18</v>
      </c>
      <c r="O37" s="194"/>
      <c r="P37" s="208" t="s">
        <v>3</v>
      </c>
      <c r="Q37" s="208">
        <f>AJ25</f>
        <v>1.0249999999999999</v>
      </c>
      <c r="R37" s="208"/>
      <c r="S37" s="208"/>
      <c r="T37" s="208"/>
      <c r="U37" s="37"/>
      <c r="V37" s="37"/>
      <c r="W37" s="37"/>
      <c r="X37" s="37"/>
      <c r="Y37" s="40"/>
      <c r="Z37" s="40"/>
      <c r="AA37" s="40"/>
      <c r="AB37" s="15"/>
      <c r="AC37" s="15"/>
      <c r="AD37" s="15"/>
      <c r="AE37" s="15"/>
      <c r="AF37" s="15"/>
      <c r="AG37" s="15"/>
      <c r="AH37" s="15"/>
      <c r="AI37" s="15"/>
      <c r="AJ37" s="15"/>
      <c r="AK37" s="15"/>
      <c r="AL37" s="15"/>
      <c r="AM37" s="15"/>
      <c r="AN37" s="15"/>
      <c r="AO37" s="15"/>
      <c r="AP37" s="15"/>
    </row>
    <row r="38" spans="1:42" ht="10.5" customHeight="1" x14ac:dyDescent="0.2">
      <c r="A38" s="9"/>
      <c r="B38" s="37"/>
      <c r="C38" s="37"/>
      <c r="D38" s="37"/>
      <c r="E38" s="37"/>
      <c r="F38" s="37"/>
      <c r="G38" s="37"/>
      <c r="H38" s="37"/>
      <c r="I38" s="37"/>
      <c r="J38" s="37"/>
      <c r="K38" s="214">
        <v>100</v>
      </c>
      <c r="L38" s="214"/>
      <c r="M38" s="214"/>
      <c r="N38" s="214"/>
      <c r="O38" s="214"/>
      <c r="P38" s="208"/>
      <c r="Q38" s="208"/>
      <c r="R38" s="208"/>
      <c r="S38" s="208"/>
      <c r="T38" s="208"/>
      <c r="U38" s="37"/>
      <c r="V38" s="37"/>
      <c r="W38" s="37"/>
      <c r="X38" s="37"/>
      <c r="Y38" s="40"/>
      <c r="Z38" s="40"/>
      <c r="AA38" s="40"/>
      <c r="AB38" s="15"/>
      <c r="AC38" s="15"/>
      <c r="AD38" s="15"/>
      <c r="AE38" s="15"/>
      <c r="AF38" s="15"/>
      <c r="AG38" s="15"/>
      <c r="AH38" s="15"/>
      <c r="AI38" s="15"/>
      <c r="AJ38" s="15"/>
      <c r="AK38" s="15"/>
      <c r="AL38" s="15"/>
      <c r="AM38" s="15"/>
      <c r="AN38" s="15"/>
      <c r="AO38" s="15"/>
      <c r="AP38" s="15"/>
    </row>
    <row r="39" spans="1:42" ht="10.5" customHeight="1" x14ac:dyDescent="0.2">
      <c r="A39" s="9"/>
      <c r="B39" s="37"/>
      <c r="C39" s="37"/>
      <c r="D39" s="37"/>
      <c r="E39" s="37"/>
      <c r="F39" s="37"/>
      <c r="G39" s="37"/>
      <c r="H39" s="37"/>
      <c r="I39" s="208" t="s">
        <v>2</v>
      </c>
      <c r="J39" s="208"/>
      <c r="K39" s="212">
        <f>K37*N37*Q37/100</f>
        <v>21.217500000000001</v>
      </c>
      <c r="L39" s="212"/>
      <c r="M39" s="212"/>
      <c r="N39" s="212"/>
      <c r="O39" s="212"/>
      <c r="P39" s="208" t="s">
        <v>45</v>
      </c>
      <c r="Q39" s="208"/>
      <c r="R39" s="208"/>
      <c r="S39" s="208"/>
      <c r="T39" s="208"/>
      <c r="U39" s="37"/>
      <c r="V39" s="37"/>
      <c r="W39" s="37"/>
      <c r="X39" s="37"/>
      <c r="Y39" s="40"/>
      <c r="Z39" s="40"/>
      <c r="AA39" s="40"/>
      <c r="AB39" s="15"/>
      <c r="AC39" s="15"/>
      <c r="AD39" s="15"/>
      <c r="AE39" s="15"/>
      <c r="AF39" s="15"/>
      <c r="AG39" s="15"/>
      <c r="AH39" s="15"/>
      <c r="AI39" s="15"/>
      <c r="AJ39" s="15"/>
      <c r="AK39" s="15"/>
      <c r="AL39" s="15"/>
      <c r="AM39" s="15"/>
      <c r="AN39" s="15"/>
      <c r="AO39" s="15"/>
      <c r="AP39" s="15"/>
    </row>
    <row r="40" spans="1:42" ht="10.5" customHeight="1" x14ac:dyDescent="0.2">
      <c r="A40" s="9"/>
      <c r="B40" s="37"/>
      <c r="C40" s="37"/>
      <c r="D40" s="37"/>
      <c r="E40" s="37"/>
      <c r="F40" s="37"/>
      <c r="G40" s="37"/>
      <c r="H40" s="37"/>
      <c r="I40" s="208"/>
      <c r="J40" s="208"/>
      <c r="K40" s="212"/>
      <c r="L40" s="212"/>
      <c r="M40" s="212"/>
      <c r="N40" s="212"/>
      <c r="O40" s="212"/>
      <c r="P40" s="208"/>
      <c r="Q40" s="208"/>
      <c r="R40" s="208"/>
      <c r="S40" s="208"/>
      <c r="T40" s="208"/>
      <c r="U40" s="37"/>
      <c r="V40" s="37"/>
      <c r="W40" s="37"/>
      <c r="X40" s="37"/>
      <c r="Y40" s="40"/>
      <c r="Z40" s="40"/>
      <c r="AA40" s="40"/>
      <c r="AB40" s="15"/>
      <c r="AC40" s="15"/>
      <c r="AD40" s="15"/>
      <c r="AE40" s="15"/>
      <c r="AF40" s="15"/>
      <c r="AG40" s="15"/>
      <c r="AH40" s="15"/>
      <c r="AI40" s="15"/>
      <c r="AJ40" s="15"/>
      <c r="AK40" s="15"/>
      <c r="AL40" s="15"/>
      <c r="AM40" s="15"/>
      <c r="AN40" s="15"/>
      <c r="AO40" s="15"/>
      <c r="AP40" s="15"/>
    </row>
    <row r="41" spans="1:42" ht="10.5" customHeight="1" x14ac:dyDescent="0.2">
      <c r="A41" s="9"/>
      <c r="B41" s="37" t="s">
        <v>46</v>
      </c>
      <c r="C41" s="37"/>
      <c r="D41" s="37"/>
      <c r="E41" s="37"/>
      <c r="F41" s="37"/>
      <c r="G41" s="37"/>
      <c r="H41" s="37"/>
      <c r="I41" s="37"/>
      <c r="J41" s="37"/>
      <c r="K41" s="37"/>
      <c r="L41" s="37"/>
      <c r="M41" s="37"/>
      <c r="N41" s="37"/>
      <c r="O41" s="37"/>
      <c r="P41" s="37"/>
      <c r="Q41" s="37"/>
      <c r="R41" s="37"/>
      <c r="S41" s="37"/>
      <c r="T41" s="37"/>
      <c r="U41" s="37"/>
      <c r="V41" s="37"/>
      <c r="W41" s="37"/>
      <c r="X41" s="37"/>
      <c r="Y41" s="40"/>
      <c r="Z41" s="40"/>
      <c r="AA41" s="40"/>
      <c r="AB41" s="15"/>
      <c r="AC41" s="15"/>
      <c r="AD41" s="15"/>
      <c r="AE41" s="15"/>
      <c r="AF41" s="15"/>
      <c r="AG41" s="15"/>
      <c r="AH41" s="15"/>
      <c r="AI41" s="15"/>
      <c r="AJ41" s="15"/>
      <c r="AK41" s="15"/>
      <c r="AL41" s="15"/>
      <c r="AM41" s="15"/>
      <c r="AN41" s="15"/>
      <c r="AO41" s="15"/>
      <c r="AP41" s="15"/>
    </row>
    <row r="42" spans="1:42" ht="10.5" customHeight="1" x14ac:dyDescent="0.2">
      <c r="A42" s="9"/>
      <c r="B42" s="37"/>
      <c r="C42" s="37"/>
      <c r="D42" s="37"/>
      <c r="E42" s="37"/>
      <c r="F42" s="37"/>
      <c r="G42" s="37"/>
      <c r="H42" s="37"/>
      <c r="I42" s="37"/>
      <c r="J42" s="37"/>
      <c r="K42" s="37"/>
      <c r="L42" s="37"/>
      <c r="M42" s="37"/>
      <c r="N42" s="37"/>
      <c r="O42" s="37"/>
      <c r="P42" s="37"/>
      <c r="Q42" s="37"/>
      <c r="R42" s="37"/>
      <c r="S42" s="37"/>
      <c r="T42" s="37"/>
      <c r="U42" s="37"/>
      <c r="V42" s="37"/>
      <c r="W42" s="37"/>
      <c r="X42" s="37"/>
      <c r="Y42" s="40"/>
      <c r="Z42" s="40"/>
      <c r="AA42" s="40"/>
      <c r="AB42" s="15"/>
      <c r="AC42" s="15"/>
      <c r="AD42" s="15"/>
      <c r="AE42" s="15"/>
      <c r="AF42" s="15"/>
      <c r="AG42" s="15"/>
      <c r="AH42" s="15"/>
      <c r="AI42" s="15"/>
      <c r="AJ42" s="15"/>
      <c r="AK42" s="15"/>
      <c r="AL42" s="15"/>
      <c r="AM42" s="15"/>
      <c r="AN42" s="15"/>
      <c r="AO42" s="15"/>
      <c r="AP42" s="15"/>
    </row>
    <row r="43" spans="1:42" ht="10.5" customHeight="1" x14ac:dyDescent="0.2">
      <c r="A43" s="9"/>
      <c r="B43" s="37"/>
      <c r="C43" s="37" t="s">
        <v>47</v>
      </c>
      <c r="D43" s="37"/>
      <c r="E43" s="37"/>
      <c r="F43" s="37"/>
      <c r="G43" s="37"/>
      <c r="H43" s="37"/>
      <c r="I43" s="37"/>
      <c r="J43" s="37"/>
      <c r="K43" s="37"/>
      <c r="L43" s="37"/>
      <c r="M43" s="37"/>
      <c r="N43" s="37"/>
      <c r="O43" s="37"/>
      <c r="P43" s="37"/>
      <c r="Q43" s="37"/>
      <c r="R43" s="37"/>
      <c r="S43" s="37"/>
      <c r="T43" s="37"/>
      <c r="U43" s="37"/>
      <c r="V43" s="37"/>
      <c r="W43" s="37"/>
      <c r="X43" s="37"/>
      <c r="Y43" s="40"/>
      <c r="Z43" s="40"/>
      <c r="AA43" s="40"/>
      <c r="AB43" s="15"/>
      <c r="AC43" s="15"/>
      <c r="AD43" s="15"/>
      <c r="AE43" s="15"/>
      <c r="AF43" s="15"/>
      <c r="AG43" s="15"/>
      <c r="AH43" s="15"/>
      <c r="AI43" s="15"/>
      <c r="AJ43" s="15"/>
      <c r="AK43" s="15"/>
      <c r="AL43" s="15"/>
      <c r="AM43" s="15"/>
      <c r="AN43" s="15"/>
      <c r="AO43" s="15"/>
      <c r="AP43" s="15"/>
    </row>
    <row r="44" spans="1:42" ht="10.5" customHeight="1" x14ac:dyDescent="0.2">
      <c r="A44" s="9"/>
      <c r="B44" s="37"/>
      <c r="C44" s="37" t="s">
        <v>2</v>
      </c>
      <c r="D44" s="208">
        <f>ROUND(E33,2)</f>
        <v>58.5</v>
      </c>
      <c r="E44" s="208"/>
      <c r="F44" s="208"/>
      <c r="G44" s="37" t="s">
        <v>3</v>
      </c>
      <c r="H44" s="213">
        <f>ROUND(K39,2)</f>
        <v>21.22</v>
      </c>
      <c r="I44" s="208"/>
      <c r="J44" s="208"/>
      <c r="K44" s="37"/>
      <c r="L44" s="37"/>
      <c r="M44" s="37"/>
      <c r="N44" s="37"/>
      <c r="O44" s="37"/>
      <c r="P44" s="37"/>
      <c r="Q44" s="37"/>
      <c r="R44" s="37"/>
      <c r="S44" s="37"/>
      <c r="T44" s="37"/>
      <c r="U44" s="37"/>
      <c r="V44" s="37"/>
      <c r="W44" s="37"/>
      <c r="X44" s="37"/>
      <c r="Y44" s="40"/>
      <c r="Z44" s="40"/>
      <c r="AA44" s="40"/>
      <c r="AB44" s="15"/>
      <c r="AC44" s="15"/>
      <c r="AD44" s="15"/>
      <c r="AE44" s="15"/>
      <c r="AF44" s="15"/>
      <c r="AG44" s="15"/>
      <c r="AH44" s="15"/>
      <c r="AI44" s="15"/>
      <c r="AJ44" s="15"/>
      <c r="AK44" s="15"/>
      <c r="AL44" s="15"/>
      <c r="AM44" s="15"/>
      <c r="AN44" s="15"/>
      <c r="AO44" s="15"/>
      <c r="AP44" s="15"/>
    </row>
    <row r="45" spans="1:42" ht="10.5" customHeight="1" x14ac:dyDescent="0.2">
      <c r="A45" s="9"/>
      <c r="B45" s="37"/>
      <c r="C45" s="37" t="s">
        <v>2</v>
      </c>
      <c r="D45" s="212">
        <f>D44*H44</f>
        <v>1241.3699999999999</v>
      </c>
      <c r="E45" s="212"/>
      <c r="F45" s="212"/>
      <c r="G45" s="212"/>
      <c r="H45" s="212"/>
      <c r="I45" s="208" t="s">
        <v>22</v>
      </c>
      <c r="J45" s="208"/>
      <c r="K45" s="37"/>
      <c r="L45" s="37"/>
      <c r="M45" s="37"/>
      <c r="N45" s="37"/>
      <c r="O45" s="37"/>
      <c r="P45" s="37"/>
      <c r="Q45" s="37"/>
      <c r="R45" s="37"/>
      <c r="S45" s="37"/>
      <c r="T45" s="37"/>
      <c r="U45" s="37"/>
      <c r="V45" s="37"/>
      <c r="W45" s="37"/>
      <c r="X45" s="37"/>
      <c r="Y45" s="40"/>
      <c r="Z45" s="40"/>
      <c r="AA45" s="40"/>
      <c r="AB45" s="15"/>
      <c r="AC45" s="15"/>
      <c r="AD45" s="15"/>
      <c r="AE45" s="15"/>
      <c r="AF45" s="15"/>
      <c r="AG45" s="15"/>
      <c r="AH45" s="15"/>
      <c r="AI45" s="15"/>
      <c r="AJ45" s="15"/>
      <c r="AK45" s="15"/>
      <c r="AL45" s="15"/>
      <c r="AM45" s="15"/>
      <c r="AN45" s="15"/>
      <c r="AO45" s="15"/>
      <c r="AP45" s="15"/>
    </row>
    <row r="46" spans="1:42" s="8" customFormat="1" ht="10.5" customHeight="1" x14ac:dyDescent="0.2">
      <c r="A46" s="15"/>
      <c r="B46" s="37"/>
      <c r="C46" s="37"/>
      <c r="D46" s="42"/>
      <c r="E46" s="42"/>
      <c r="F46" s="42"/>
      <c r="G46" s="42"/>
      <c r="H46" s="42"/>
      <c r="I46" s="41"/>
      <c r="J46" s="41"/>
      <c r="K46" s="37"/>
      <c r="L46" s="37"/>
      <c r="M46" s="37"/>
      <c r="N46" s="37"/>
      <c r="O46" s="37"/>
      <c r="P46" s="37"/>
      <c r="Q46" s="37"/>
      <c r="R46" s="37"/>
      <c r="S46" s="37"/>
      <c r="T46" s="37"/>
      <c r="U46" s="37"/>
      <c r="V46" s="37"/>
      <c r="W46" s="37"/>
      <c r="X46" s="37"/>
      <c r="Y46" s="40"/>
      <c r="Z46" s="40"/>
      <c r="AA46" s="40"/>
      <c r="AB46" s="15"/>
      <c r="AC46" s="15"/>
      <c r="AD46" s="15"/>
      <c r="AE46" s="15"/>
      <c r="AF46" s="15"/>
      <c r="AG46" s="15"/>
      <c r="AH46" s="15"/>
      <c r="AI46" s="15"/>
      <c r="AJ46" s="15"/>
      <c r="AK46" s="15"/>
      <c r="AL46" s="15"/>
      <c r="AM46" s="15"/>
      <c r="AN46" s="15"/>
      <c r="AO46" s="15"/>
      <c r="AP46" s="15"/>
    </row>
    <row r="47" spans="1:42" x14ac:dyDescent="0.2">
      <c r="A47" s="9"/>
      <c r="B47" s="15" t="s">
        <v>219</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row>
    <row r="48" spans="1:42" x14ac:dyDescent="0.2">
      <c r="A48" s="9"/>
      <c r="B48" s="211" t="s">
        <v>9</v>
      </c>
      <c r="C48" s="198"/>
      <c r="D48" s="204">
        <v>122</v>
      </c>
      <c r="E48" s="204"/>
      <c r="F48" s="198" t="s">
        <v>10</v>
      </c>
      <c r="G48" s="198"/>
      <c r="H48" s="198"/>
      <c r="I48" s="204">
        <v>20</v>
      </c>
      <c r="J48" s="204"/>
      <c r="K48" s="198" t="s">
        <v>28</v>
      </c>
      <c r="L48" s="198"/>
      <c r="M48" s="198"/>
      <c r="N48" s="198"/>
      <c r="O48" s="198"/>
      <c r="P48" s="198"/>
      <c r="Q48" s="198"/>
      <c r="R48" s="198"/>
      <c r="S48" s="198"/>
      <c r="T48" s="199">
        <v>6.85</v>
      </c>
      <c r="U48" s="199"/>
      <c r="V48" s="199"/>
      <c r="W48" s="198" t="s">
        <v>29</v>
      </c>
      <c r="X48" s="198"/>
      <c r="Y48" s="198"/>
      <c r="Z48" s="198"/>
      <c r="AA48" s="198"/>
      <c r="AB48" s="198"/>
      <c r="AC48" s="199">
        <v>7.65</v>
      </c>
      <c r="AD48" s="199"/>
      <c r="AE48" s="199"/>
      <c r="AF48" s="198" t="s">
        <v>30</v>
      </c>
      <c r="AG48" s="198"/>
      <c r="AH48" s="198"/>
      <c r="AI48" s="198"/>
      <c r="AJ48" s="204">
        <v>1.0249999999999999</v>
      </c>
      <c r="AK48" s="204"/>
      <c r="AL48" s="204"/>
      <c r="AM48" s="5" t="s">
        <v>31</v>
      </c>
      <c r="AN48" s="5"/>
      <c r="AO48" s="5"/>
      <c r="AP48" s="12"/>
    </row>
    <row r="49" spans="1:42" x14ac:dyDescent="0.2">
      <c r="A49" s="9"/>
      <c r="B49" s="205" t="s">
        <v>32</v>
      </c>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10">
        <v>7.35</v>
      </c>
      <c r="AA49" s="210"/>
      <c r="AB49" s="210"/>
      <c r="AC49" s="203" t="s">
        <v>29</v>
      </c>
      <c r="AD49" s="203"/>
      <c r="AE49" s="203"/>
      <c r="AF49" s="203"/>
      <c r="AG49" s="203"/>
      <c r="AH49" s="203"/>
      <c r="AI49" s="210">
        <v>8.25</v>
      </c>
      <c r="AJ49" s="210"/>
      <c r="AK49" s="210"/>
      <c r="AL49" s="203" t="s">
        <v>33</v>
      </c>
      <c r="AM49" s="203"/>
      <c r="AN49" s="203"/>
      <c r="AO49" s="203"/>
      <c r="AP49" s="215"/>
    </row>
    <row r="50" spans="1:42" x14ac:dyDescent="0.2">
      <c r="A50" s="9"/>
      <c r="B50" s="22" t="s">
        <v>34</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14"/>
    </row>
    <row r="51" spans="1:42" ht="10.5" customHeight="1" x14ac:dyDescent="0.2">
      <c r="A51" s="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row>
    <row r="52" spans="1:42" ht="10.5" customHeight="1" x14ac:dyDescent="0.2">
      <c r="A52" s="9"/>
      <c r="B52" s="37" t="s">
        <v>19</v>
      </c>
      <c r="C52" s="37"/>
      <c r="D52" s="37"/>
      <c r="E52" s="37"/>
      <c r="F52" s="37"/>
      <c r="G52" s="37"/>
      <c r="H52" s="37"/>
      <c r="I52" s="37"/>
      <c r="J52" s="37"/>
      <c r="K52" s="37"/>
      <c r="L52" s="37"/>
      <c r="M52" s="37"/>
      <c r="N52" s="37"/>
      <c r="O52" s="37"/>
      <c r="P52" s="37"/>
      <c r="Q52" s="37"/>
      <c r="R52" s="37"/>
      <c r="S52" s="37"/>
      <c r="T52" s="37"/>
      <c r="U52" s="37"/>
      <c r="V52" s="37"/>
      <c r="W52" s="37"/>
      <c r="X52" s="37"/>
      <c r="Y52" s="40"/>
      <c r="Z52" s="40"/>
      <c r="AA52" s="40"/>
      <c r="AB52" s="15"/>
      <c r="AC52" s="15"/>
      <c r="AD52" s="15"/>
      <c r="AE52" s="15"/>
      <c r="AF52" s="15"/>
      <c r="AG52" s="15"/>
      <c r="AH52" s="15"/>
      <c r="AI52" s="15"/>
      <c r="AJ52" s="15"/>
      <c r="AK52" s="15"/>
      <c r="AL52" s="15"/>
      <c r="AM52" s="15"/>
      <c r="AN52" s="15"/>
      <c r="AO52" s="15"/>
      <c r="AP52" s="15"/>
    </row>
    <row r="53" spans="1:42" ht="10.5" customHeight="1" x14ac:dyDescent="0.2">
      <c r="A53" s="9"/>
      <c r="B53" s="37" t="s">
        <v>35</v>
      </c>
      <c r="C53" s="37"/>
      <c r="D53" s="37"/>
      <c r="E53" s="37"/>
      <c r="F53" s="37"/>
      <c r="G53" s="37"/>
      <c r="H53" s="37"/>
      <c r="I53" s="37"/>
      <c r="J53" s="37"/>
      <c r="K53" s="37"/>
      <c r="L53" s="37"/>
      <c r="M53" s="37"/>
      <c r="N53" s="37"/>
      <c r="O53" s="37"/>
      <c r="P53" s="37"/>
      <c r="Q53" s="37"/>
      <c r="R53" s="37"/>
      <c r="S53" s="37"/>
      <c r="T53" s="37"/>
      <c r="U53" s="37"/>
      <c r="V53" s="37"/>
      <c r="W53" s="37"/>
      <c r="X53" s="37"/>
      <c r="Y53" s="40"/>
      <c r="Z53" s="40"/>
      <c r="AA53" s="40"/>
      <c r="AB53" s="15"/>
      <c r="AC53" s="15"/>
      <c r="AD53" s="15"/>
      <c r="AE53" s="15"/>
      <c r="AF53" s="15"/>
      <c r="AG53" s="15"/>
      <c r="AH53" s="15"/>
      <c r="AI53" s="15"/>
      <c r="AJ53" s="15"/>
      <c r="AK53" s="15"/>
      <c r="AL53" s="15"/>
      <c r="AM53" s="15"/>
      <c r="AN53" s="15"/>
      <c r="AO53" s="15"/>
      <c r="AP53" s="15"/>
    </row>
    <row r="54" spans="1:42" ht="10.5" customHeight="1" x14ac:dyDescent="0.2">
      <c r="A54" s="9"/>
      <c r="B54" s="208" t="s">
        <v>6</v>
      </c>
      <c r="C54" s="208"/>
      <c r="D54" s="208" t="s">
        <v>2</v>
      </c>
      <c r="E54" s="208" t="s">
        <v>37</v>
      </c>
      <c r="F54" s="38" t="s">
        <v>37</v>
      </c>
      <c r="G54" s="194">
        <f>Z49*100</f>
        <v>735</v>
      </c>
      <c r="H54" s="194"/>
      <c r="I54" s="38" t="s">
        <v>24</v>
      </c>
      <c r="J54" s="194">
        <f>AI49*100</f>
        <v>825</v>
      </c>
      <c r="K54" s="194"/>
      <c r="L54" s="38" t="s">
        <v>8</v>
      </c>
      <c r="M54" s="208" t="s">
        <v>8</v>
      </c>
      <c r="N54" s="194" t="s">
        <v>7</v>
      </c>
      <c r="O54" s="208" t="s">
        <v>37</v>
      </c>
      <c r="P54" s="38" t="s">
        <v>37</v>
      </c>
      <c r="Q54" s="194">
        <f>T48*100</f>
        <v>685</v>
      </c>
      <c r="R54" s="194"/>
      <c r="S54" s="38" t="s">
        <v>24</v>
      </c>
      <c r="T54" s="194">
        <f>AC48*100</f>
        <v>765</v>
      </c>
      <c r="U54" s="194"/>
      <c r="V54" s="38" t="s">
        <v>8</v>
      </c>
      <c r="W54" s="208" t="s">
        <v>8</v>
      </c>
      <c r="X54" s="37"/>
      <c r="Y54" s="40"/>
      <c r="Z54" s="40"/>
      <c r="AA54" s="40"/>
      <c r="AB54" s="15"/>
      <c r="AC54" s="15"/>
      <c r="AD54" s="15"/>
      <c r="AE54" s="15"/>
      <c r="AF54" s="15"/>
      <c r="AG54" s="15"/>
      <c r="AH54" s="15"/>
      <c r="AI54" s="15"/>
      <c r="AJ54" s="15"/>
      <c r="AK54" s="15"/>
      <c r="AL54" s="15"/>
      <c r="AM54" s="15"/>
      <c r="AN54" s="15"/>
      <c r="AO54" s="15"/>
      <c r="AP54" s="15"/>
    </row>
    <row r="55" spans="1:42" ht="10.5" customHeight="1" x14ac:dyDescent="0.2">
      <c r="A55" s="9"/>
      <c r="B55" s="208"/>
      <c r="C55" s="208"/>
      <c r="D55" s="208"/>
      <c r="E55" s="208"/>
      <c r="F55" s="37"/>
      <c r="G55" s="37"/>
      <c r="H55" s="214">
        <v>2</v>
      </c>
      <c r="I55" s="214"/>
      <c r="J55" s="214"/>
      <c r="K55" s="37"/>
      <c r="L55" s="37"/>
      <c r="M55" s="208"/>
      <c r="N55" s="194"/>
      <c r="O55" s="208"/>
      <c r="P55" s="37"/>
      <c r="Q55" s="37"/>
      <c r="R55" s="214">
        <v>2</v>
      </c>
      <c r="S55" s="214"/>
      <c r="T55" s="214"/>
      <c r="U55" s="37"/>
      <c r="V55" s="37"/>
      <c r="W55" s="208"/>
      <c r="X55" s="37"/>
      <c r="Y55" s="40"/>
      <c r="Z55" s="40"/>
      <c r="AA55" s="40"/>
      <c r="AB55" s="15"/>
      <c r="AC55" s="15"/>
      <c r="AD55" s="15"/>
      <c r="AE55" s="15"/>
      <c r="AF55" s="15"/>
      <c r="AG55" s="15"/>
      <c r="AH55" s="15"/>
      <c r="AI55" s="15"/>
      <c r="AJ55" s="15"/>
      <c r="AK55" s="15"/>
      <c r="AL55" s="15"/>
      <c r="AM55" s="15"/>
      <c r="AN55" s="15"/>
      <c r="AO55" s="15"/>
      <c r="AP55" s="15"/>
    </row>
    <row r="56" spans="1:42" ht="10.5" customHeight="1" x14ac:dyDescent="0.2">
      <c r="A56" s="9"/>
      <c r="B56" s="37"/>
      <c r="C56" s="37"/>
      <c r="D56" s="208" t="s">
        <v>4</v>
      </c>
      <c r="E56" s="209">
        <f>((G54+J54)/2)-(Q54+T54)/2</f>
        <v>55</v>
      </c>
      <c r="F56" s="209"/>
      <c r="G56" s="209"/>
      <c r="H56" s="209"/>
      <c r="I56" s="209"/>
      <c r="J56" s="208" t="s">
        <v>41</v>
      </c>
      <c r="K56" s="208"/>
      <c r="L56" s="37"/>
      <c r="M56" s="37"/>
      <c r="N56" s="39"/>
      <c r="O56" s="37"/>
      <c r="P56" s="37"/>
      <c r="Q56" s="37"/>
      <c r="R56" s="37"/>
      <c r="S56" s="37"/>
      <c r="T56" s="37"/>
      <c r="U56" s="37"/>
      <c r="V56" s="37"/>
      <c r="W56" s="37"/>
      <c r="X56" s="37"/>
      <c r="Y56" s="40"/>
      <c r="Z56" s="40"/>
      <c r="AA56" s="40"/>
      <c r="AB56" s="15"/>
      <c r="AC56" s="15"/>
      <c r="AD56" s="15"/>
      <c r="AE56" s="15"/>
      <c r="AF56" s="15"/>
      <c r="AG56" s="15"/>
      <c r="AH56" s="15"/>
      <c r="AI56" s="15"/>
      <c r="AJ56" s="15"/>
      <c r="AK56" s="15"/>
      <c r="AL56" s="15"/>
      <c r="AM56" s="15"/>
      <c r="AN56" s="15"/>
      <c r="AO56" s="15"/>
      <c r="AP56" s="15"/>
    </row>
    <row r="57" spans="1:42" ht="10.5" customHeight="1" x14ac:dyDescent="0.2">
      <c r="A57" s="9"/>
      <c r="B57" s="37"/>
      <c r="C57" s="37"/>
      <c r="D57" s="208"/>
      <c r="E57" s="209"/>
      <c r="F57" s="209"/>
      <c r="G57" s="209"/>
      <c r="H57" s="209"/>
      <c r="I57" s="209"/>
      <c r="J57" s="208"/>
      <c r="K57" s="208"/>
      <c r="L57" s="37"/>
      <c r="M57" s="37"/>
      <c r="N57" s="37"/>
      <c r="O57" s="37"/>
      <c r="P57" s="37"/>
      <c r="Q57" s="37"/>
      <c r="R57" s="37"/>
      <c r="S57" s="37"/>
      <c r="T57" s="37"/>
      <c r="U57" s="37"/>
      <c r="V57" s="37"/>
      <c r="W57" s="37"/>
      <c r="X57" s="37"/>
      <c r="Y57" s="40"/>
      <c r="Z57" s="40"/>
      <c r="AA57" s="40"/>
      <c r="AB57" s="15"/>
      <c r="AC57" s="15"/>
      <c r="AD57" s="15"/>
      <c r="AE57" s="15"/>
      <c r="AF57" s="15"/>
      <c r="AG57" s="15"/>
      <c r="AH57" s="15"/>
      <c r="AI57" s="15"/>
      <c r="AJ57" s="15"/>
      <c r="AK57" s="15"/>
      <c r="AL57" s="15"/>
      <c r="AM57" s="15"/>
      <c r="AN57" s="15"/>
      <c r="AO57" s="15"/>
      <c r="AP57" s="15"/>
    </row>
    <row r="58" spans="1:42" ht="10.5" customHeight="1" x14ac:dyDescent="0.2">
      <c r="A58" s="9"/>
      <c r="B58" s="37" t="s">
        <v>42</v>
      </c>
      <c r="C58" s="37"/>
      <c r="D58" s="37"/>
      <c r="E58" s="37"/>
      <c r="F58" s="37"/>
      <c r="G58" s="37"/>
      <c r="H58" s="37"/>
      <c r="I58" s="37"/>
      <c r="J58" s="37"/>
      <c r="K58" s="37"/>
      <c r="L58" s="37"/>
      <c r="M58" s="37"/>
      <c r="N58" s="37"/>
      <c r="O58" s="37"/>
      <c r="P58" s="37"/>
      <c r="Q58" s="37"/>
      <c r="R58" s="37"/>
      <c r="S58" s="37"/>
      <c r="T58" s="37"/>
      <c r="U58" s="37"/>
      <c r="V58" s="37"/>
      <c r="W58" s="37"/>
      <c r="X58" s="37"/>
      <c r="Y58" s="40"/>
      <c r="Z58" s="40"/>
      <c r="AA58" s="40"/>
      <c r="AB58" s="15"/>
      <c r="AC58" s="15"/>
      <c r="AD58" s="15"/>
      <c r="AE58" s="15"/>
      <c r="AF58" s="15"/>
      <c r="AG58" s="15"/>
      <c r="AH58" s="15"/>
      <c r="AI58" s="15"/>
      <c r="AJ58" s="15"/>
      <c r="AK58" s="15"/>
      <c r="AL58" s="15"/>
      <c r="AM58" s="15"/>
      <c r="AN58" s="15"/>
      <c r="AO58" s="15"/>
      <c r="AP58" s="15"/>
    </row>
    <row r="59" spans="1:42" ht="10.5" customHeight="1" x14ac:dyDescent="0.2">
      <c r="A59" s="9"/>
      <c r="B59" s="37"/>
      <c r="C59" s="37"/>
      <c r="D59" s="37"/>
      <c r="E59" s="37"/>
      <c r="F59" s="37"/>
      <c r="G59" s="37"/>
      <c r="H59" s="37"/>
      <c r="I59" s="37"/>
      <c r="J59" s="37"/>
      <c r="K59" s="37"/>
      <c r="L59" s="37"/>
      <c r="M59" s="37"/>
      <c r="N59" s="37"/>
      <c r="O59" s="37"/>
      <c r="P59" s="37"/>
      <c r="Q59" s="37"/>
      <c r="R59" s="37"/>
      <c r="S59" s="37"/>
      <c r="T59" s="37"/>
      <c r="U59" s="37"/>
      <c r="V59" s="37"/>
      <c r="W59" s="37"/>
      <c r="X59" s="37"/>
      <c r="Y59" s="40"/>
      <c r="Z59" s="40"/>
      <c r="AA59" s="40"/>
      <c r="AB59" s="15"/>
      <c r="AC59" s="15"/>
      <c r="AD59" s="15"/>
      <c r="AE59" s="15"/>
      <c r="AF59" s="15"/>
      <c r="AG59" s="15"/>
      <c r="AH59" s="15"/>
      <c r="AI59" s="15"/>
      <c r="AJ59" s="15"/>
      <c r="AK59" s="15"/>
      <c r="AL59" s="15"/>
      <c r="AM59" s="15"/>
      <c r="AN59" s="15"/>
      <c r="AO59" s="15"/>
      <c r="AP59" s="15"/>
    </row>
    <row r="60" spans="1:42" ht="10.5" customHeight="1" x14ac:dyDescent="0.2">
      <c r="A60" s="9"/>
      <c r="B60" s="37"/>
      <c r="C60" s="37"/>
      <c r="D60" s="37"/>
      <c r="E60" s="37"/>
      <c r="F60" s="37"/>
      <c r="G60" s="37"/>
      <c r="H60" s="37"/>
      <c r="I60" s="39"/>
      <c r="J60" s="39"/>
      <c r="K60" s="194">
        <f>D48</f>
        <v>122</v>
      </c>
      <c r="L60" s="194"/>
      <c r="M60" s="38" t="s">
        <v>3</v>
      </c>
      <c r="N60" s="194">
        <f>I48</f>
        <v>20</v>
      </c>
      <c r="O60" s="194"/>
      <c r="P60" s="208" t="s">
        <v>3</v>
      </c>
      <c r="Q60" s="208">
        <f>AJ48</f>
        <v>1.0249999999999999</v>
      </c>
      <c r="R60" s="208"/>
      <c r="S60" s="208"/>
      <c r="T60" s="208"/>
      <c r="U60" s="37"/>
      <c r="V60" s="37"/>
      <c r="W60" s="37"/>
      <c r="X60" s="37"/>
      <c r="Y60" s="40"/>
      <c r="Z60" s="40"/>
      <c r="AA60" s="40"/>
      <c r="AB60" s="15"/>
      <c r="AC60" s="15"/>
      <c r="AD60" s="15"/>
      <c r="AE60" s="15"/>
      <c r="AF60" s="15"/>
      <c r="AG60" s="15"/>
      <c r="AH60" s="15"/>
      <c r="AI60" s="15"/>
      <c r="AJ60" s="15"/>
      <c r="AK60" s="15"/>
      <c r="AL60" s="15"/>
      <c r="AM60" s="15"/>
      <c r="AN60" s="15"/>
      <c r="AO60" s="15"/>
      <c r="AP60" s="15"/>
    </row>
    <row r="61" spans="1:42" ht="10.5" customHeight="1" x14ac:dyDescent="0.2">
      <c r="A61" s="9"/>
      <c r="B61" s="37"/>
      <c r="C61" s="37"/>
      <c r="D61" s="37"/>
      <c r="E61" s="37"/>
      <c r="F61" s="37"/>
      <c r="G61" s="37"/>
      <c r="H61" s="37"/>
      <c r="I61" s="37"/>
      <c r="J61" s="37"/>
      <c r="K61" s="214">
        <v>100</v>
      </c>
      <c r="L61" s="214"/>
      <c r="M61" s="214"/>
      <c r="N61" s="214"/>
      <c r="O61" s="214"/>
      <c r="P61" s="208"/>
      <c r="Q61" s="208"/>
      <c r="R61" s="208"/>
      <c r="S61" s="208"/>
      <c r="T61" s="208"/>
      <c r="U61" s="37"/>
      <c r="V61" s="37"/>
      <c r="W61" s="37"/>
      <c r="X61" s="37"/>
      <c r="Y61" s="40"/>
      <c r="Z61" s="40"/>
      <c r="AA61" s="40"/>
      <c r="AB61" s="15"/>
      <c r="AC61" s="15"/>
      <c r="AD61" s="15"/>
      <c r="AE61" s="15"/>
      <c r="AF61" s="15"/>
      <c r="AG61" s="15"/>
      <c r="AH61" s="15"/>
      <c r="AI61" s="15"/>
      <c r="AJ61" s="15"/>
      <c r="AK61" s="15"/>
      <c r="AL61" s="15"/>
      <c r="AM61" s="15"/>
      <c r="AN61" s="15"/>
      <c r="AO61" s="15"/>
      <c r="AP61" s="15"/>
    </row>
    <row r="62" spans="1:42" ht="10.5" customHeight="1" x14ac:dyDescent="0.2">
      <c r="A62" s="9"/>
      <c r="B62" s="37"/>
      <c r="C62" s="37"/>
      <c r="D62" s="37"/>
      <c r="E62" s="37"/>
      <c r="F62" s="37"/>
      <c r="G62" s="37"/>
      <c r="H62" s="37"/>
      <c r="I62" s="208" t="s">
        <v>2</v>
      </c>
      <c r="J62" s="208"/>
      <c r="K62" s="212">
        <f>K60*N60*Q60/100</f>
        <v>25.01</v>
      </c>
      <c r="L62" s="212"/>
      <c r="M62" s="212"/>
      <c r="N62" s="212"/>
      <c r="O62" s="212"/>
      <c r="P62" s="208" t="s">
        <v>45</v>
      </c>
      <c r="Q62" s="208"/>
      <c r="R62" s="208"/>
      <c r="S62" s="208"/>
      <c r="T62" s="208"/>
      <c r="U62" s="37"/>
      <c r="V62" s="37"/>
      <c r="W62" s="37"/>
      <c r="X62" s="37"/>
      <c r="Y62" s="40"/>
      <c r="Z62" s="40"/>
      <c r="AA62" s="40"/>
      <c r="AB62" s="15"/>
      <c r="AC62" s="15"/>
      <c r="AD62" s="15"/>
      <c r="AE62" s="15"/>
      <c r="AF62" s="15"/>
      <c r="AG62" s="15"/>
      <c r="AH62" s="15"/>
      <c r="AI62" s="15"/>
      <c r="AJ62" s="15"/>
      <c r="AK62" s="15"/>
      <c r="AL62" s="15"/>
      <c r="AM62" s="15"/>
      <c r="AN62" s="15"/>
      <c r="AO62" s="15"/>
      <c r="AP62" s="15"/>
    </row>
    <row r="63" spans="1:42" ht="10.5" customHeight="1" x14ac:dyDescent="0.2">
      <c r="A63" s="9"/>
      <c r="B63" s="37"/>
      <c r="C63" s="37"/>
      <c r="D63" s="37"/>
      <c r="E63" s="37"/>
      <c r="F63" s="37"/>
      <c r="G63" s="37"/>
      <c r="H63" s="37"/>
      <c r="I63" s="208"/>
      <c r="J63" s="208"/>
      <c r="K63" s="212"/>
      <c r="L63" s="212"/>
      <c r="M63" s="212"/>
      <c r="N63" s="212"/>
      <c r="O63" s="212"/>
      <c r="P63" s="208"/>
      <c r="Q63" s="208"/>
      <c r="R63" s="208"/>
      <c r="S63" s="208"/>
      <c r="T63" s="208"/>
      <c r="U63" s="37"/>
      <c r="V63" s="37"/>
      <c r="W63" s="37"/>
      <c r="X63" s="37"/>
      <c r="Y63" s="40"/>
      <c r="Z63" s="40"/>
      <c r="AA63" s="40"/>
      <c r="AB63" s="15"/>
      <c r="AC63" s="15"/>
      <c r="AD63" s="15"/>
      <c r="AE63" s="15"/>
      <c r="AF63" s="15"/>
      <c r="AG63" s="15"/>
      <c r="AH63" s="15"/>
      <c r="AI63" s="15"/>
      <c r="AJ63" s="15"/>
      <c r="AK63" s="15"/>
      <c r="AL63" s="15"/>
      <c r="AM63" s="15"/>
      <c r="AN63" s="15"/>
      <c r="AO63" s="15"/>
      <c r="AP63" s="15"/>
    </row>
    <row r="64" spans="1:42" ht="10.5" customHeight="1" x14ac:dyDescent="0.2">
      <c r="A64" s="9"/>
      <c r="B64" s="37" t="s">
        <v>46</v>
      </c>
      <c r="C64" s="37"/>
      <c r="D64" s="37"/>
      <c r="E64" s="37"/>
      <c r="F64" s="37"/>
      <c r="G64" s="37"/>
      <c r="H64" s="37"/>
      <c r="I64" s="37"/>
      <c r="J64" s="37"/>
      <c r="K64" s="37"/>
      <c r="L64" s="37"/>
      <c r="M64" s="37"/>
      <c r="N64" s="37"/>
      <c r="O64" s="37"/>
      <c r="P64" s="37"/>
      <c r="Q64" s="37"/>
      <c r="R64" s="37"/>
      <c r="S64" s="37"/>
      <c r="T64" s="37"/>
      <c r="U64" s="37"/>
      <c r="V64" s="37"/>
      <c r="W64" s="37"/>
      <c r="X64" s="37"/>
      <c r="Y64" s="40"/>
      <c r="Z64" s="40"/>
      <c r="AA64" s="40"/>
      <c r="AB64" s="15"/>
      <c r="AC64" s="15"/>
      <c r="AD64" s="15"/>
      <c r="AE64" s="15"/>
      <c r="AF64" s="15"/>
      <c r="AG64" s="15"/>
      <c r="AH64" s="15"/>
      <c r="AI64" s="15"/>
      <c r="AJ64" s="15"/>
      <c r="AK64" s="15"/>
      <c r="AL64" s="15"/>
      <c r="AM64" s="15"/>
      <c r="AN64" s="15"/>
      <c r="AO64" s="15"/>
      <c r="AP64" s="15"/>
    </row>
    <row r="65" spans="1:42" ht="10.5" customHeight="1" x14ac:dyDescent="0.2">
      <c r="A65" s="9"/>
      <c r="B65" s="37"/>
      <c r="C65" s="37"/>
      <c r="D65" s="37"/>
      <c r="E65" s="37"/>
      <c r="F65" s="37"/>
      <c r="G65" s="37"/>
      <c r="H65" s="37"/>
      <c r="I65" s="37"/>
      <c r="J65" s="37"/>
      <c r="K65" s="37"/>
      <c r="L65" s="37"/>
      <c r="M65" s="37"/>
      <c r="N65" s="37"/>
      <c r="O65" s="37"/>
      <c r="P65" s="37"/>
      <c r="Q65" s="37"/>
      <c r="R65" s="37"/>
      <c r="S65" s="37"/>
      <c r="T65" s="37"/>
      <c r="U65" s="37"/>
      <c r="V65" s="37"/>
      <c r="W65" s="37"/>
      <c r="X65" s="37"/>
      <c r="Y65" s="40"/>
      <c r="Z65" s="40"/>
      <c r="AA65" s="40"/>
      <c r="AB65" s="15"/>
      <c r="AC65" s="15"/>
      <c r="AD65" s="15"/>
      <c r="AE65" s="15"/>
      <c r="AF65" s="15"/>
      <c r="AG65" s="15"/>
      <c r="AH65" s="15"/>
      <c r="AI65" s="15"/>
      <c r="AJ65" s="15"/>
      <c r="AK65" s="15"/>
      <c r="AL65" s="15"/>
      <c r="AM65" s="15"/>
      <c r="AN65" s="15"/>
      <c r="AO65" s="15"/>
      <c r="AP65" s="15"/>
    </row>
    <row r="66" spans="1:42" ht="10.5" customHeight="1" x14ac:dyDescent="0.2">
      <c r="A66" s="9"/>
      <c r="B66" s="37"/>
      <c r="C66" s="37" t="s">
        <v>47</v>
      </c>
      <c r="D66" s="37"/>
      <c r="E66" s="37"/>
      <c r="F66" s="37"/>
      <c r="G66" s="37"/>
      <c r="H66" s="37"/>
      <c r="I66" s="37"/>
      <c r="J66" s="37"/>
      <c r="K66" s="37"/>
      <c r="L66" s="37"/>
      <c r="M66" s="37"/>
      <c r="N66" s="37"/>
      <c r="O66" s="37"/>
      <c r="P66" s="37"/>
      <c r="Q66" s="37"/>
      <c r="R66" s="37"/>
      <c r="S66" s="37"/>
      <c r="T66" s="37"/>
      <c r="U66" s="37"/>
      <c r="V66" s="37"/>
      <c r="W66" s="37"/>
      <c r="X66" s="37"/>
      <c r="Y66" s="40"/>
      <c r="Z66" s="40"/>
      <c r="AA66" s="40"/>
      <c r="AB66" s="15"/>
      <c r="AC66" s="15"/>
      <c r="AD66" s="15"/>
      <c r="AE66" s="15"/>
      <c r="AF66" s="15"/>
      <c r="AG66" s="15"/>
      <c r="AH66" s="15"/>
      <c r="AI66" s="15"/>
      <c r="AJ66" s="15"/>
      <c r="AK66" s="15"/>
      <c r="AL66" s="15"/>
      <c r="AM66" s="15"/>
      <c r="AN66" s="15"/>
      <c r="AO66" s="15"/>
      <c r="AP66" s="15"/>
    </row>
    <row r="67" spans="1:42" ht="10.5" customHeight="1" x14ac:dyDescent="0.2">
      <c r="A67" s="9"/>
      <c r="B67" s="37"/>
      <c r="C67" s="37" t="s">
        <v>2</v>
      </c>
      <c r="D67" s="208">
        <f>ROUND(E56,2)</f>
        <v>55</v>
      </c>
      <c r="E67" s="208"/>
      <c r="F67" s="208"/>
      <c r="G67" s="37" t="s">
        <v>3</v>
      </c>
      <c r="H67" s="213">
        <f>ROUND(K62,2)</f>
        <v>25.01</v>
      </c>
      <c r="I67" s="208"/>
      <c r="J67" s="208"/>
      <c r="K67" s="37"/>
      <c r="L67" s="37"/>
      <c r="M67" s="37"/>
      <c r="N67" s="37"/>
      <c r="O67" s="37"/>
      <c r="P67" s="37"/>
      <c r="Q67" s="37"/>
      <c r="R67" s="37"/>
      <c r="S67" s="37"/>
      <c r="T67" s="37"/>
      <c r="U67" s="37"/>
      <c r="V67" s="37"/>
      <c r="W67" s="37"/>
      <c r="X67" s="37"/>
      <c r="Y67" s="40"/>
      <c r="Z67" s="40"/>
      <c r="AA67" s="40"/>
      <c r="AB67" s="15"/>
      <c r="AC67" s="15"/>
      <c r="AD67" s="15"/>
      <c r="AE67" s="15"/>
      <c r="AF67" s="15"/>
      <c r="AG67" s="15"/>
      <c r="AH67" s="15"/>
      <c r="AI67" s="15"/>
      <c r="AJ67" s="15"/>
      <c r="AK67" s="15"/>
      <c r="AL67" s="15"/>
      <c r="AM67" s="15"/>
      <c r="AN67" s="15"/>
      <c r="AO67" s="15"/>
      <c r="AP67" s="15"/>
    </row>
    <row r="68" spans="1:42" ht="10.5" customHeight="1" x14ac:dyDescent="0.2">
      <c r="A68" s="9"/>
      <c r="B68" s="37"/>
      <c r="C68" s="37" t="s">
        <v>2</v>
      </c>
      <c r="D68" s="212">
        <f>D67*H67</f>
        <v>1375.5500000000002</v>
      </c>
      <c r="E68" s="212"/>
      <c r="F68" s="212"/>
      <c r="G68" s="212"/>
      <c r="H68" s="212"/>
      <c r="I68" s="208" t="s">
        <v>22</v>
      </c>
      <c r="J68" s="208"/>
      <c r="K68" s="37"/>
      <c r="L68" s="37"/>
      <c r="M68" s="37"/>
      <c r="N68" s="37"/>
      <c r="O68" s="37"/>
      <c r="P68" s="37"/>
      <c r="Q68" s="37"/>
      <c r="R68" s="37"/>
      <c r="S68" s="37"/>
      <c r="T68" s="37"/>
      <c r="U68" s="37"/>
      <c r="V68" s="37"/>
      <c r="W68" s="37"/>
      <c r="X68" s="37"/>
      <c r="Y68" s="40"/>
      <c r="Z68" s="40"/>
      <c r="AA68" s="40"/>
      <c r="AB68" s="15"/>
      <c r="AC68" s="15"/>
      <c r="AD68" s="15"/>
      <c r="AE68" s="15"/>
      <c r="AF68" s="15"/>
      <c r="AG68" s="15"/>
      <c r="AH68" s="15"/>
      <c r="AI68" s="15"/>
      <c r="AJ68" s="15"/>
      <c r="AK68" s="15"/>
      <c r="AL68" s="15"/>
      <c r="AM68" s="15"/>
      <c r="AN68" s="15"/>
      <c r="AO68" s="15"/>
      <c r="AP68" s="15"/>
    </row>
    <row r="69" spans="1:42"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row>
    <row r="70" spans="1:42"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row>
    <row r="71" spans="1:42"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row>
    <row r="72" spans="1:42" ht="13.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1:42" s="8" customFormat="1" ht="13.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row>
    <row r="74" spans="1:42" x14ac:dyDescent="0.2">
      <c r="A74" s="9"/>
      <c r="B74" s="15" t="s">
        <v>220</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row>
    <row r="75" spans="1:42" x14ac:dyDescent="0.2">
      <c r="A75" s="9"/>
      <c r="B75" s="211" t="s">
        <v>9</v>
      </c>
      <c r="C75" s="198"/>
      <c r="D75" s="204">
        <v>116</v>
      </c>
      <c r="E75" s="204"/>
      <c r="F75" s="198" t="s">
        <v>10</v>
      </c>
      <c r="G75" s="198"/>
      <c r="H75" s="198"/>
      <c r="I75" s="204">
        <v>16</v>
      </c>
      <c r="J75" s="204"/>
      <c r="K75" s="198" t="s">
        <v>28</v>
      </c>
      <c r="L75" s="198"/>
      <c r="M75" s="198"/>
      <c r="N75" s="198"/>
      <c r="O75" s="198"/>
      <c r="P75" s="198"/>
      <c r="Q75" s="198"/>
      <c r="R75" s="198"/>
      <c r="S75" s="198"/>
      <c r="T75" s="199">
        <v>5.45</v>
      </c>
      <c r="U75" s="199"/>
      <c r="V75" s="199"/>
      <c r="W75" s="198" t="s">
        <v>29</v>
      </c>
      <c r="X75" s="198"/>
      <c r="Y75" s="198"/>
      <c r="Z75" s="198"/>
      <c r="AA75" s="198"/>
      <c r="AB75" s="198"/>
      <c r="AC75" s="199">
        <v>6.15</v>
      </c>
      <c r="AD75" s="199"/>
      <c r="AE75" s="199"/>
      <c r="AF75" s="198" t="s">
        <v>30</v>
      </c>
      <c r="AG75" s="198"/>
      <c r="AH75" s="198"/>
      <c r="AI75" s="198"/>
      <c r="AJ75" s="204">
        <v>1.0249999999999999</v>
      </c>
      <c r="AK75" s="204"/>
      <c r="AL75" s="204"/>
      <c r="AM75" s="5" t="s">
        <v>31</v>
      </c>
      <c r="AN75" s="5"/>
      <c r="AO75" s="5"/>
      <c r="AP75" s="12"/>
    </row>
    <row r="76" spans="1:42" x14ac:dyDescent="0.2">
      <c r="A76" s="9"/>
      <c r="B76" s="205" t="s">
        <v>32</v>
      </c>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10">
        <v>5.95</v>
      </c>
      <c r="AA76" s="210"/>
      <c r="AB76" s="210"/>
      <c r="AC76" s="203" t="s">
        <v>29</v>
      </c>
      <c r="AD76" s="203"/>
      <c r="AE76" s="203"/>
      <c r="AF76" s="203"/>
      <c r="AG76" s="203"/>
      <c r="AH76" s="203"/>
      <c r="AI76" s="210">
        <v>6.85</v>
      </c>
      <c r="AJ76" s="210"/>
      <c r="AK76" s="210"/>
      <c r="AL76" s="203" t="s">
        <v>33</v>
      </c>
      <c r="AM76" s="203"/>
      <c r="AN76" s="203"/>
      <c r="AO76" s="203"/>
      <c r="AP76" s="215"/>
    </row>
    <row r="77" spans="1:42" x14ac:dyDescent="0.2">
      <c r="A77" s="9"/>
      <c r="B77" s="22" t="s">
        <v>34</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14"/>
    </row>
    <row r="78" spans="1:42" ht="10.5" customHeight="1" x14ac:dyDescent="0.2">
      <c r="A78" s="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row>
    <row r="79" spans="1:42" ht="10.5" customHeight="1" x14ac:dyDescent="0.2">
      <c r="A79" s="9"/>
      <c r="B79" s="37" t="s">
        <v>19</v>
      </c>
      <c r="C79" s="37"/>
      <c r="D79" s="37"/>
      <c r="E79" s="37"/>
      <c r="F79" s="37"/>
      <c r="G79" s="37"/>
      <c r="H79" s="37"/>
      <c r="I79" s="37"/>
      <c r="J79" s="37"/>
      <c r="K79" s="37"/>
      <c r="L79" s="37"/>
      <c r="M79" s="37"/>
      <c r="N79" s="37"/>
      <c r="O79" s="37"/>
      <c r="P79" s="37"/>
      <c r="Q79" s="37"/>
      <c r="R79" s="37"/>
      <c r="S79" s="37"/>
      <c r="T79" s="37"/>
      <c r="U79" s="37"/>
      <c r="V79" s="37"/>
      <c r="W79" s="37"/>
      <c r="X79" s="37"/>
      <c r="Y79" s="40"/>
      <c r="Z79" s="40"/>
      <c r="AA79" s="40"/>
      <c r="AB79" s="15"/>
      <c r="AC79" s="15"/>
      <c r="AD79" s="15"/>
      <c r="AE79" s="15"/>
      <c r="AF79" s="15"/>
      <c r="AG79" s="15"/>
      <c r="AH79" s="15"/>
      <c r="AI79" s="15"/>
      <c r="AJ79" s="15"/>
      <c r="AK79" s="15"/>
      <c r="AL79" s="15"/>
      <c r="AM79" s="15"/>
      <c r="AN79" s="15"/>
      <c r="AO79" s="15"/>
      <c r="AP79" s="15"/>
    </row>
    <row r="80" spans="1:42" ht="10.5" customHeight="1" x14ac:dyDescent="0.2">
      <c r="A80" s="9"/>
      <c r="B80" s="37" t="s">
        <v>35</v>
      </c>
      <c r="C80" s="37"/>
      <c r="D80" s="37"/>
      <c r="E80" s="37"/>
      <c r="F80" s="37"/>
      <c r="G80" s="37"/>
      <c r="H80" s="37"/>
      <c r="I80" s="37"/>
      <c r="J80" s="37"/>
      <c r="K80" s="37"/>
      <c r="L80" s="37"/>
      <c r="M80" s="37"/>
      <c r="N80" s="37"/>
      <c r="O80" s="37"/>
      <c r="P80" s="37"/>
      <c r="Q80" s="37"/>
      <c r="R80" s="37"/>
      <c r="S80" s="37"/>
      <c r="T80" s="37"/>
      <c r="U80" s="37"/>
      <c r="V80" s="37"/>
      <c r="W80" s="37"/>
      <c r="X80" s="37"/>
      <c r="Y80" s="40"/>
      <c r="Z80" s="40"/>
      <c r="AA80" s="40"/>
      <c r="AB80" s="15"/>
      <c r="AC80" s="15"/>
      <c r="AD80" s="15"/>
      <c r="AE80" s="15"/>
      <c r="AF80" s="15"/>
      <c r="AG80" s="15"/>
      <c r="AH80" s="15"/>
      <c r="AI80" s="15"/>
      <c r="AJ80" s="15"/>
      <c r="AK80" s="15"/>
      <c r="AL80" s="15"/>
      <c r="AM80" s="15"/>
      <c r="AN80" s="15"/>
      <c r="AO80" s="15"/>
      <c r="AP80" s="15"/>
    </row>
    <row r="81" spans="1:42" ht="10.5" customHeight="1" x14ac:dyDescent="0.2">
      <c r="A81" s="9"/>
      <c r="B81" s="208" t="s">
        <v>6</v>
      </c>
      <c r="C81" s="208"/>
      <c r="D81" s="208" t="s">
        <v>2</v>
      </c>
      <c r="E81" s="208" t="s">
        <v>37</v>
      </c>
      <c r="F81" s="38" t="s">
        <v>37</v>
      </c>
      <c r="G81" s="194">
        <f>Z76*100</f>
        <v>595</v>
      </c>
      <c r="H81" s="194"/>
      <c r="I81" s="38" t="s">
        <v>24</v>
      </c>
      <c r="J81" s="194">
        <f>AI76*100</f>
        <v>685</v>
      </c>
      <c r="K81" s="194"/>
      <c r="L81" s="38" t="s">
        <v>8</v>
      </c>
      <c r="M81" s="208" t="s">
        <v>8</v>
      </c>
      <c r="N81" s="194" t="s">
        <v>7</v>
      </c>
      <c r="O81" s="208" t="s">
        <v>37</v>
      </c>
      <c r="P81" s="38" t="s">
        <v>37</v>
      </c>
      <c r="Q81" s="194">
        <f>T75*100</f>
        <v>545</v>
      </c>
      <c r="R81" s="194"/>
      <c r="S81" s="38" t="s">
        <v>24</v>
      </c>
      <c r="T81" s="194">
        <f>AC75*100</f>
        <v>615</v>
      </c>
      <c r="U81" s="194"/>
      <c r="V81" s="38" t="s">
        <v>8</v>
      </c>
      <c r="W81" s="208" t="s">
        <v>8</v>
      </c>
      <c r="X81" s="37"/>
      <c r="Y81" s="40"/>
      <c r="Z81" s="40"/>
      <c r="AA81" s="40"/>
      <c r="AB81" s="15"/>
      <c r="AC81" s="15"/>
      <c r="AD81" s="15"/>
      <c r="AE81" s="15"/>
      <c r="AF81" s="15"/>
      <c r="AG81" s="15"/>
      <c r="AH81" s="15"/>
      <c r="AI81" s="15"/>
      <c r="AJ81" s="15"/>
      <c r="AK81" s="15"/>
      <c r="AL81" s="15"/>
      <c r="AM81" s="15"/>
      <c r="AN81" s="15"/>
      <c r="AO81" s="15"/>
      <c r="AP81" s="15"/>
    </row>
    <row r="82" spans="1:42" ht="10.5" customHeight="1" x14ac:dyDescent="0.2">
      <c r="A82" s="9"/>
      <c r="B82" s="208"/>
      <c r="C82" s="208"/>
      <c r="D82" s="208"/>
      <c r="E82" s="208"/>
      <c r="F82" s="37"/>
      <c r="G82" s="37"/>
      <c r="H82" s="214">
        <v>2</v>
      </c>
      <c r="I82" s="214"/>
      <c r="J82" s="214"/>
      <c r="K82" s="37"/>
      <c r="L82" s="37"/>
      <c r="M82" s="208"/>
      <c r="N82" s="194"/>
      <c r="O82" s="208"/>
      <c r="P82" s="37"/>
      <c r="Q82" s="37"/>
      <c r="R82" s="214">
        <v>2</v>
      </c>
      <c r="S82" s="214"/>
      <c r="T82" s="214"/>
      <c r="U82" s="37"/>
      <c r="V82" s="37"/>
      <c r="W82" s="208"/>
      <c r="X82" s="37"/>
      <c r="Y82" s="40"/>
      <c r="Z82" s="40"/>
      <c r="AA82" s="40"/>
      <c r="AB82" s="15"/>
      <c r="AC82" s="15"/>
      <c r="AD82" s="15"/>
      <c r="AE82" s="15"/>
      <c r="AF82" s="15"/>
      <c r="AG82" s="15"/>
      <c r="AH82" s="15"/>
      <c r="AI82" s="15"/>
      <c r="AJ82" s="15"/>
      <c r="AK82" s="15"/>
      <c r="AL82" s="15"/>
      <c r="AM82" s="15"/>
      <c r="AN82" s="15"/>
      <c r="AO82" s="15"/>
      <c r="AP82" s="15"/>
    </row>
    <row r="83" spans="1:42" ht="10.5" customHeight="1" x14ac:dyDescent="0.2">
      <c r="A83" s="9"/>
      <c r="B83" s="37"/>
      <c r="C83" s="37"/>
      <c r="D83" s="208" t="s">
        <v>4</v>
      </c>
      <c r="E83" s="209">
        <f>((G81+J81)/2)-(Q81+T81)/2</f>
        <v>60</v>
      </c>
      <c r="F83" s="209"/>
      <c r="G83" s="209"/>
      <c r="H83" s="209"/>
      <c r="I83" s="209"/>
      <c r="J83" s="208" t="s">
        <v>41</v>
      </c>
      <c r="K83" s="208"/>
      <c r="L83" s="37"/>
      <c r="M83" s="37"/>
      <c r="N83" s="39"/>
      <c r="O83" s="37"/>
      <c r="P83" s="37"/>
      <c r="Q83" s="37"/>
      <c r="R83" s="37"/>
      <c r="S83" s="37"/>
      <c r="T83" s="37"/>
      <c r="U83" s="37"/>
      <c r="V83" s="37"/>
      <c r="W83" s="37"/>
      <c r="X83" s="37"/>
      <c r="Y83" s="40"/>
      <c r="Z83" s="40"/>
      <c r="AA83" s="40"/>
      <c r="AB83" s="15"/>
      <c r="AC83" s="15"/>
      <c r="AD83" s="15"/>
      <c r="AE83" s="15"/>
      <c r="AF83" s="15"/>
      <c r="AG83" s="15"/>
      <c r="AH83" s="15"/>
      <c r="AI83" s="15"/>
      <c r="AJ83" s="15"/>
      <c r="AK83" s="15"/>
      <c r="AL83" s="15"/>
      <c r="AM83" s="15"/>
      <c r="AN83" s="15"/>
      <c r="AO83" s="15"/>
      <c r="AP83" s="15"/>
    </row>
    <row r="84" spans="1:42" ht="10.5" customHeight="1" x14ac:dyDescent="0.2">
      <c r="A84" s="9"/>
      <c r="B84" s="37"/>
      <c r="C84" s="37"/>
      <c r="D84" s="208"/>
      <c r="E84" s="209"/>
      <c r="F84" s="209"/>
      <c r="G84" s="209"/>
      <c r="H84" s="209"/>
      <c r="I84" s="209"/>
      <c r="J84" s="208"/>
      <c r="K84" s="208"/>
      <c r="L84" s="37"/>
      <c r="M84" s="37"/>
      <c r="N84" s="37"/>
      <c r="O84" s="37"/>
      <c r="P84" s="37"/>
      <c r="Q84" s="37"/>
      <c r="R84" s="37"/>
      <c r="S84" s="37"/>
      <c r="T84" s="37"/>
      <c r="U84" s="37"/>
      <c r="V84" s="37"/>
      <c r="W84" s="37"/>
      <c r="X84" s="37"/>
      <c r="Y84" s="40"/>
      <c r="Z84" s="40"/>
      <c r="AA84" s="40"/>
      <c r="AB84" s="15"/>
      <c r="AC84" s="15"/>
      <c r="AD84" s="15"/>
      <c r="AE84" s="15"/>
      <c r="AF84" s="15"/>
      <c r="AG84" s="15"/>
      <c r="AH84" s="15"/>
      <c r="AI84" s="15"/>
      <c r="AJ84" s="15"/>
      <c r="AK84" s="15"/>
      <c r="AL84" s="15"/>
      <c r="AM84" s="15"/>
      <c r="AN84" s="15"/>
      <c r="AO84" s="15"/>
      <c r="AP84" s="15"/>
    </row>
    <row r="85" spans="1:42" ht="10.5" customHeight="1" x14ac:dyDescent="0.2">
      <c r="A85" s="9"/>
      <c r="B85" s="37" t="s">
        <v>42</v>
      </c>
      <c r="C85" s="37"/>
      <c r="D85" s="37"/>
      <c r="E85" s="37"/>
      <c r="F85" s="37"/>
      <c r="G85" s="37"/>
      <c r="H85" s="37"/>
      <c r="I85" s="37"/>
      <c r="J85" s="37"/>
      <c r="K85" s="37"/>
      <c r="L85" s="37"/>
      <c r="M85" s="37"/>
      <c r="N85" s="37"/>
      <c r="O85" s="37"/>
      <c r="P85" s="37"/>
      <c r="Q85" s="37"/>
      <c r="R85" s="37"/>
      <c r="S85" s="37"/>
      <c r="T85" s="37"/>
      <c r="U85" s="37"/>
      <c r="V85" s="37"/>
      <c r="W85" s="37"/>
      <c r="X85" s="37"/>
      <c r="Y85" s="40"/>
      <c r="Z85" s="40"/>
      <c r="AA85" s="40"/>
      <c r="AB85" s="15"/>
      <c r="AC85" s="15"/>
      <c r="AD85" s="15"/>
      <c r="AE85" s="15"/>
      <c r="AF85" s="15"/>
      <c r="AG85" s="15"/>
      <c r="AH85" s="15"/>
      <c r="AI85" s="15"/>
      <c r="AJ85" s="15"/>
      <c r="AK85" s="15"/>
      <c r="AL85" s="15"/>
      <c r="AM85" s="15"/>
      <c r="AN85" s="15"/>
      <c r="AO85" s="15"/>
      <c r="AP85" s="15"/>
    </row>
    <row r="86" spans="1:42" ht="10.5" customHeight="1" x14ac:dyDescent="0.2">
      <c r="A86" s="9"/>
      <c r="B86" s="37"/>
      <c r="C86" s="37"/>
      <c r="D86" s="37"/>
      <c r="E86" s="37"/>
      <c r="F86" s="37"/>
      <c r="G86" s="37"/>
      <c r="H86" s="37"/>
      <c r="I86" s="37"/>
      <c r="J86" s="37"/>
      <c r="K86" s="37"/>
      <c r="L86" s="37"/>
      <c r="M86" s="37"/>
      <c r="N86" s="37"/>
      <c r="O86" s="37"/>
      <c r="P86" s="37"/>
      <c r="Q86" s="37"/>
      <c r="R86" s="37"/>
      <c r="S86" s="37"/>
      <c r="T86" s="37"/>
      <c r="U86" s="37"/>
      <c r="V86" s="37"/>
      <c r="W86" s="37"/>
      <c r="X86" s="37"/>
      <c r="Y86" s="40"/>
      <c r="Z86" s="40"/>
      <c r="AA86" s="40"/>
      <c r="AB86" s="15"/>
      <c r="AC86" s="15"/>
      <c r="AD86" s="15"/>
      <c r="AE86" s="15"/>
      <c r="AF86" s="15"/>
      <c r="AG86" s="15"/>
      <c r="AH86" s="15"/>
      <c r="AI86" s="15"/>
      <c r="AJ86" s="15"/>
      <c r="AK86" s="15"/>
      <c r="AL86" s="15"/>
      <c r="AM86" s="15"/>
      <c r="AN86" s="15"/>
      <c r="AO86" s="15"/>
      <c r="AP86" s="15"/>
    </row>
    <row r="87" spans="1:42" ht="10.5" customHeight="1" x14ac:dyDescent="0.2">
      <c r="A87" s="9"/>
      <c r="B87" s="37"/>
      <c r="C87" s="37"/>
      <c r="D87" s="37"/>
      <c r="E87" s="37"/>
      <c r="F87" s="37"/>
      <c r="G87" s="37"/>
      <c r="H87" s="37"/>
      <c r="I87" s="39"/>
      <c r="J87" s="39"/>
      <c r="K87" s="194">
        <f>D75</f>
        <v>116</v>
      </c>
      <c r="L87" s="194"/>
      <c r="M87" s="38" t="s">
        <v>3</v>
      </c>
      <c r="N87" s="194">
        <f>I75</f>
        <v>16</v>
      </c>
      <c r="O87" s="194"/>
      <c r="P87" s="208" t="s">
        <v>3</v>
      </c>
      <c r="Q87" s="208">
        <f>AJ75</f>
        <v>1.0249999999999999</v>
      </c>
      <c r="R87" s="208"/>
      <c r="S87" s="208"/>
      <c r="T87" s="208"/>
      <c r="U87" s="37"/>
      <c r="V87" s="37"/>
      <c r="W87" s="37"/>
      <c r="X87" s="37"/>
      <c r="Y87" s="40"/>
      <c r="Z87" s="40"/>
      <c r="AA87" s="40"/>
      <c r="AB87" s="15"/>
      <c r="AC87" s="15"/>
      <c r="AD87" s="15"/>
      <c r="AE87" s="15"/>
      <c r="AF87" s="15"/>
      <c r="AG87" s="15"/>
      <c r="AH87" s="15"/>
      <c r="AI87" s="15"/>
      <c r="AJ87" s="15"/>
      <c r="AK87" s="15"/>
      <c r="AL87" s="15"/>
      <c r="AM87" s="15"/>
      <c r="AN87" s="15"/>
      <c r="AO87" s="15"/>
      <c r="AP87" s="15"/>
    </row>
    <row r="88" spans="1:42" ht="10.5" customHeight="1" x14ac:dyDescent="0.2">
      <c r="A88" s="9"/>
      <c r="B88" s="37"/>
      <c r="C88" s="37"/>
      <c r="D88" s="37"/>
      <c r="E88" s="37"/>
      <c r="F88" s="37"/>
      <c r="G88" s="37"/>
      <c r="H88" s="37"/>
      <c r="I88" s="37"/>
      <c r="J88" s="37"/>
      <c r="K88" s="214">
        <v>100</v>
      </c>
      <c r="L88" s="214"/>
      <c r="M88" s="214"/>
      <c r="N88" s="214"/>
      <c r="O88" s="214"/>
      <c r="P88" s="208"/>
      <c r="Q88" s="208"/>
      <c r="R88" s="208"/>
      <c r="S88" s="208"/>
      <c r="T88" s="208"/>
      <c r="U88" s="37"/>
      <c r="V88" s="37"/>
      <c r="W88" s="37"/>
      <c r="X88" s="37"/>
      <c r="Y88" s="40"/>
      <c r="Z88" s="40"/>
      <c r="AA88" s="40"/>
      <c r="AB88" s="15"/>
      <c r="AC88" s="15"/>
      <c r="AD88" s="15"/>
      <c r="AE88" s="15"/>
      <c r="AF88" s="15"/>
      <c r="AG88" s="15"/>
      <c r="AH88" s="15"/>
      <c r="AI88" s="15"/>
      <c r="AJ88" s="15"/>
      <c r="AK88" s="15"/>
      <c r="AL88" s="15"/>
      <c r="AM88" s="15"/>
      <c r="AN88" s="15"/>
      <c r="AO88" s="15"/>
      <c r="AP88" s="15"/>
    </row>
    <row r="89" spans="1:42" ht="10.5" customHeight="1" x14ac:dyDescent="0.2">
      <c r="A89" s="9"/>
      <c r="B89" s="37"/>
      <c r="C89" s="37"/>
      <c r="D89" s="37"/>
      <c r="E89" s="37"/>
      <c r="F89" s="37"/>
      <c r="G89" s="37"/>
      <c r="H89" s="37"/>
      <c r="I89" s="208" t="s">
        <v>2</v>
      </c>
      <c r="J89" s="208"/>
      <c r="K89" s="212">
        <f>K87*N87*Q87/100</f>
        <v>19.023999999999997</v>
      </c>
      <c r="L89" s="212"/>
      <c r="M89" s="212"/>
      <c r="N89" s="212"/>
      <c r="O89" s="212"/>
      <c r="P89" s="208" t="s">
        <v>45</v>
      </c>
      <c r="Q89" s="208"/>
      <c r="R89" s="208"/>
      <c r="S89" s="208"/>
      <c r="T89" s="208"/>
      <c r="U89" s="37"/>
      <c r="V89" s="37"/>
      <c r="W89" s="37"/>
      <c r="X89" s="37"/>
      <c r="Y89" s="40"/>
      <c r="Z89" s="40"/>
      <c r="AA89" s="40"/>
      <c r="AB89" s="15"/>
      <c r="AC89" s="15"/>
      <c r="AD89" s="15"/>
      <c r="AE89" s="15"/>
      <c r="AF89" s="15"/>
      <c r="AG89" s="15"/>
      <c r="AH89" s="15"/>
      <c r="AI89" s="15"/>
      <c r="AJ89" s="15"/>
      <c r="AK89" s="15"/>
      <c r="AL89" s="15"/>
      <c r="AM89" s="15"/>
      <c r="AN89" s="15"/>
      <c r="AO89" s="15"/>
      <c r="AP89" s="15"/>
    </row>
    <row r="90" spans="1:42" ht="10.5" customHeight="1" x14ac:dyDescent="0.2">
      <c r="A90" s="9"/>
      <c r="B90" s="37"/>
      <c r="C90" s="37"/>
      <c r="D90" s="37"/>
      <c r="E90" s="37"/>
      <c r="F90" s="37"/>
      <c r="G90" s="37"/>
      <c r="H90" s="37"/>
      <c r="I90" s="208"/>
      <c r="J90" s="208"/>
      <c r="K90" s="212"/>
      <c r="L90" s="212"/>
      <c r="M90" s="212"/>
      <c r="N90" s="212"/>
      <c r="O90" s="212"/>
      <c r="P90" s="208"/>
      <c r="Q90" s="208"/>
      <c r="R90" s="208"/>
      <c r="S90" s="208"/>
      <c r="T90" s="208"/>
      <c r="U90" s="37"/>
      <c r="V90" s="37"/>
      <c r="W90" s="37"/>
      <c r="X90" s="37"/>
      <c r="Y90" s="40"/>
      <c r="Z90" s="40"/>
      <c r="AA90" s="40"/>
      <c r="AB90" s="15"/>
      <c r="AC90" s="15"/>
      <c r="AD90" s="15"/>
      <c r="AE90" s="15"/>
      <c r="AF90" s="15"/>
      <c r="AG90" s="15"/>
      <c r="AH90" s="15"/>
      <c r="AI90" s="15"/>
      <c r="AJ90" s="15"/>
      <c r="AK90" s="15"/>
      <c r="AL90" s="15"/>
      <c r="AM90" s="15"/>
      <c r="AN90" s="15"/>
      <c r="AO90" s="15"/>
      <c r="AP90" s="15"/>
    </row>
    <row r="91" spans="1:42" ht="10.5" customHeight="1" x14ac:dyDescent="0.2">
      <c r="A91" s="9"/>
      <c r="B91" s="37" t="s">
        <v>46</v>
      </c>
      <c r="C91" s="37"/>
      <c r="D91" s="37"/>
      <c r="E91" s="37"/>
      <c r="F91" s="37"/>
      <c r="G91" s="37"/>
      <c r="H91" s="37"/>
      <c r="I91" s="37"/>
      <c r="J91" s="37"/>
      <c r="K91" s="37"/>
      <c r="L91" s="37"/>
      <c r="M91" s="37"/>
      <c r="N91" s="37"/>
      <c r="O91" s="37"/>
      <c r="P91" s="37"/>
      <c r="Q91" s="37"/>
      <c r="R91" s="37"/>
      <c r="S91" s="37"/>
      <c r="T91" s="37"/>
      <c r="U91" s="37"/>
      <c r="V91" s="37"/>
      <c r="W91" s="37"/>
      <c r="X91" s="37"/>
      <c r="Y91" s="40"/>
      <c r="Z91" s="40"/>
      <c r="AA91" s="40"/>
      <c r="AB91" s="15"/>
      <c r="AC91" s="15"/>
      <c r="AD91" s="15"/>
      <c r="AE91" s="15"/>
      <c r="AF91" s="15"/>
      <c r="AG91" s="15"/>
      <c r="AH91" s="15"/>
      <c r="AI91" s="15"/>
      <c r="AJ91" s="15"/>
      <c r="AK91" s="15"/>
      <c r="AL91" s="15"/>
      <c r="AM91" s="15"/>
      <c r="AN91" s="15"/>
      <c r="AO91" s="15"/>
      <c r="AP91" s="15"/>
    </row>
    <row r="92" spans="1:42" ht="10.5" customHeight="1" x14ac:dyDescent="0.2">
      <c r="A92" s="9"/>
      <c r="B92" s="37"/>
      <c r="C92" s="37"/>
      <c r="D92" s="37"/>
      <c r="E92" s="37"/>
      <c r="F92" s="37"/>
      <c r="G92" s="37"/>
      <c r="H92" s="37"/>
      <c r="I92" s="37"/>
      <c r="J92" s="37"/>
      <c r="K92" s="37"/>
      <c r="L92" s="37"/>
      <c r="M92" s="37"/>
      <c r="N92" s="37"/>
      <c r="O92" s="37"/>
      <c r="P92" s="37"/>
      <c r="Q92" s="37"/>
      <c r="R92" s="37"/>
      <c r="S92" s="37"/>
      <c r="T92" s="37"/>
      <c r="U92" s="37"/>
      <c r="V92" s="37"/>
      <c r="W92" s="37"/>
      <c r="X92" s="37"/>
      <c r="Y92" s="40"/>
      <c r="Z92" s="40"/>
      <c r="AA92" s="40"/>
      <c r="AB92" s="15"/>
      <c r="AC92" s="15"/>
      <c r="AD92" s="15"/>
      <c r="AE92" s="15"/>
      <c r="AF92" s="15"/>
      <c r="AG92" s="15"/>
      <c r="AH92" s="15"/>
      <c r="AI92" s="15"/>
      <c r="AJ92" s="15"/>
      <c r="AK92" s="15"/>
      <c r="AL92" s="15"/>
      <c r="AM92" s="15"/>
      <c r="AN92" s="15"/>
      <c r="AO92" s="15"/>
      <c r="AP92" s="15"/>
    </row>
    <row r="93" spans="1:42" ht="10.5" customHeight="1" x14ac:dyDescent="0.2">
      <c r="A93" s="9"/>
      <c r="B93" s="37"/>
      <c r="C93" s="37" t="s">
        <v>47</v>
      </c>
      <c r="D93" s="37"/>
      <c r="E93" s="37"/>
      <c r="F93" s="37"/>
      <c r="G93" s="37"/>
      <c r="H93" s="37"/>
      <c r="I93" s="37"/>
      <c r="J93" s="37"/>
      <c r="K93" s="37"/>
      <c r="L93" s="37"/>
      <c r="M93" s="37"/>
      <c r="N93" s="37"/>
      <c r="O93" s="37"/>
      <c r="P93" s="37"/>
      <c r="Q93" s="37"/>
      <c r="R93" s="37"/>
      <c r="S93" s="37"/>
      <c r="T93" s="37"/>
      <c r="U93" s="37"/>
      <c r="V93" s="37"/>
      <c r="W93" s="37"/>
      <c r="X93" s="37"/>
      <c r="Y93" s="40"/>
      <c r="Z93" s="40"/>
      <c r="AA93" s="40"/>
      <c r="AB93" s="15"/>
      <c r="AC93" s="15"/>
      <c r="AD93" s="15"/>
      <c r="AE93" s="15"/>
      <c r="AF93" s="15"/>
      <c r="AG93" s="15"/>
      <c r="AH93" s="15"/>
      <c r="AI93" s="15"/>
      <c r="AJ93" s="15"/>
      <c r="AK93" s="15"/>
      <c r="AL93" s="15"/>
      <c r="AM93" s="15"/>
      <c r="AN93" s="15"/>
      <c r="AO93" s="15"/>
      <c r="AP93" s="15"/>
    </row>
    <row r="94" spans="1:42" ht="10.5" customHeight="1" x14ac:dyDescent="0.2">
      <c r="A94" s="9"/>
      <c r="B94" s="37"/>
      <c r="C94" s="37" t="s">
        <v>2</v>
      </c>
      <c r="D94" s="208">
        <f>ROUND(E83,2)</f>
        <v>60</v>
      </c>
      <c r="E94" s="208"/>
      <c r="F94" s="208"/>
      <c r="G94" s="37" t="s">
        <v>3</v>
      </c>
      <c r="H94" s="213">
        <f>ROUND(K89,2)</f>
        <v>19.02</v>
      </c>
      <c r="I94" s="208"/>
      <c r="J94" s="208"/>
      <c r="K94" s="37"/>
      <c r="L94" s="37"/>
      <c r="M94" s="37"/>
      <c r="N94" s="37"/>
      <c r="O94" s="37"/>
      <c r="P94" s="37"/>
      <c r="Q94" s="37"/>
      <c r="R94" s="37"/>
      <c r="S94" s="37"/>
      <c r="T94" s="37"/>
      <c r="U94" s="37"/>
      <c r="V94" s="37"/>
      <c r="W94" s="37"/>
      <c r="X94" s="37"/>
      <c r="Y94" s="40"/>
      <c r="Z94" s="40"/>
      <c r="AA94" s="40"/>
      <c r="AB94" s="15"/>
      <c r="AC94" s="15"/>
      <c r="AD94" s="15"/>
      <c r="AE94" s="15"/>
      <c r="AF94" s="15"/>
      <c r="AG94" s="15"/>
      <c r="AH94" s="15"/>
      <c r="AI94" s="15"/>
      <c r="AJ94" s="15"/>
      <c r="AK94" s="15"/>
      <c r="AL94" s="15"/>
      <c r="AM94" s="15"/>
      <c r="AN94" s="15"/>
      <c r="AO94" s="15"/>
      <c r="AP94" s="15"/>
    </row>
    <row r="95" spans="1:42" ht="10.5" customHeight="1" x14ac:dyDescent="0.2">
      <c r="A95" s="9"/>
      <c r="B95" s="37"/>
      <c r="C95" s="37" t="s">
        <v>2</v>
      </c>
      <c r="D95" s="212">
        <f>D94*H94</f>
        <v>1141.2</v>
      </c>
      <c r="E95" s="212"/>
      <c r="F95" s="212"/>
      <c r="G95" s="212"/>
      <c r="H95" s="212"/>
      <c r="I95" s="208" t="s">
        <v>22</v>
      </c>
      <c r="J95" s="208"/>
      <c r="K95" s="37"/>
      <c r="L95" s="37"/>
      <c r="M95" s="37"/>
      <c r="N95" s="37"/>
      <c r="O95" s="37"/>
      <c r="P95" s="37"/>
      <c r="Q95" s="37"/>
      <c r="R95" s="37"/>
      <c r="S95" s="37"/>
      <c r="T95" s="37"/>
      <c r="U95" s="37"/>
      <c r="V95" s="37"/>
      <c r="W95" s="37"/>
      <c r="X95" s="37"/>
      <c r="Y95" s="40"/>
      <c r="Z95" s="40"/>
      <c r="AA95" s="40"/>
      <c r="AB95" s="15"/>
      <c r="AC95" s="15"/>
      <c r="AD95" s="15"/>
      <c r="AE95" s="15"/>
      <c r="AF95" s="15"/>
      <c r="AG95" s="15"/>
      <c r="AH95" s="15"/>
      <c r="AI95" s="15"/>
      <c r="AJ95" s="15"/>
      <c r="AK95" s="15"/>
      <c r="AL95" s="15"/>
      <c r="AM95" s="15"/>
      <c r="AN95" s="15"/>
      <c r="AO95" s="15"/>
      <c r="AP95" s="15"/>
    </row>
    <row r="96" spans="1:42" ht="10.5" customHeight="1" x14ac:dyDescent="0.2">
      <c r="A96" s="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row>
    <row r="97" spans="1:42" x14ac:dyDescent="0.2">
      <c r="A97" s="9"/>
      <c r="B97" s="15" t="s">
        <v>221</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row>
    <row r="98" spans="1:42" x14ac:dyDescent="0.2">
      <c r="A98" s="9"/>
      <c r="B98" s="211" t="s">
        <v>9</v>
      </c>
      <c r="C98" s="198"/>
      <c r="D98" s="204">
        <v>120</v>
      </c>
      <c r="E98" s="204"/>
      <c r="F98" s="198" t="s">
        <v>10</v>
      </c>
      <c r="G98" s="198"/>
      <c r="H98" s="198"/>
      <c r="I98" s="204">
        <v>15</v>
      </c>
      <c r="J98" s="204"/>
      <c r="K98" s="198" t="s">
        <v>28</v>
      </c>
      <c r="L98" s="198"/>
      <c r="M98" s="198"/>
      <c r="N98" s="198"/>
      <c r="O98" s="198"/>
      <c r="P98" s="198"/>
      <c r="Q98" s="198"/>
      <c r="R98" s="198"/>
      <c r="S98" s="198"/>
      <c r="T98" s="199">
        <v>6.45</v>
      </c>
      <c r="U98" s="199"/>
      <c r="V98" s="199"/>
      <c r="W98" s="198" t="s">
        <v>29</v>
      </c>
      <c r="X98" s="198"/>
      <c r="Y98" s="198"/>
      <c r="Z98" s="198"/>
      <c r="AA98" s="198"/>
      <c r="AB98" s="198"/>
      <c r="AC98" s="199">
        <v>7.25</v>
      </c>
      <c r="AD98" s="199"/>
      <c r="AE98" s="199"/>
      <c r="AF98" s="198" t="s">
        <v>30</v>
      </c>
      <c r="AG98" s="198"/>
      <c r="AH98" s="198"/>
      <c r="AI98" s="198"/>
      <c r="AJ98" s="204">
        <v>1.024</v>
      </c>
      <c r="AK98" s="204"/>
      <c r="AL98" s="204"/>
      <c r="AM98" s="5" t="s">
        <v>31</v>
      </c>
      <c r="AN98" s="5"/>
      <c r="AO98" s="5"/>
      <c r="AP98" s="12"/>
    </row>
    <row r="99" spans="1:42" x14ac:dyDescent="0.2">
      <c r="A99" s="9"/>
      <c r="B99" s="205" t="s">
        <v>32</v>
      </c>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10">
        <v>6.82</v>
      </c>
      <c r="AA99" s="210"/>
      <c r="AB99" s="210"/>
      <c r="AC99" s="203" t="s">
        <v>29</v>
      </c>
      <c r="AD99" s="203"/>
      <c r="AE99" s="203"/>
      <c r="AF99" s="203"/>
      <c r="AG99" s="203"/>
      <c r="AH99" s="203"/>
      <c r="AI99" s="210">
        <v>7.85</v>
      </c>
      <c r="AJ99" s="210"/>
      <c r="AK99" s="210"/>
      <c r="AL99" s="203" t="s">
        <v>33</v>
      </c>
      <c r="AM99" s="203"/>
      <c r="AN99" s="203"/>
      <c r="AO99" s="203"/>
      <c r="AP99" s="215"/>
    </row>
    <row r="100" spans="1:42" x14ac:dyDescent="0.2">
      <c r="A100" s="9"/>
      <c r="B100" s="22" t="s">
        <v>34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14"/>
    </row>
    <row r="101" spans="1:42" ht="10.5" customHeight="1" x14ac:dyDescent="0.2">
      <c r="A101" s="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row>
    <row r="102" spans="1:42" ht="10.5" customHeight="1" x14ac:dyDescent="0.2">
      <c r="A102" s="9"/>
      <c r="B102" s="37" t="s">
        <v>19</v>
      </c>
      <c r="C102" s="37"/>
      <c r="D102" s="37"/>
      <c r="E102" s="37"/>
      <c r="F102" s="37"/>
      <c r="G102" s="37"/>
      <c r="H102" s="37"/>
      <c r="I102" s="37"/>
      <c r="J102" s="37"/>
      <c r="K102" s="37"/>
      <c r="L102" s="37"/>
      <c r="M102" s="37"/>
      <c r="N102" s="37"/>
      <c r="O102" s="37"/>
      <c r="P102" s="37"/>
      <c r="Q102" s="37"/>
      <c r="R102" s="37"/>
      <c r="S102" s="37"/>
      <c r="T102" s="37"/>
      <c r="U102" s="37"/>
      <c r="V102" s="37"/>
      <c r="W102" s="37"/>
      <c r="X102" s="37"/>
      <c r="Y102" s="40"/>
      <c r="Z102" s="40"/>
      <c r="AA102" s="40"/>
      <c r="AB102" s="15"/>
      <c r="AC102" s="15"/>
      <c r="AD102" s="15"/>
      <c r="AE102" s="15"/>
      <c r="AF102" s="15"/>
      <c r="AG102" s="15"/>
      <c r="AH102" s="15"/>
      <c r="AI102" s="15"/>
      <c r="AJ102" s="15"/>
      <c r="AK102" s="15"/>
      <c r="AL102" s="15"/>
      <c r="AM102" s="15"/>
      <c r="AN102" s="15"/>
      <c r="AO102" s="15"/>
      <c r="AP102" s="15"/>
    </row>
    <row r="103" spans="1:42" ht="10.5" customHeight="1" x14ac:dyDescent="0.2">
      <c r="A103" s="9"/>
      <c r="B103" s="37" t="s">
        <v>35</v>
      </c>
      <c r="C103" s="37"/>
      <c r="D103" s="37"/>
      <c r="E103" s="37"/>
      <c r="F103" s="37"/>
      <c r="G103" s="37"/>
      <c r="H103" s="37"/>
      <c r="I103" s="37"/>
      <c r="J103" s="37"/>
      <c r="K103" s="37"/>
      <c r="L103" s="37"/>
      <c r="M103" s="37"/>
      <c r="N103" s="37"/>
      <c r="O103" s="37"/>
      <c r="P103" s="37"/>
      <c r="Q103" s="37"/>
      <c r="R103" s="37"/>
      <c r="S103" s="37"/>
      <c r="T103" s="37"/>
      <c r="U103" s="37"/>
      <c r="V103" s="37"/>
      <c r="W103" s="37"/>
      <c r="X103" s="37"/>
      <c r="Y103" s="40"/>
      <c r="Z103" s="40"/>
      <c r="AA103" s="40"/>
      <c r="AB103" s="15"/>
      <c r="AC103" s="15"/>
      <c r="AD103" s="15"/>
      <c r="AE103" s="15"/>
      <c r="AF103" s="15"/>
      <c r="AG103" s="15"/>
      <c r="AH103" s="15"/>
      <c r="AI103" s="15"/>
      <c r="AJ103" s="15"/>
      <c r="AK103" s="15"/>
      <c r="AL103" s="15"/>
      <c r="AM103" s="15"/>
      <c r="AN103" s="15"/>
      <c r="AO103" s="15"/>
      <c r="AP103" s="15"/>
    </row>
    <row r="104" spans="1:42" ht="10.5" customHeight="1" x14ac:dyDescent="0.2">
      <c r="A104" s="9"/>
      <c r="B104" s="208" t="s">
        <v>6</v>
      </c>
      <c r="C104" s="208"/>
      <c r="D104" s="208" t="s">
        <v>2</v>
      </c>
      <c r="E104" s="208" t="s">
        <v>37</v>
      </c>
      <c r="F104" s="38" t="s">
        <v>37</v>
      </c>
      <c r="G104" s="194">
        <f>Z99*100</f>
        <v>682</v>
      </c>
      <c r="H104" s="194"/>
      <c r="I104" s="38" t="s">
        <v>24</v>
      </c>
      <c r="J104" s="194">
        <f>AI99*100</f>
        <v>785</v>
      </c>
      <c r="K104" s="194"/>
      <c r="L104" s="38" t="s">
        <v>8</v>
      </c>
      <c r="M104" s="208" t="s">
        <v>8</v>
      </c>
      <c r="N104" s="194" t="s">
        <v>7</v>
      </c>
      <c r="O104" s="208" t="s">
        <v>37</v>
      </c>
      <c r="P104" s="38" t="s">
        <v>37</v>
      </c>
      <c r="Q104" s="194">
        <f>T98*100</f>
        <v>645</v>
      </c>
      <c r="R104" s="194"/>
      <c r="S104" s="38" t="s">
        <v>24</v>
      </c>
      <c r="T104" s="194">
        <f>AC98*100</f>
        <v>725</v>
      </c>
      <c r="U104" s="194"/>
      <c r="V104" s="38" t="s">
        <v>8</v>
      </c>
      <c r="W104" s="208" t="s">
        <v>8</v>
      </c>
      <c r="X104" s="37"/>
      <c r="Y104" s="40"/>
      <c r="Z104" s="40"/>
      <c r="AA104" s="40"/>
      <c r="AB104" s="15"/>
      <c r="AC104" s="15"/>
      <c r="AD104" s="15"/>
      <c r="AE104" s="15"/>
      <c r="AF104" s="15"/>
      <c r="AG104" s="15"/>
      <c r="AH104" s="15"/>
      <c r="AI104" s="15"/>
      <c r="AJ104" s="15"/>
      <c r="AK104" s="15"/>
      <c r="AL104" s="15"/>
      <c r="AM104" s="15"/>
      <c r="AN104" s="15"/>
      <c r="AO104" s="15"/>
      <c r="AP104" s="15"/>
    </row>
    <row r="105" spans="1:42" ht="10.5" customHeight="1" x14ac:dyDescent="0.2">
      <c r="A105" s="9"/>
      <c r="B105" s="208"/>
      <c r="C105" s="208"/>
      <c r="D105" s="208"/>
      <c r="E105" s="208"/>
      <c r="F105" s="37"/>
      <c r="G105" s="37"/>
      <c r="H105" s="214">
        <v>2</v>
      </c>
      <c r="I105" s="214"/>
      <c r="J105" s="214"/>
      <c r="K105" s="37"/>
      <c r="L105" s="37"/>
      <c r="M105" s="208"/>
      <c r="N105" s="194"/>
      <c r="O105" s="208"/>
      <c r="P105" s="37"/>
      <c r="Q105" s="37"/>
      <c r="R105" s="214">
        <v>2</v>
      </c>
      <c r="S105" s="214"/>
      <c r="T105" s="214"/>
      <c r="U105" s="37"/>
      <c r="V105" s="37"/>
      <c r="W105" s="208"/>
      <c r="X105" s="37"/>
      <c r="Y105" s="40"/>
      <c r="Z105" s="40"/>
      <c r="AA105" s="40"/>
      <c r="AB105" s="15"/>
      <c r="AC105" s="15"/>
      <c r="AD105" s="15"/>
      <c r="AE105" s="15"/>
      <c r="AF105" s="15"/>
      <c r="AG105" s="15"/>
      <c r="AH105" s="15"/>
      <c r="AI105" s="15"/>
      <c r="AJ105" s="15"/>
      <c r="AK105" s="15"/>
      <c r="AL105" s="15"/>
      <c r="AM105" s="15"/>
      <c r="AN105" s="15"/>
      <c r="AO105" s="15"/>
      <c r="AP105" s="15"/>
    </row>
    <row r="106" spans="1:42" ht="10.5" customHeight="1" x14ac:dyDescent="0.2">
      <c r="A106" s="9"/>
      <c r="B106" s="37"/>
      <c r="C106" s="37"/>
      <c r="D106" s="208" t="s">
        <v>4</v>
      </c>
      <c r="E106" s="209">
        <f>((G104+J104)/2)-(Q104+T104)/2</f>
        <v>48.5</v>
      </c>
      <c r="F106" s="209"/>
      <c r="G106" s="209"/>
      <c r="H106" s="209"/>
      <c r="I106" s="209"/>
      <c r="J106" s="208" t="s">
        <v>41</v>
      </c>
      <c r="K106" s="208"/>
      <c r="L106" s="37"/>
      <c r="M106" s="37"/>
      <c r="N106" s="39"/>
      <c r="O106" s="37"/>
      <c r="P106" s="37"/>
      <c r="Q106" s="37"/>
      <c r="R106" s="37"/>
      <c r="S106" s="37"/>
      <c r="T106" s="37"/>
      <c r="U106" s="37"/>
      <c r="V106" s="37"/>
      <c r="W106" s="37"/>
      <c r="X106" s="37"/>
      <c r="Y106" s="40"/>
      <c r="Z106" s="40"/>
      <c r="AA106" s="40"/>
      <c r="AB106" s="15"/>
      <c r="AC106" s="15"/>
      <c r="AD106" s="15"/>
      <c r="AE106" s="15"/>
      <c r="AF106" s="15"/>
      <c r="AG106" s="15"/>
      <c r="AH106" s="15"/>
      <c r="AI106" s="15"/>
      <c r="AJ106" s="15"/>
      <c r="AK106" s="15"/>
      <c r="AL106" s="15"/>
      <c r="AM106" s="15"/>
      <c r="AN106" s="15"/>
      <c r="AO106" s="15"/>
      <c r="AP106" s="15"/>
    </row>
    <row r="107" spans="1:42" ht="10.5" customHeight="1" x14ac:dyDescent="0.2">
      <c r="A107" s="9"/>
      <c r="B107" s="37"/>
      <c r="C107" s="37"/>
      <c r="D107" s="208"/>
      <c r="E107" s="209"/>
      <c r="F107" s="209"/>
      <c r="G107" s="209"/>
      <c r="H107" s="209"/>
      <c r="I107" s="209"/>
      <c r="J107" s="208"/>
      <c r="K107" s="208"/>
      <c r="L107" s="37"/>
      <c r="M107" s="37"/>
      <c r="N107" s="37"/>
      <c r="O107" s="37"/>
      <c r="P107" s="37"/>
      <c r="Q107" s="37"/>
      <c r="R107" s="37"/>
      <c r="S107" s="37"/>
      <c r="T107" s="37"/>
      <c r="U107" s="37"/>
      <c r="V107" s="37"/>
      <c r="W107" s="37"/>
      <c r="X107" s="37"/>
      <c r="Y107" s="40"/>
      <c r="Z107" s="40"/>
      <c r="AA107" s="40"/>
      <c r="AB107" s="15"/>
      <c r="AC107" s="15"/>
      <c r="AD107" s="15"/>
      <c r="AE107" s="15"/>
      <c r="AF107" s="15"/>
      <c r="AG107" s="15"/>
      <c r="AH107" s="15"/>
      <c r="AI107" s="15"/>
      <c r="AJ107" s="15"/>
      <c r="AK107" s="15"/>
      <c r="AL107" s="15"/>
      <c r="AM107" s="15"/>
      <c r="AN107" s="15"/>
      <c r="AO107" s="15"/>
      <c r="AP107" s="15"/>
    </row>
    <row r="108" spans="1:42" ht="10.5" customHeight="1" x14ac:dyDescent="0.2">
      <c r="A108" s="9"/>
      <c r="B108" s="37" t="s">
        <v>42</v>
      </c>
      <c r="C108" s="37"/>
      <c r="D108" s="37"/>
      <c r="E108" s="37"/>
      <c r="F108" s="37"/>
      <c r="G108" s="37"/>
      <c r="H108" s="37"/>
      <c r="I108" s="37"/>
      <c r="J108" s="37"/>
      <c r="K108" s="37"/>
      <c r="L108" s="37"/>
      <c r="M108" s="37"/>
      <c r="N108" s="37"/>
      <c r="O108" s="37"/>
      <c r="P108" s="37"/>
      <c r="Q108" s="37"/>
      <c r="R108" s="37"/>
      <c r="S108" s="37"/>
      <c r="T108" s="37"/>
      <c r="U108" s="37"/>
      <c r="V108" s="37"/>
      <c r="W108" s="37"/>
      <c r="X108" s="37"/>
      <c r="Y108" s="40"/>
      <c r="Z108" s="40"/>
      <c r="AA108" s="40"/>
      <c r="AB108" s="15"/>
      <c r="AC108" s="15"/>
      <c r="AD108" s="15"/>
      <c r="AE108" s="15"/>
      <c r="AF108" s="15"/>
      <c r="AG108" s="15"/>
      <c r="AH108" s="15"/>
      <c r="AI108" s="15"/>
      <c r="AJ108" s="15"/>
      <c r="AK108" s="15"/>
      <c r="AL108" s="15"/>
      <c r="AM108" s="15"/>
      <c r="AN108" s="15"/>
      <c r="AO108" s="15"/>
      <c r="AP108" s="15"/>
    </row>
    <row r="109" spans="1:42" ht="10.5" customHeight="1" x14ac:dyDescent="0.2">
      <c r="A109" s="9"/>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40"/>
      <c r="Z109" s="40"/>
      <c r="AA109" s="40"/>
      <c r="AB109" s="15"/>
      <c r="AC109" s="15"/>
      <c r="AD109" s="15"/>
      <c r="AE109" s="15"/>
      <c r="AF109" s="15"/>
      <c r="AG109" s="15"/>
      <c r="AH109" s="15"/>
      <c r="AI109" s="15"/>
      <c r="AJ109" s="15"/>
      <c r="AK109" s="15"/>
      <c r="AL109" s="15"/>
      <c r="AM109" s="15"/>
      <c r="AN109" s="15"/>
      <c r="AO109" s="15"/>
      <c r="AP109" s="15"/>
    </row>
    <row r="110" spans="1:42" ht="10.5" customHeight="1" x14ac:dyDescent="0.2">
      <c r="A110" s="9"/>
      <c r="B110" s="37"/>
      <c r="C110" s="37"/>
      <c r="D110" s="37"/>
      <c r="E110" s="37"/>
      <c r="F110" s="37"/>
      <c r="G110" s="37"/>
      <c r="H110" s="37"/>
      <c r="I110" s="39"/>
      <c r="J110" s="39"/>
      <c r="K110" s="194">
        <f>D98</f>
        <v>120</v>
      </c>
      <c r="L110" s="194"/>
      <c r="M110" s="38" t="s">
        <v>3</v>
      </c>
      <c r="N110" s="194">
        <f>I98</f>
        <v>15</v>
      </c>
      <c r="O110" s="194"/>
      <c r="P110" s="208" t="s">
        <v>3</v>
      </c>
      <c r="Q110" s="208">
        <f>AJ98</f>
        <v>1.024</v>
      </c>
      <c r="R110" s="208"/>
      <c r="S110" s="208"/>
      <c r="T110" s="208"/>
      <c r="U110" s="37"/>
      <c r="V110" s="37"/>
      <c r="W110" s="37"/>
      <c r="X110" s="37"/>
      <c r="Y110" s="40"/>
      <c r="Z110" s="40"/>
      <c r="AA110" s="40"/>
      <c r="AB110" s="15"/>
      <c r="AC110" s="15"/>
      <c r="AD110" s="15"/>
      <c r="AE110" s="15"/>
      <c r="AF110" s="15"/>
      <c r="AG110" s="15"/>
      <c r="AH110" s="15"/>
      <c r="AI110" s="15"/>
      <c r="AJ110" s="15"/>
      <c r="AK110" s="15"/>
      <c r="AL110" s="15"/>
      <c r="AM110" s="15"/>
      <c r="AN110" s="15"/>
      <c r="AO110" s="15"/>
      <c r="AP110" s="15"/>
    </row>
    <row r="111" spans="1:42" ht="10.5" customHeight="1" x14ac:dyDescent="0.2">
      <c r="A111" s="9"/>
      <c r="B111" s="37"/>
      <c r="C111" s="37"/>
      <c r="D111" s="37"/>
      <c r="E111" s="37"/>
      <c r="F111" s="37"/>
      <c r="G111" s="37"/>
      <c r="H111" s="37"/>
      <c r="I111" s="37"/>
      <c r="J111" s="37"/>
      <c r="K111" s="214">
        <v>100</v>
      </c>
      <c r="L111" s="214"/>
      <c r="M111" s="214"/>
      <c r="N111" s="214"/>
      <c r="O111" s="214"/>
      <c r="P111" s="208"/>
      <c r="Q111" s="208"/>
      <c r="R111" s="208"/>
      <c r="S111" s="208"/>
      <c r="T111" s="208"/>
      <c r="U111" s="37"/>
      <c r="V111" s="37"/>
      <c r="W111" s="37"/>
      <c r="X111" s="37"/>
      <c r="Y111" s="40"/>
      <c r="Z111" s="40"/>
      <c r="AA111" s="40"/>
      <c r="AB111" s="15"/>
      <c r="AC111" s="15"/>
      <c r="AD111" s="15"/>
      <c r="AE111" s="15"/>
      <c r="AF111" s="15"/>
      <c r="AG111" s="15"/>
      <c r="AH111" s="15"/>
      <c r="AI111" s="15"/>
      <c r="AJ111" s="15"/>
      <c r="AK111" s="15"/>
      <c r="AL111" s="15"/>
      <c r="AM111" s="15"/>
      <c r="AN111" s="15"/>
      <c r="AO111" s="15"/>
      <c r="AP111" s="15"/>
    </row>
    <row r="112" spans="1:42" ht="10.5" customHeight="1" x14ac:dyDescent="0.2">
      <c r="A112" s="9"/>
      <c r="B112" s="37"/>
      <c r="C112" s="37"/>
      <c r="D112" s="37"/>
      <c r="E112" s="37"/>
      <c r="F112" s="37"/>
      <c r="G112" s="37"/>
      <c r="H112" s="37"/>
      <c r="I112" s="208" t="s">
        <v>2</v>
      </c>
      <c r="J112" s="208"/>
      <c r="K112" s="212">
        <f>K110*N110*Q110/100</f>
        <v>18.432000000000002</v>
      </c>
      <c r="L112" s="212"/>
      <c r="M112" s="212"/>
      <c r="N112" s="212"/>
      <c r="O112" s="212"/>
      <c r="P112" s="208" t="s">
        <v>45</v>
      </c>
      <c r="Q112" s="208"/>
      <c r="R112" s="208"/>
      <c r="S112" s="208"/>
      <c r="T112" s="208"/>
      <c r="U112" s="37"/>
      <c r="V112" s="37"/>
      <c r="W112" s="37"/>
      <c r="X112" s="37"/>
      <c r="Y112" s="40"/>
      <c r="Z112" s="40"/>
      <c r="AA112" s="40"/>
      <c r="AB112" s="15"/>
      <c r="AC112" s="15"/>
      <c r="AD112" s="15"/>
      <c r="AE112" s="15"/>
      <c r="AF112" s="15"/>
      <c r="AG112" s="15"/>
      <c r="AH112" s="15"/>
      <c r="AI112" s="15"/>
      <c r="AJ112" s="15"/>
      <c r="AK112" s="15"/>
      <c r="AL112" s="15"/>
      <c r="AM112" s="15"/>
      <c r="AN112" s="15"/>
      <c r="AO112" s="15"/>
      <c r="AP112" s="15"/>
    </row>
    <row r="113" spans="1:42" ht="10.5" customHeight="1" x14ac:dyDescent="0.2">
      <c r="A113" s="9"/>
      <c r="B113" s="37"/>
      <c r="C113" s="37"/>
      <c r="D113" s="37"/>
      <c r="E113" s="37"/>
      <c r="F113" s="37"/>
      <c r="G113" s="37"/>
      <c r="H113" s="37"/>
      <c r="I113" s="208"/>
      <c r="J113" s="208"/>
      <c r="K113" s="212"/>
      <c r="L113" s="212"/>
      <c r="M113" s="212"/>
      <c r="N113" s="212"/>
      <c r="O113" s="212"/>
      <c r="P113" s="208"/>
      <c r="Q113" s="208"/>
      <c r="R113" s="208"/>
      <c r="S113" s="208"/>
      <c r="T113" s="208"/>
      <c r="U113" s="37"/>
      <c r="V113" s="37"/>
      <c r="W113" s="37"/>
      <c r="X113" s="37"/>
      <c r="Y113" s="40"/>
      <c r="Z113" s="40"/>
      <c r="AA113" s="40"/>
      <c r="AB113" s="15"/>
      <c r="AC113" s="15"/>
      <c r="AD113" s="15"/>
      <c r="AE113" s="15"/>
      <c r="AF113" s="15"/>
      <c r="AG113" s="15"/>
      <c r="AH113" s="15"/>
      <c r="AI113" s="15"/>
      <c r="AJ113" s="15"/>
      <c r="AK113" s="15"/>
      <c r="AL113" s="15"/>
      <c r="AM113" s="15"/>
      <c r="AN113" s="15"/>
      <c r="AO113" s="15"/>
      <c r="AP113" s="15"/>
    </row>
    <row r="114" spans="1:42" ht="10.5" customHeight="1" x14ac:dyDescent="0.2">
      <c r="A114" s="9"/>
      <c r="B114" s="37" t="s">
        <v>46</v>
      </c>
      <c r="C114" s="37"/>
      <c r="D114" s="37"/>
      <c r="E114" s="37"/>
      <c r="F114" s="37"/>
      <c r="G114" s="37"/>
      <c r="H114" s="37"/>
      <c r="I114" s="37"/>
      <c r="J114" s="37"/>
      <c r="K114" s="37"/>
      <c r="L114" s="37"/>
      <c r="M114" s="37"/>
      <c r="N114" s="37"/>
      <c r="O114" s="37"/>
      <c r="P114" s="37"/>
      <c r="Q114" s="37"/>
      <c r="R114" s="37"/>
      <c r="S114" s="37"/>
      <c r="T114" s="37"/>
      <c r="U114" s="37"/>
      <c r="V114" s="37"/>
      <c r="W114" s="37"/>
      <c r="X114" s="37"/>
      <c r="Y114" s="40"/>
      <c r="Z114" s="40"/>
      <c r="AA114" s="40"/>
      <c r="AB114" s="15"/>
      <c r="AC114" s="15"/>
      <c r="AD114" s="15"/>
      <c r="AE114" s="15"/>
      <c r="AF114" s="15"/>
      <c r="AG114" s="15"/>
      <c r="AH114" s="15"/>
      <c r="AI114" s="15"/>
      <c r="AJ114" s="15"/>
      <c r="AK114" s="15"/>
      <c r="AL114" s="15"/>
      <c r="AM114" s="15"/>
      <c r="AN114" s="15"/>
      <c r="AO114" s="15"/>
      <c r="AP114" s="15"/>
    </row>
    <row r="115" spans="1:42" ht="10.5" customHeight="1" x14ac:dyDescent="0.2">
      <c r="A115" s="9"/>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40"/>
      <c r="Z115" s="40"/>
      <c r="AA115" s="40"/>
      <c r="AB115" s="15"/>
      <c r="AC115" s="15"/>
      <c r="AD115" s="15"/>
      <c r="AE115" s="15"/>
      <c r="AF115" s="15"/>
      <c r="AG115" s="15"/>
      <c r="AH115" s="15"/>
      <c r="AI115" s="15"/>
      <c r="AJ115" s="15"/>
      <c r="AK115" s="15"/>
      <c r="AL115" s="15"/>
      <c r="AM115" s="15"/>
      <c r="AN115" s="15"/>
      <c r="AO115" s="15"/>
      <c r="AP115" s="15"/>
    </row>
    <row r="116" spans="1:42" ht="10.5" customHeight="1" x14ac:dyDescent="0.2">
      <c r="A116" s="9"/>
      <c r="B116" s="37"/>
      <c r="C116" s="37" t="s">
        <v>47</v>
      </c>
      <c r="D116" s="37"/>
      <c r="E116" s="37"/>
      <c r="F116" s="37"/>
      <c r="G116" s="37"/>
      <c r="H116" s="37"/>
      <c r="I116" s="37"/>
      <c r="J116" s="37"/>
      <c r="K116" s="37"/>
      <c r="L116" s="37"/>
      <c r="M116" s="37"/>
      <c r="N116" s="37"/>
      <c r="O116" s="37"/>
      <c r="P116" s="37"/>
      <c r="Q116" s="37"/>
      <c r="R116" s="37"/>
      <c r="S116" s="37"/>
      <c r="T116" s="37"/>
      <c r="U116" s="37"/>
      <c r="V116" s="37"/>
      <c r="W116" s="37"/>
      <c r="X116" s="37"/>
      <c r="Y116" s="40"/>
      <c r="Z116" s="40"/>
      <c r="AA116" s="40"/>
      <c r="AB116" s="15"/>
      <c r="AC116" s="15"/>
      <c r="AD116" s="15"/>
      <c r="AE116" s="15"/>
      <c r="AF116" s="15"/>
      <c r="AG116" s="15"/>
      <c r="AH116" s="15"/>
      <c r="AI116" s="15"/>
      <c r="AJ116" s="15"/>
      <c r="AK116" s="15"/>
      <c r="AL116" s="15"/>
      <c r="AM116" s="15"/>
      <c r="AN116" s="15"/>
      <c r="AO116" s="15"/>
      <c r="AP116" s="15"/>
    </row>
    <row r="117" spans="1:42" ht="10.5" customHeight="1" x14ac:dyDescent="0.2">
      <c r="A117" s="9"/>
      <c r="B117" s="37"/>
      <c r="C117" s="37" t="s">
        <v>2</v>
      </c>
      <c r="D117" s="208">
        <f>ROUND(E106,2)</f>
        <v>48.5</v>
      </c>
      <c r="E117" s="208"/>
      <c r="F117" s="208"/>
      <c r="G117" s="37" t="s">
        <v>3</v>
      </c>
      <c r="H117" s="213">
        <f>ROUND(K112,2)</f>
        <v>18.43</v>
      </c>
      <c r="I117" s="208"/>
      <c r="J117" s="208"/>
      <c r="K117" s="37"/>
      <c r="L117" s="37"/>
      <c r="M117" s="37"/>
      <c r="N117" s="37"/>
      <c r="O117" s="37"/>
      <c r="P117" s="37"/>
      <c r="Q117" s="37"/>
      <c r="R117" s="37"/>
      <c r="S117" s="37"/>
      <c r="T117" s="37"/>
      <c r="U117" s="37"/>
      <c r="V117" s="37"/>
      <c r="W117" s="37"/>
      <c r="X117" s="37"/>
      <c r="Y117" s="40"/>
      <c r="Z117" s="40"/>
      <c r="AA117" s="40"/>
      <c r="AB117" s="15"/>
      <c r="AC117" s="15"/>
      <c r="AD117" s="15"/>
      <c r="AE117" s="15"/>
      <c r="AF117" s="15"/>
      <c r="AG117" s="15"/>
      <c r="AH117" s="15"/>
      <c r="AI117" s="15"/>
      <c r="AJ117" s="15"/>
      <c r="AK117" s="15"/>
      <c r="AL117" s="15"/>
      <c r="AM117" s="15"/>
      <c r="AN117" s="15"/>
      <c r="AO117" s="15"/>
      <c r="AP117" s="15"/>
    </row>
    <row r="118" spans="1:42" ht="10.5" customHeight="1" x14ac:dyDescent="0.2">
      <c r="A118" s="9"/>
      <c r="B118" s="37"/>
      <c r="C118" s="37" t="s">
        <v>2</v>
      </c>
      <c r="D118" s="212">
        <f>D117*H117</f>
        <v>893.85500000000002</v>
      </c>
      <c r="E118" s="212"/>
      <c r="F118" s="212"/>
      <c r="G118" s="212"/>
      <c r="H118" s="212"/>
      <c r="I118" s="208" t="s">
        <v>22</v>
      </c>
      <c r="J118" s="208"/>
      <c r="K118" s="37"/>
      <c r="L118" s="37"/>
      <c r="M118" s="37"/>
      <c r="N118" s="37"/>
      <c r="O118" s="37"/>
      <c r="P118" s="37"/>
      <c r="Q118" s="37"/>
      <c r="R118" s="37"/>
      <c r="S118" s="37"/>
      <c r="T118" s="37"/>
      <c r="U118" s="37"/>
      <c r="V118" s="37"/>
      <c r="W118" s="37"/>
      <c r="X118" s="37"/>
      <c r="Y118" s="40"/>
      <c r="Z118" s="40"/>
      <c r="AA118" s="40"/>
      <c r="AB118" s="15"/>
      <c r="AC118" s="15"/>
      <c r="AD118" s="15"/>
      <c r="AE118" s="15"/>
      <c r="AF118" s="15"/>
      <c r="AG118" s="15"/>
      <c r="AH118" s="15"/>
      <c r="AI118" s="15"/>
      <c r="AJ118" s="15"/>
      <c r="AK118" s="15"/>
      <c r="AL118" s="15"/>
      <c r="AM118" s="15"/>
      <c r="AN118" s="15"/>
      <c r="AO118" s="15"/>
      <c r="AP118" s="15"/>
    </row>
    <row r="119" spans="1:42"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x14ac:dyDescent="0.2">
      <c r="A120" s="9"/>
      <c r="B120" s="15" t="s">
        <v>222</v>
      </c>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row>
    <row r="121" spans="1:42" x14ac:dyDescent="0.2">
      <c r="A121" s="9"/>
      <c r="B121" s="211" t="s">
        <v>9</v>
      </c>
      <c r="C121" s="198"/>
      <c r="D121" s="204">
        <v>125</v>
      </c>
      <c r="E121" s="204"/>
      <c r="F121" s="198" t="s">
        <v>10</v>
      </c>
      <c r="G121" s="198"/>
      <c r="H121" s="198"/>
      <c r="I121" s="204">
        <v>17</v>
      </c>
      <c r="J121" s="204"/>
      <c r="K121" s="198" t="s">
        <v>28</v>
      </c>
      <c r="L121" s="198"/>
      <c r="M121" s="198"/>
      <c r="N121" s="198"/>
      <c r="O121" s="198"/>
      <c r="P121" s="198"/>
      <c r="Q121" s="198"/>
      <c r="R121" s="198"/>
      <c r="S121" s="198"/>
      <c r="T121" s="199">
        <v>6.75</v>
      </c>
      <c r="U121" s="199"/>
      <c r="V121" s="199"/>
      <c r="W121" s="198" t="s">
        <v>29</v>
      </c>
      <c r="X121" s="198"/>
      <c r="Y121" s="198"/>
      <c r="Z121" s="198"/>
      <c r="AA121" s="198"/>
      <c r="AB121" s="198"/>
      <c r="AC121" s="199">
        <v>7.55</v>
      </c>
      <c r="AD121" s="199"/>
      <c r="AE121" s="199"/>
      <c r="AF121" s="198" t="s">
        <v>30</v>
      </c>
      <c r="AG121" s="198"/>
      <c r="AH121" s="198"/>
      <c r="AI121" s="198"/>
      <c r="AJ121" s="204">
        <v>1.0249999999999999</v>
      </c>
      <c r="AK121" s="204"/>
      <c r="AL121" s="204"/>
      <c r="AM121" s="5" t="s">
        <v>31</v>
      </c>
      <c r="AN121" s="5"/>
      <c r="AO121" s="5"/>
      <c r="AP121" s="12"/>
    </row>
    <row r="122" spans="1:42" x14ac:dyDescent="0.2">
      <c r="A122" s="9"/>
      <c r="B122" s="205" t="s">
        <v>32</v>
      </c>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10">
        <v>6.95</v>
      </c>
      <c r="AA122" s="210"/>
      <c r="AB122" s="210"/>
      <c r="AC122" s="203" t="s">
        <v>29</v>
      </c>
      <c r="AD122" s="203"/>
      <c r="AE122" s="203"/>
      <c r="AF122" s="203"/>
      <c r="AG122" s="203"/>
      <c r="AH122" s="203"/>
      <c r="AI122" s="210">
        <v>7.85</v>
      </c>
      <c r="AJ122" s="210"/>
      <c r="AK122" s="210"/>
      <c r="AL122" s="203" t="s">
        <v>33</v>
      </c>
      <c r="AM122" s="203"/>
      <c r="AN122" s="203"/>
      <c r="AO122" s="203"/>
      <c r="AP122" s="215"/>
    </row>
    <row r="123" spans="1:42" x14ac:dyDescent="0.2">
      <c r="A123" s="9"/>
      <c r="B123" s="22" t="s">
        <v>34</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14"/>
    </row>
    <row r="124" spans="1:42" ht="10.5" customHeight="1" x14ac:dyDescent="0.2">
      <c r="A124" s="9"/>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row>
    <row r="125" spans="1:42" ht="10.5" customHeight="1" x14ac:dyDescent="0.2">
      <c r="A125" s="15"/>
      <c r="B125" s="37" t="s">
        <v>19</v>
      </c>
      <c r="C125" s="37"/>
      <c r="D125" s="37"/>
      <c r="E125" s="37"/>
      <c r="F125" s="37"/>
      <c r="G125" s="37"/>
      <c r="H125" s="37"/>
      <c r="I125" s="37"/>
      <c r="J125" s="37"/>
      <c r="K125" s="37"/>
      <c r="L125" s="37"/>
      <c r="M125" s="37"/>
      <c r="N125" s="37"/>
      <c r="O125" s="37"/>
      <c r="P125" s="37"/>
      <c r="Q125" s="37"/>
      <c r="R125" s="37"/>
      <c r="S125" s="37"/>
      <c r="T125" s="37"/>
      <c r="U125" s="37"/>
      <c r="V125" s="37"/>
      <c r="W125" s="37"/>
      <c r="X125" s="37"/>
      <c r="Y125" s="40"/>
      <c r="Z125" s="40"/>
      <c r="AA125" s="40"/>
      <c r="AB125" s="15"/>
      <c r="AC125" s="15"/>
      <c r="AD125" s="15"/>
      <c r="AE125" s="15"/>
      <c r="AF125" s="15"/>
      <c r="AG125" s="15"/>
      <c r="AH125" s="15"/>
      <c r="AI125" s="15"/>
      <c r="AJ125" s="15"/>
      <c r="AK125" s="15"/>
      <c r="AL125" s="15"/>
      <c r="AM125" s="15"/>
      <c r="AN125" s="15"/>
      <c r="AO125" s="15"/>
      <c r="AP125" s="15"/>
    </row>
    <row r="126" spans="1:42" ht="10.5" customHeight="1" x14ac:dyDescent="0.2">
      <c r="A126" s="15"/>
      <c r="B126" s="37" t="s">
        <v>35</v>
      </c>
      <c r="C126" s="37"/>
      <c r="D126" s="37"/>
      <c r="E126" s="37"/>
      <c r="F126" s="37"/>
      <c r="G126" s="37"/>
      <c r="H126" s="37"/>
      <c r="I126" s="37"/>
      <c r="J126" s="37"/>
      <c r="K126" s="37"/>
      <c r="L126" s="37"/>
      <c r="M126" s="37"/>
      <c r="N126" s="37"/>
      <c r="O126" s="37"/>
      <c r="P126" s="37"/>
      <c r="Q126" s="37"/>
      <c r="R126" s="37"/>
      <c r="S126" s="37"/>
      <c r="T126" s="37"/>
      <c r="U126" s="37"/>
      <c r="V126" s="37"/>
      <c r="W126" s="37"/>
      <c r="X126" s="37"/>
      <c r="Y126" s="40"/>
      <c r="Z126" s="40"/>
      <c r="AA126" s="40"/>
      <c r="AB126" s="15"/>
      <c r="AC126" s="15"/>
      <c r="AD126" s="15"/>
      <c r="AE126" s="15"/>
      <c r="AF126" s="15"/>
      <c r="AG126" s="15"/>
      <c r="AH126" s="15"/>
      <c r="AI126" s="15"/>
      <c r="AJ126" s="15"/>
      <c r="AK126" s="15"/>
      <c r="AL126" s="15"/>
      <c r="AM126" s="15"/>
      <c r="AN126" s="15"/>
      <c r="AO126" s="15"/>
      <c r="AP126" s="15"/>
    </row>
    <row r="127" spans="1:42" ht="10.5" customHeight="1" x14ac:dyDescent="0.2">
      <c r="A127" s="15"/>
      <c r="B127" s="208" t="s">
        <v>6</v>
      </c>
      <c r="C127" s="208"/>
      <c r="D127" s="208" t="s">
        <v>2</v>
      </c>
      <c r="E127" s="208" t="s">
        <v>37</v>
      </c>
      <c r="F127" s="38" t="s">
        <v>37</v>
      </c>
      <c r="G127" s="194">
        <f>Z122*100</f>
        <v>695</v>
      </c>
      <c r="H127" s="194"/>
      <c r="I127" s="38" t="s">
        <v>24</v>
      </c>
      <c r="J127" s="194">
        <f>AI122*100</f>
        <v>785</v>
      </c>
      <c r="K127" s="194"/>
      <c r="L127" s="38" t="s">
        <v>8</v>
      </c>
      <c r="M127" s="208" t="s">
        <v>8</v>
      </c>
      <c r="N127" s="216" t="s">
        <v>7</v>
      </c>
      <c r="O127" s="208" t="s">
        <v>37</v>
      </c>
      <c r="P127" s="38" t="s">
        <v>37</v>
      </c>
      <c r="Q127" s="194">
        <f>T121*100</f>
        <v>675</v>
      </c>
      <c r="R127" s="194"/>
      <c r="S127" s="38" t="s">
        <v>24</v>
      </c>
      <c r="T127" s="194">
        <f>AC121*100</f>
        <v>755</v>
      </c>
      <c r="U127" s="194"/>
      <c r="V127" s="38" t="s">
        <v>8</v>
      </c>
      <c r="W127" s="208" t="s">
        <v>8</v>
      </c>
      <c r="X127" s="37"/>
      <c r="Y127" s="40"/>
      <c r="Z127" s="40"/>
      <c r="AA127" s="40"/>
      <c r="AB127" s="15"/>
      <c r="AC127" s="15"/>
      <c r="AD127" s="15"/>
      <c r="AE127" s="15"/>
      <c r="AF127" s="15"/>
      <c r="AG127" s="15"/>
      <c r="AH127" s="15"/>
      <c r="AI127" s="15"/>
      <c r="AJ127" s="15"/>
      <c r="AK127" s="15"/>
      <c r="AL127" s="15"/>
      <c r="AM127" s="15"/>
      <c r="AN127" s="15"/>
      <c r="AO127" s="15"/>
      <c r="AP127" s="15"/>
    </row>
    <row r="128" spans="1:42" ht="10.5" customHeight="1" x14ac:dyDescent="0.2">
      <c r="A128" s="15"/>
      <c r="B128" s="208"/>
      <c r="C128" s="208"/>
      <c r="D128" s="208"/>
      <c r="E128" s="208"/>
      <c r="F128" s="37"/>
      <c r="G128" s="37"/>
      <c r="H128" s="214">
        <v>2</v>
      </c>
      <c r="I128" s="214"/>
      <c r="J128" s="214"/>
      <c r="K128" s="37"/>
      <c r="L128" s="37"/>
      <c r="M128" s="208"/>
      <c r="N128" s="194"/>
      <c r="O128" s="208"/>
      <c r="P128" s="37"/>
      <c r="Q128" s="37"/>
      <c r="R128" s="214">
        <v>2</v>
      </c>
      <c r="S128" s="214"/>
      <c r="T128" s="214"/>
      <c r="U128" s="37"/>
      <c r="V128" s="37"/>
      <c r="W128" s="208"/>
      <c r="X128" s="37"/>
      <c r="Y128" s="40"/>
      <c r="Z128" s="40"/>
      <c r="AA128" s="40"/>
      <c r="AB128" s="15"/>
      <c r="AC128" s="15"/>
      <c r="AD128" s="15"/>
      <c r="AE128" s="15"/>
      <c r="AF128" s="15"/>
      <c r="AG128" s="15"/>
      <c r="AH128" s="15"/>
      <c r="AI128" s="15"/>
      <c r="AJ128" s="15"/>
      <c r="AK128" s="15"/>
      <c r="AL128" s="15"/>
      <c r="AM128" s="15"/>
      <c r="AN128" s="15"/>
      <c r="AO128" s="15"/>
      <c r="AP128" s="15"/>
    </row>
    <row r="129" spans="1:42" ht="10.5" customHeight="1" x14ac:dyDescent="0.2">
      <c r="A129" s="15"/>
      <c r="B129" s="37"/>
      <c r="C129" s="37"/>
      <c r="D129" s="208" t="s">
        <v>4</v>
      </c>
      <c r="E129" s="209">
        <f>((G127+J127)/2)-(Q127+T127)/2</f>
        <v>25</v>
      </c>
      <c r="F129" s="209"/>
      <c r="G129" s="209"/>
      <c r="H129" s="209"/>
      <c r="I129" s="209"/>
      <c r="J129" s="208" t="s">
        <v>41</v>
      </c>
      <c r="K129" s="208"/>
      <c r="L129" s="37"/>
      <c r="M129" s="37"/>
      <c r="N129" s="39"/>
      <c r="O129" s="37"/>
      <c r="P129" s="37"/>
      <c r="Q129" s="37"/>
      <c r="R129" s="37"/>
      <c r="S129" s="37"/>
      <c r="T129" s="37"/>
      <c r="U129" s="37"/>
      <c r="V129" s="37"/>
      <c r="W129" s="37"/>
      <c r="X129" s="37"/>
      <c r="Y129" s="40"/>
      <c r="Z129" s="40"/>
      <c r="AA129" s="40"/>
      <c r="AB129" s="15"/>
      <c r="AC129" s="15"/>
      <c r="AD129" s="15"/>
      <c r="AE129" s="15"/>
      <c r="AF129" s="15"/>
      <c r="AG129" s="15"/>
      <c r="AH129" s="15"/>
      <c r="AI129" s="15"/>
      <c r="AJ129" s="15"/>
      <c r="AK129" s="15"/>
      <c r="AL129" s="15"/>
      <c r="AM129" s="15"/>
      <c r="AN129" s="15"/>
      <c r="AO129" s="15"/>
      <c r="AP129" s="15"/>
    </row>
    <row r="130" spans="1:42" ht="10.5" customHeight="1" x14ac:dyDescent="0.2">
      <c r="A130" s="15"/>
      <c r="B130" s="37"/>
      <c r="C130" s="37"/>
      <c r="D130" s="208"/>
      <c r="E130" s="209"/>
      <c r="F130" s="209"/>
      <c r="G130" s="209"/>
      <c r="H130" s="209"/>
      <c r="I130" s="209"/>
      <c r="J130" s="208"/>
      <c r="K130" s="208"/>
      <c r="L130" s="37"/>
      <c r="M130" s="37"/>
      <c r="N130" s="37"/>
      <c r="O130" s="37"/>
      <c r="P130" s="37"/>
      <c r="Q130" s="37"/>
      <c r="R130" s="37"/>
      <c r="S130" s="37"/>
      <c r="T130" s="37"/>
      <c r="U130" s="37"/>
      <c r="V130" s="37"/>
      <c r="W130" s="37"/>
      <c r="X130" s="37"/>
      <c r="Y130" s="40"/>
      <c r="Z130" s="40"/>
      <c r="AA130" s="40"/>
      <c r="AB130" s="15"/>
      <c r="AC130" s="15"/>
      <c r="AD130" s="15"/>
      <c r="AE130" s="15"/>
      <c r="AF130" s="15"/>
      <c r="AG130" s="15"/>
      <c r="AH130" s="15"/>
      <c r="AI130" s="15"/>
      <c r="AJ130" s="15"/>
      <c r="AK130" s="15"/>
      <c r="AL130" s="15"/>
      <c r="AM130" s="15"/>
      <c r="AN130" s="15"/>
      <c r="AO130" s="15"/>
      <c r="AP130" s="15"/>
    </row>
    <row r="131" spans="1:42" ht="10.5" customHeight="1" x14ac:dyDescent="0.2">
      <c r="A131" s="15"/>
      <c r="B131" s="37" t="s">
        <v>42</v>
      </c>
      <c r="C131" s="37"/>
      <c r="D131" s="37"/>
      <c r="E131" s="37"/>
      <c r="F131" s="37"/>
      <c r="G131" s="37"/>
      <c r="H131" s="37"/>
      <c r="I131" s="37"/>
      <c r="J131" s="37"/>
      <c r="K131" s="37"/>
      <c r="L131" s="37"/>
      <c r="M131" s="37"/>
      <c r="N131" s="37"/>
      <c r="O131" s="37"/>
      <c r="P131" s="37"/>
      <c r="Q131" s="37"/>
      <c r="R131" s="37"/>
      <c r="S131" s="37"/>
      <c r="T131" s="37"/>
      <c r="U131" s="37"/>
      <c r="V131" s="37"/>
      <c r="W131" s="37"/>
      <c r="X131" s="37"/>
      <c r="Y131" s="40"/>
      <c r="Z131" s="40"/>
      <c r="AA131" s="40"/>
      <c r="AB131" s="15"/>
      <c r="AC131" s="15"/>
      <c r="AD131" s="15"/>
      <c r="AE131" s="15"/>
      <c r="AF131" s="15"/>
      <c r="AG131" s="15"/>
      <c r="AH131" s="15"/>
      <c r="AI131" s="15"/>
      <c r="AJ131" s="15"/>
      <c r="AK131" s="15"/>
      <c r="AL131" s="15"/>
      <c r="AM131" s="15"/>
      <c r="AN131" s="15"/>
      <c r="AO131" s="15"/>
      <c r="AP131" s="15"/>
    </row>
    <row r="132" spans="1:42" ht="10.5" customHeight="1" x14ac:dyDescent="0.2">
      <c r="A132" s="1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40"/>
      <c r="Z132" s="40"/>
      <c r="AA132" s="40"/>
      <c r="AB132" s="15"/>
      <c r="AC132" s="15"/>
      <c r="AD132" s="15"/>
      <c r="AE132" s="15"/>
      <c r="AF132" s="15"/>
      <c r="AG132" s="15"/>
      <c r="AH132" s="15"/>
      <c r="AI132" s="15"/>
      <c r="AJ132" s="15"/>
      <c r="AK132" s="15"/>
      <c r="AL132" s="15"/>
      <c r="AM132" s="15"/>
      <c r="AN132" s="15"/>
      <c r="AO132" s="15"/>
      <c r="AP132" s="15"/>
    </row>
    <row r="133" spans="1:42" ht="10.5" customHeight="1" x14ac:dyDescent="0.2">
      <c r="A133" s="15"/>
      <c r="B133" s="37"/>
      <c r="C133" s="37"/>
      <c r="D133" s="37"/>
      <c r="E133" s="37"/>
      <c r="F133" s="37"/>
      <c r="G133" s="37"/>
      <c r="H133" s="37"/>
      <c r="I133" s="39"/>
      <c r="J133" s="39"/>
      <c r="K133" s="194">
        <f>D121</f>
        <v>125</v>
      </c>
      <c r="L133" s="194"/>
      <c r="M133" s="38" t="s">
        <v>3</v>
      </c>
      <c r="N133" s="194">
        <f>I121</f>
        <v>17</v>
      </c>
      <c r="O133" s="194"/>
      <c r="P133" s="208" t="s">
        <v>3</v>
      </c>
      <c r="Q133" s="208">
        <f>AJ121</f>
        <v>1.0249999999999999</v>
      </c>
      <c r="R133" s="208"/>
      <c r="S133" s="208"/>
      <c r="T133" s="208"/>
      <c r="U133" s="37"/>
      <c r="V133" s="37"/>
      <c r="W133" s="37"/>
      <c r="X133" s="37"/>
      <c r="Y133" s="40"/>
      <c r="Z133" s="40"/>
      <c r="AA133" s="40"/>
      <c r="AB133" s="15"/>
      <c r="AC133" s="15"/>
      <c r="AD133" s="15"/>
      <c r="AE133" s="15"/>
      <c r="AF133" s="15"/>
      <c r="AG133" s="15"/>
      <c r="AH133" s="15"/>
      <c r="AI133" s="15"/>
      <c r="AJ133" s="15"/>
      <c r="AK133" s="15"/>
      <c r="AL133" s="15"/>
      <c r="AM133" s="15"/>
      <c r="AN133" s="15"/>
      <c r="AO133" s="15"/>
      <c r="AP133" s="15"/>
    </row>
    <row r="134" spans="1:42" ht="10.5" customHeight="1" x14ac:dyDescent="0.2">
      <c r="A134" s="15"/>
      <c r="B134" s="37"/>
      <c r="C134" s="37"/>
      <c r="D134" s="37"/>
      <c r="E134" s="37"/>
      <c r="F134" s="37"/>
      <c r="G134" s="37"/>
      <c r="H134" s="37"/>
      <c r="I134" s="37"/>
      <c r="J134" s="37"/>
      <c r="K134" s="214">
        <v>100</v>
      </c>
      <c r="L134" s="214"/>
      <c r="M134" s="214"/>
      <c r="N134" s="214"/>
      <c r="O134" s="214"/>
      <c r="P134" s="208"/>
      <c r="Q134" s="208"/>
      <c r="R134" s="208"/>
      <c r="S134" s="208"/>
      <c r="T134" s="208"/>
      <c r="U134" s="37"/>
      <c r="V134" s="37"/>
      <c r="W134" s="37"/>
      <c r="X134" s="37"/>
      <c r="Y134" s="40"/>
      <c r="Z134" s="40"/>
      <c r="AA134" s="40"/>
      <c r="AB134" s="15"/>
      <c r="AC134" s="15"/>
      <c r="AD134" s="15"/>
      <c r="AE134" s="15"/>
      <c r="AF134" s="15"/>
      <c r="AG134" s="15"/>
      <c r="AH134" s="15"/>
      <c r="AI134" s="15"/>
      <c r="AJ134" s="15"/>
      <c r="AK134" s="15"/>
      <c r="AL134" s="15"/>
      <c r="AM134" s="15"/>
      <c r="AN134" s="15"/>
      <c r="AO134" s="15"/>
      <c r="AP134" s="15"/>
    </row>
    <row r="135" spans="1:42" ht="10.5" customHeight="1" x14ac:dyDescent="0.2">
      <c r="A135" s="15"/>
      <c r="B135" s="37"/>
      <c r="C135" s="37"/>
      <c r="D135" s="37"/>
      <c r="E135" s="37"/>
      <c r="F135" s="37"/>
      <c r="G135" s="37"/>
      <c r="H135" s="37"/>
      <c r="I135" s="208" t="s">
        <v>2</v>
      </c>
      <c r="J135" s="208"/>
      <c r="K135" s="212">
        <f>K133*N133*Q133/100</f>
        <v>21.78125</v>
      </c>
      <c r="L135" s="212"/>
      <c r="M135" s="212"/>
      <c r="N135" s="212"/>
      <c r="O135" s="212"/>
      <c r="P135" s="208" t="s">
        <v>45</v>
      </c>
      <c r="Q135" s="208"/>
      <c r="R135" s="208"/>
      <c r="S135" s="208"/>
      <c r="T135" s="208"/>
      <c r="U135" s="37"/>
      <c r="V135" s="37"/>
      <c r="W135" s="37"/>
      <c r="X135" s="37"/>
      <c r="Y135" s="40"/>
      <c r="Z135" s="40"/>
      <c r="AA135" s="40"/>
      <c r="AB135" s="15"/>
      <c r="AC135" s="15"/>
      <c r="AD135" s="15"/>
      <c r="AE135" s="15"/>
      <c r="AF135" s="15"/>
      <c r="AG135" s="15"/>
      <c r="AH135" s="15"/>
      <c r="AI135" s="15"/>
      <c r="AJ135" s="15"/>
      <c r="AK135" s="15"/>
      <c r="AL135" s="15"/>
      <c r="AM135" s="15"/>
      <c r="AN135" s="15"/>
      <c r="AO135" s="15"/>
      <c r="AP135" s="15"/>
    </row>
    <row r="136" spans="1:42" ht="10.5" customHeight="1" x14ac:dyDescent="0.2">
      <c r="A136" s="15"/>
      <c r="B136" s="37"/>
      <c r="C136" s="37"/>
      <c r="D136" s="37"/>
      <c r="E136" s="37"/>
      <c r="F136" s="37"/>
      <c r="G136" s="37"/>
      <c r="H136" s="37"/>
      <c r="I136" s="208"/>
      <c r="J136" s="208"/>
      <c r="K136" s="212"/>
      <c r="L136" s="212"/>
      <c r="M136" s="212"/>
      <c r="N136" s="212"/>
      <c r="O136" s="212"/>
      <c r="P136" s="208"/>
      <c r="Q136" s="208"/>
      <c r="R136" s="208"/>
      <c r="S136" s="208"/>
      <c r="T136" s="208"/>
      <c r="U136" s="37"/>
      <c r="V136" s="37"/>
      <c r="W136" s="37"/>
      <c r="X136" s="37"/>
      <c r="Y136" s="40"/>
      <c r="Z136" s="40"/>
      <c r="AA136" s="40"/>
      <c r="AB136" s="15"/>
      <c r="AC136" s="15"/>
      <c r="AD136" s="15"/>
      <c r="AE136" s="15"/>
      <c r="AF136" s="15"/>
      <c r="AG136" s="15"/>
      <c r="AH136" s="15"/>
      <c r="AI136" s="15"/>
      <c r="AJ136" s="15"/>
      <c r="AK136" s="15"/>
      <c r="AL136" s="15"/>
      <c r="AM136" s="15"/>
      <c r="AN136" s="15"/>
      <c r="AO136" s="15"/>
      <c r="AP136" s="15"/>
    </row>
    <row r="137" spans="1:42" ht="10.5" customHeight="1" x14ac:dyDescent="0.2">
      <c r="A137" s="15"/>
      <c r="B137" s="37" t="s">
        <v>46</v>
      </c>
      <c r="C137" s="37"/>
      <c r="D137" s="37"/>
      <c r="E137" s="37"/>
      <c r="F137" s="37"/>
      <c r="G137" s="37"/>
      <c r="H137" s="37"/>
      <c r="I137" s="37"/>
      <c r="J137" s="37"/>
      <c r="K137" s="37"/>
      <c r="L137" s="37"/>
      <c r="M137" s="37"/>
      <c r="N137" s="37"/>
      <c r="O137" s="37"/>
      <c r="P137" s="37"/>
      <c r="Q137" s="37"/>
      <c r="R137" s="37"/>
      <c r="S137" s="37"/>
      <c r="T137" s="37"/>
      <c r="U137" s="37"/>
      <c r="V137" s="37"/>
      <c r="W137" s="37"/>
      <c r="X137" s="37"/>
      <c r="Y137" s="40"/>
      <c r="Z137" s="40"/>
      <c r="AA137" s="40"/>
      <c r="AB137" s="15"/>
      <c r="AC137" s="15"/>
      <c r="AD137" s="15"/>
      <c r="AE137" s="15"/>
      <c r="AF137" s="15"/>
      <c r="AG137" s="15"/>
      <c r="AH137" s="15"/>
      <c r="AI137" s="15"/>
      <c r="AJ137" s="15"/>
      <c r="AK137" s="15"/>
      <c r="AL137" s="15"/>
      <c r="AM137" s="15"/>
      <c r="AN137" s="15"/>
      <c r="AO137" s="15"/>
      <c r="AP137" s="15"/>
    </row>
    <row r="138" spans="1:42" ht="10.5" customHeight="1" x14ac:dyDescent="0.2">
      <c r="A138" s="1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40"/>
      <c r="Z138" s="40"/>
      <c r="AA138" s="40"/>
      <c r="AB138" s="15"/>
      <c r="AC138" s="15"/>
      <c r="AD138" s="15"/>
      <c r="AE138" s="15"/>
      <c r="AF138" s="15"/>
      <c r="AG138" s="15"/>
      <c r="AH138" s="15"/>
      <c r="AI138" s="15"/>
      <c r="AJ138" s="15"/>
      <c r="AK138" s="15"/>
      <c r="AL138" s="15"/>
      <c r="AM138" s="15"/>
      <c r="AN138" s="15"/>
      <c r="AO138" s="15"/>
      <c r="AP138" s="15"/>
    </row>
    <row r="139" spans="1:42" ht="10.5" customHeight="1" x14ac:dyDescent="0.2">
      <c r="A139" s="15"/>
      <c r="B139" s="37"/>
      <c r="C139" s="37" t="s">
        <v>47</v>
      </c>
      <c r="D139" s="37"/>
      <c r="E139" s="37"/>
      <c r="F139" s="37"/>
      <c r="G139" s="37"/>
      <c r="H139" s="37"/>
      <c r="I139" s="37"/>
      <c r="J139" s="37"/>
      <c r="K139" s="37"/>
      <c r="L139" s="37"/>
      <c r="M139" s="37"/>
      <c r="N139" s="37"/>
      <c r="O139" s="37"/>
      <c r="P139" s="37"/>
      <c r="Q139" s="37"/>
      <c r="R139" s="37"/>
      <c r="S139" s="37"/>
      <c r="T139" s="37"/>
      <c r="U139" s="37"/>
      <c r="V139" s="37"/>
      <c r="W139" s="37"/>
      <c r="X139" s="37"/>
      <c r="Y139" s="40"/>
      <c r="Z139" s="40"/>
      <c r="AA139" s="40"/>
      <c r="AB139" s="15"/>
      <c r="AC139" s="15"/>
      <c r="AD139" s="15"/>
      <c r="AE139" s="15"/>
      <c r="AF139" s="15"/>
      <c r="AG139" s="15"/>
      <c r="AH139" s="15"/>
      <c r="AI139" s="15"/>
      <c r="AJ139" s="15"/>
      <c r="AK139" s="15"/>
      <c r="AL139" s="15"/>
      <c r="AM139" s="15"/>
      <c r="AN139" s="15"/>
      <c r="AO139" s="15"/>
      <c r="AP139" s="15"/>
    </row>
    <row r="140" spans="1:42" ht="10.5" customHeight="1" x14ac:dyDescent="0.2">
      <c r="A140" s="15"/>
      <c r="B140" s="37"/>
      <c r="C140" s="37" t="s">
        <v>2</v>
      </c>
      <c r="D140" s="208">
        <f>ROUND(E129,2)</f>
        <v>25</v>
      </c>
      <c r="E140" s="208"/>
      <c r="F140" s="208"/>
      <c r="G140" s="37" t="s">
        <v>3</v>
      </c>
      <c r="H140" s="213">
        <f>ROUND(K135,2)</f>
        <v>21.78</v>
      </c>
      <c r="I140" s="208"/>
      <c r="J140" s="208"/>
      <c r="K140" s="37"/>
      <c r="L140" s="37"/>
      <c r="M140" s="37"/>
      <c r="N140" s="37"/>
      <c r="O140" s="37"/>
      <c r="P140" s="37"/>
      <c r="Q140" s="37"/>
      <c r="R140" s="37"/>
      <c r="S140" s="37"/>
      <c r="T140" s="37"/>
      <c r="U140" s="37"/>
      <c r="V140" s="37"/>
      <c r="W140" s="37"/>
      <c r="X140" s="37"/>
      <c r="Y140" s="40"/>
      <c r="Z140" s="40"/>
      <c r="AA140" s="40"/>
      <c r="AB140" s="15"/>
      <c r="AC140" s="15"/>
      <c r="AD140" s="15"/>
      <c r="AE140" s="15"/>
      <c r="AF140" s="15"/>
      <c r="AG140" s="15"/>
      <c r="AH140" s="15"/>
      <c r="AI140" s="15"/>
      <c r="AJ140" s="15"/>
      <c r="AK140" s="15"/>
      <c r="AL140" s="15"/>
      <c r="AM140" s="15"/>
      <c r="AN140" s="15"/>
      <c r="AO140" s="15"/>
      <c r="AP140" s="15"/>
    </row>
    <row r="141" spans="1:42" ht="10.5" customHeight="1" x14ac:dyDescent="0.2">
      <c r="A141" s="15"/>
      <c r="B141" s="37"/>
      <c r="C141" s="37" t="s">
        <v>2</v>
      </c>
      <c r="D141" s="212">
        <f>D140*H140</f>
        <v>544.5</v>
      </c>
      <c r="E141" s="212"/>
      <c r="F141" s="212"/>
      <c r="G141" s="212"/>
      <c r="H141" s="212"/>
      <c r="I141" s="208" t="s">
        <v>22</v>
      </c>
      <c r="J141" s="208"/>
      <c r="K141" s="37"/>
      <c r="L141" s="37"/>
      <c r="M141" s="37"/>
      <c r="N141" s="37"/>
      <c r="O141" s="37"/>
      <c r="P141" s="37"/>
      <c r="Q141" s="37"/>
      <c r="R141" s="37"/>
      <c r="S141" s="37"/>
      <c r="T141" s="37"/>
      <c r="U141" s="37"/>
      <c r="V141" s="37"/>
      <c r="W141" s="37"/>
      <c r="X141" s="37"/>
      <c r="Y141" s="40"/>
      <c r="Z141" s="40"/>
      <c r="AA141" s="40"/>
      <c r="AB141" s="15"/>
      <c r="AC141" s="15"/>
      <c r="AD141" s="15"/>
      <c r="AE141" s="15"/>
      <c r="AF141" s="15"/>
      <c r="AG141" s="15"/>
      <c r="AH141" s="15"/>
      <c r="AI141" s="15"/>
      <c r="AJ141" s="15"/>
      <c r="AK141" s="15"/>
      <c r="AL141" s="15"/>
      <c r="AM141" s="15"/>
      <c r="AN141" s="15"/>
      <c r="AO141" s="15"/>
      <c r="AP141" s="15"/>
    </row>
    <row r="142" spans="1:42" ht="10.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9"/>
    </row>
    <row r="143" spans="1:42"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9"/>
    </row>
    <row r="144" spans="1:42"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9"/>
    </row>
    <row r="145" spans="1:42" x14ac:dyDescent="0.2">
      <c r="A145" s="15"/>
      <c r="B145" s="15" t="s">
        <v>223</v>
      </c>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row>
    <row r="146" spans="1:42" x14ac:dyDescent="0.2">
      <c r="A146" s="15"/>
      <c r="B146" s="211" t="s">
        <v>9</v>
      </c>
      <c r="C146" s="198"/>
      <c r="D146" s="204">
        <v>120</v>
      </c>
      <c r="E146" s="204"/>
      <c r="F146" s="198" t="s">
        <v>10</v>
      </c>
      <c r="G146" s="198"/>
      <c r="H146" s="198"/>
      <c r="I146" s="204">
        <v>15</v>
      </c>
      <c r="J146" s="204"/>
      <c r="K146" s="198" t="s">
        <v>28</v>
      </c>
      <c r="L146" s="198"/>
      <c r="M146" s="198"/>
      <c r="N146" s="198"/>
      <c r="O146" s="198"/>
      <c r="P146" s="198"/>
      <c r="Q146" s="198"/>
      <c r="R146" s="198"/>
      <c r="S146" s="198"/>
      <c r="T146" s="199">
        <v>6.35</v>
      </c>
      <c r="U146" s="199"/>
      <c r="V146" s="199"/>
      <c r="W146" s="198" t="s">
        <v>29</v>
      </c>
      <c r="X146" s="198"/>
      <c r="Y146" s="198"/>
      <c r="Z146" s="198"/>
      <c r="AA146" s="198"/>
      <c r="AB146" s="198"/>
      <c r="AC146" s="199">
        <v>7.25</v>
      </c>
      <c r="AD146" s="199"/>
      <c r="AE146" s="199"/>
      <c r="AF146" s="198" t="s">
        <v>30</v>
      </c>
      <c r="AG146" s="198"/>
      <c r="AH146" s="198"/>
      <c r="AI146" s="198"/>
      <c r="AJ146" s="204">
        <v>1.0249999999999999</v>
      </c>
      <c r="AK146" s="204"/>
      <c r="AL146" s="204"/>
      <c r="AM146" s="5" t="s">
        <v>31</v>
      </c>
      <c r="AN146" s="5"/>
      <c r="AO146" s="5"/>
      <c r="AP146" s="12"/>
    </row>
    <row r="147" spans="1:42" x14ac:dyDescent="0.2">
      <c r="A147" s="9"/>
      <c r="B147" s="205" t="s">
        <v>32</v>
      </c>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10">
        <v>6.95</v>
      </c>
      <c r="AA147" s="210"/>
      <c r="AB147" s="210"/>
      <c r="AC147" s="203" t="s">
        <v>29</v>
      </c>
      <c r="AD147" s="203"/>
      <c r="AE147" s="203"/>
      <c r="AF147" s="203"/>
      <c r="AG147" s="203"/>
      <c r="AH147" s="203"/>
      <c r="AI147" s="210">
        <v>7.75</v>
      </c>
      <c r="AJ147" s="210"/>
      <c r="AK147" s="210"/>
      <c r="AL147" s="203" t="s">
        <v>33</v>
      </c>
      <c r="AM147" s="203"/>
      <c r="AN147" s="203"/>
      <c r="AO147" s="203"/>
      <c r="AP147" s="215"/>
    </row>
    <row r="148" spans="1:42" x14ac:dyDescent="0.2">
      <c r="A148" s="9"/>
      <c r="B148" s="22" t="s">
        <v>34</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14"/>
    </row>
    <row r="149" spans="1:42" x14ac:dyDescent="0.2">
      <c r="A149" s="9"/>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row>
    <row r="150" spans="1:42" ht="10.5" customHeight="1" x14ac:dyDescent="0.2">
      <c r="A150" s="9"/>
      <c r="B150" s="37" t="s">
        <v>19</v>
      </c>
      <c r="C150" s="37"/>
      <c r="D150" s="37"/>
      <c r="E150" s="37"/>
      <c r="F150" s="37"/>
      <c r="G150" s="37"/>
      <c r="H150" s="37"/>
      <c r="I150" s="37"/>
      <c r="J150" s="37"/>
      <c r="K150" s="37"/>
      <c r="L150" s="37"/>
      <c r="M150" s="37"/>
      <c r="N150" s="37"/>
      <c r="O150" s="37"/>
      <c r="P150" s="37"/>
      <c r="Q150" s="37"/>
      <c r="R150" s="37"/>
      <c r="S150" s="37"/>
      <c r="T150" s="37"/>
      <c r="U150" s="37"/>
      <c r="V150" s="37"/>
      <c r="W150" s="37"/>
      <c r="X150" s="37"/>
      <c r="Y150" s="40"/>
      <c r="Z150" s="40"/>
      <c r="AA150" s="40"/>
      <c r="AB150" s="15"/>
      <c r="AC150" s="15"/>
      <c r="AD150" s="15"/>
      <c r="AE150" s="15"/>
      <c r="AF150" s="15"/>
      <c r="AG150" s="15"/>
      <c r="AH150" s="15"/>
      <c r="AI150" s="15"/>
      <c r="AJ150" s="15"/>
      <c r="AK150" s="15"/>
      <c r="AL150" s="15"/>
      <c r="AM150" s="15"/>
      <c r="AN150" s="15"/>
      <c r="AO150" s="15"/>
      <c r="AP150" s="15"/>
    </row>
    <row r="151" spans="1:42" ht="10.5" customHeight="1" x14ac:dyDescent="0.2">
      <c r="A151" s="9"/>
      <c r="B151" s="37" t="s">
        <v>35</v>
      </c>
      <c r="C151" s="37"/>
      <c r="D151" s="37"/>
      <c r="E151" s="37"/>
      <c r="F151" s="37"/>
      <c r="G151" s="37"/>
      <c r="H151" s="37"/>
      <c r="I151" s="37"/>
      <c r="J151" s="37"/>
      <c r="K151" s="37"/>
      <c r="L151" s="37"/>
      <c r="M151" s="37"/>
      <c r="N151" s="37"/>
      <c r="O151" s="37"/>
      <c r="P151" s="37"/>
      <c r="Q151" s="37"/>
      <c r="R151" s="37"/>
      <c r="S151" s="37"/>
      <c r="T151" s="37"/>
      <c r="U151" s="37"/>
      <c r="V151" s="37"/>
      <c r="W151" s="37"/>
      <c r="X151" s="37"/>
      <c r="Y151" s="40"/>
      <c r="Z151" s="40"/>
      <c r="AA151" s="40"/>
      <c r="AB151" s="15"/>
      <c r="AC151" s="15"/>
      <c r="AD151" s="15"/>
      <c r="AE151" s="15"/>
      <c r="AF151" s="15"/>
      <c r="AG151" s="15"/>
      <c r="AH151" s="15"/>
      <c r="AI151" s="15"/>
      <c r="AJ151" s="15"/>
      <c r="AK151" s="15"/>
      <c r="AL151" s="15"/>
      <c r="AM151" s="15"/>
      <c r="AN151" s="15"/>
      <c r="AO151" s="15"/>
      <c r="AP151" s="15"/>
    </row>
    <row r="152" spans="1:42" ht="10.5" customHeight="1" x14ac:dyDescent="0.2">
      <c r="A152" s="9"/>
      <c r="B152" s="208" t="s">
        <v>6</v>
      </c>
      <c r="C152" s="208"/>
      <c r="D152" s="208" t="s">
        <v>2</v>
      </c>
      <c r="E152" s="208" t="s">
        <v>37</v>
      </c>
      <c r="F152" s="38" t="s">
        <v>37</v>
      </c>
      <c r="G152" s="194">
        <f>Z147*100</f>
        <v>695</v>
      </c>
      <c r="H152" s="194"/>
      <c r="I152" s="38" t="s">
        <v>24</v>
      </c>
      <c r="J152" s="194">
        <f>AI147*100</f>
        <v>775</v>
      </c>
      <c r="K152" s="194"/>
      <c r="L152" s="38" t="s">
        <v>8</v>
      </c>
      <c r="M152" s="208" t="s">
        <v>8</v>
      </c>
      <c r="N152" s="216" t="s">
        <v>7</v>
      </c>
      <c r="O152" s="208" t="s">
        <v>37</v>
      </c>
      <c r="P152" s="38" t="s">
        <v>37</v>
      </c>
      <c r="Q152" s="194">
        <f>T146*100</f>
        <v>635</v>
      </c>
      <c r="R152" s="194"/>
      <c r="S152" s="38" t="s">
        <v>24</v>
      </c>
      <c r="T152" s="194">
        <f>AC146*100</f>
        <v>725</v>
      </c>
      <c r="U152" s="194"/>
      <c r="V152" s="38" t="s">
        <v>8</v>
      </c>
      <c r="W152" s="208" t="s">
        <v>8</v>
      </c>
      <c r="X152" s="37"/>
      <c r="Y152" s="40"/>
      <c r="Z152" s="40"/>
      <c r="AA152" s="40"/>
      <c r="AB152" s="15"/>
      <c r="AC152" s="15"/>
      <c r="AD152" s="15"/>
      <c r="AE152" s="15"/>
      <c r="AF152" s="15"/>
      <c r="AG152" s="15"/>
      <c r="AH152" s="15"/>
      <c r="AI152" s="15"/>
      <c r="AJ152" s="15"/>
      <c r="AK152" s="15"/>
      <c r="AL152" s="15"/>
      <c r="AM152" s="15"/>
      <c r="AN152" s="15"/>
      <c r="AO152" s="15"/>
      <c r="AP152" s="15"/>
    </row>
    <row r="153" spans="1:42" ht="10.5" customHeight="1" x14ac:dyDescent="0.2">
      <c r="A153" s="9"/>
      <c r="B153" s="208"/>
      <c r="C153" s="208"/>
      <c r="D153" s="208"/>
      <c r="E153" s="208"/>
      <c r="F153" s="37"/>
      <c r="G153" s="37"/>
      <c r="H153" s="214">
        <v>2</v>
      </c>
      <c r="I153" s="214"/>
      <c r="J153" s="214"/>
      <c r="K153" s="37"/>
      <c r="L153" s="37"/>
      <c r="M153" s="208"/>
      <c r="N153" s="194"/>
      <c r="O153" s="208"/>
      <c r="P153" s="37"/>
      <c r="Q153" s="37"/>
      <c r="R153" s="214">
        <v>2</v>
      </c>
      <c r="S153" s="214"/>
      <c r="T153" s="214"/>
      <c r="U153" s="37"/>
      <c r="V153" s="37"/>
      <c r="W153" s="208"/>
      <c r="X153" s="37"/>
      <c r="Y153" s="40"/>
      <c r="Z153" s="40"/>
      <c r="AA153" s="40"/>
      <c r="AB153" s="15"/>
      <c r="AC153" s="15"/>
      <c r="AD153" s="15"/>
      <c r="AE153" s="15"/>
      <c r="AF153" s="15"/>
      <c r="AG153" s="15"/>
      <c r="AH153" s="15"/>
      <c r="AI153" s="15"/>
      <c r="AJ153" s="15"/>
      <c r="AK153" s="15"/>
      <c r="AL153" s="15"/>
      <c r="AM153" s="15"/>
      <c r="AN153" s="15"/>
      <c r="AO153" s="15"/>
      <c r="AP153" s="15"/>
    </row>
    <row r="154" spans="1:42" ht="10.5" customHeight="1" x14ac:dyDescent="0.2">
      <c r="A154" s="9"/>
      <c r="B154" s="37"/>
      <c r="C154" s="37"/>
      <c r="D154" s="208" t="s">
        <v>4</v>
      </c>
      <c r="E154" s="209">
        <f>((G152+J152)/2)-(Q152+T152)/2</f>
        <v>55</v>
      </c>
      <c r="F154" s="209"/>
      <c r="G154" s="209"/>
      <c r="H154" s="209"/>
      <c r="I154" s="209"/>
      <c r="J154" s="208" t="s">
        <v>41</v>
      </c>
      <c r="K154" s="208"/>
      <c r="L154" s="37"/>
      <c r="M154" s="37"/>
      <c r="N154" s="39"/>
      <c r="O154" s="37"/>
      <c r="P154" s="37"/>
      <c r="Q154" s="37"/>
      <c r="R154" s="37"/>
      <c r="S154" s="37"/>
      <c r="T154" s="37"/>
      <c r="U154" s="37"/>
      <c r="V154" s="37"/>
      <c r="W154" s="37"/>
      <c r="X154" s="37"/>
      <c r="Y154" s="40"/>
      <c r="Z154" s="40"/>
      <c r="AA154" s="40"/>
      <c r="AB154" s="15"/>
      <c r="AC154" s="15"/>
      <c r="AD154" s="15"/>
      <c r="AE154" s="15"/>
      <c r="AF154" s="15"/>
      <c r="AG154" s="15"/>
      <c r="AH154" s="15"/>
      <c r="AI154" s="15"/>
      <c r="AJ154" s="15"/>
      <c r="AK154" s="15"/>
      <c r="AL154" s="15"/>
      <c r="AM154" s="15"/>
      <c r="AN154" s="15"/>
      <c r="AO154" s="15"/>
      <c r="AP154" s="15"/>
    </row>
    <row r="155" spans="1:42" ht="10.5" customHeight="1" x14ac:dyDescent="0.2">
      <c r="A155" s="9"/>
      <c r="B155" s="37"/>
      <c r="C155" s="37"/>
      <c r="D155" s="208"/>
      <c r="E155" s="209"/>
      <c r="F155" s="209"/>
      <c r="G155" s="209"/>
      <c r="H155" s="209"/>
      <c r="I155" s="209"/>
      <c r="J155" s="208"/>
      <c r="K155" s="208"/>
      <c r="L155" s="37"/>
      <c r="M155" s="37"/>
      <c r="N155" s="37"/>
      <c r="O155" s="37"/>
      <c r="P155" s="37"/>
      <c r="Q155" s="37"/>
      <c r="R155" s="37"/>
      <c r="S155" s="37"/>
      <c r="T155" s="37"/>
      <c r="U155" s="37"/>
      <c r="V155" s="37"/>
      <c r="W155" s="37"/>
      <c r="X155" s="37"/>
      <c r="Y155" s="40"/>
      <c r="Z155" s="40"/>
      <c r="AA155" s="40"/>
      <c r="AB155" s="15"/>
      <c r="AC155" s="15"/>
      <c r="AD155" s="15"/>
      <c r="AE155" s="15"/>
      <c r="AF155" s="15"/>
      <c r="AG155" s="15"/>
      <c r="AH155" s="15"/>
      <c r="AI155" s="15"/>
      <c r="AJ155" s="15"/>
      <c r="AK155" s="15"/>
      <c r="AL155" s="15"/>
      <c r="AM155" s="15"/>
      <c r="AN155" s="15"/>
      <c r="AO155" s="15"/>
      <c r="AP155" s="15"/>
    </row>
    <row r="156" spans="1:42" ht="10.5" customHeight="1" x14ac:dyDescent="0.2">
      <c r="A156" s="9"/>
      <c r="B156" s="37" t="s">
        <v>42</v>
      </c>
      <c r="C156" s="37"/>
      <c r="D156" s="37"/>
      <c r="E156" s="37"/>
      <c r="F156" s="37"/>
      <c r="G156" s="37"/>
      <c r="H156" s="37"/>
      <c r="I156" s="37"/>
      <c r="J156" s="37"/>
      <c r="K156" s="37"/>
      <c r="L156" s="37"/>
      <c r="M156" s="37"/>
      <c r="N156" s="37"/>
      <c r="O156" s="37"/>
      <c r="P156" s="37"/>
      <c r="Q156" s="37"/>
      <c r="R156" s="37"/>
      <c r="S156" s="37"/>
      <c r="T156" s="37"/>
      <c r="U156" s="37"/>
      <c r="V156" s="37"/>
      <c r="W156" s="37"/>
      <c r="X156" s="37"/>
      <c r="Y156" s="40"/>
      <c r="Z156" s="40"/>
      <c r="AA156" s="40"/>
      <c r="AB156" s="15"/>
      <c r="AC156" s="15"/>
      <c r="AD156" s="15"/>
      <c r="AE156" s="15"/>
      <c r="AF156" s="15"/>
      <c r="AG156" s="15"/>
      <c r="AH156" s="15"/>
      <c r="AI156" s="15"/>
      <c r="AJ156" s="15"/>
      <c r="AK156" s="15"/>
      <c r="AL156" s="15"/>
      <c r="AM156" s="15"/>
      <c r="AN156" s="15"/>
      <c r="AO156" s="15"/>
      <c r="AP156" s="15"/>
    </row>
    <row r="157" spans="1:42" ht="10.5" customHeight="1" x14ac:dyDescent="0.2">
      <c r="A157" s="9"/>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40"/>
      <c r="Z157" s="40"/>
      <c r="AA157" s="40"/>
      <c r="AB157" s="15"/>
      <c r="AC157" s="15"/>
      <c r="AD157" s="15"/>
      <c r="AE157" s="15"/>
      <c r="AF157" s="15"/>
      <c r="AG157" s="15"/>
      <c r="AH157" s="15"/>
      <c r="AI157" s="15"/>
      <c r="AJ157" s="15"/>
      <c r="AK157" s="15"/>
      <c r="AL157" s="15"/>
      <c r="AM157" s="15"/>
      <c r="AN157" s="15"/>
      <c r="AO157" s="15"/>
      <c r="AP157" s="15"/>
    </row>
    <row r="158" spans="1:42" ht="10.5" customHeight="1" x14ac:dyDescent="0.2">
      <c r="A158" s="9"/>
      <c r="B158" s="37"/>
      <c r="C158" s="37"/>
      <c r="D158" s="37"/>
      <c r="E158" s="37"/>
      <c r="F158" s="37"/>
      <c r="G158" s="37"/>
      <c r="H158" s="37"/>
      <c r="I158" s="39"/>
      <c r="J158" s="39"/>
      <c r="K158" s="194">
        <f>D146</f>
        <v>120</v>
      </c>
      <c r="L158" s="194"/>
      <c r="M158" s="38" t="s">
        <v>3</v>
      </c>
      <c r="N158" s="194">
        <f>I146</f>
        <v>15</v>
      </c>
      <c r="O158" s="194"/>
      <c r="P158" s="208" t="s">
        <v>3</v>
      </c>
      <c r="Q158" s="208">
        <f>AJ146</f>
        <v>1.0249999999999999</v>
      </c>
      <c r="R158" s="208"/>
      <c r="S158" s="208"/>
      <c r="T158" s="208"/>
      <c r="U158" s="37"/>
      <c r="V158" s="37"/>
      <c r="W158" s="37"/>
      <c r="X158" s="37"/>
      <c r="Y158" s="40"/>
      <c r="Z158" s="40"/>
      <c r="AA158" s="40"/>
      <c r="AB158" s="15"/>
      <c r="AC158" s="15"/>
      <c r="AD158" s="15"/>
      <c r="AE158" s="15"/>
      <c r="AF158" s="15"/>
      <c r="AG158" s="15"/>
      <c r="AH158" s="15"/>
      <c r="AI158" s="15"/>
      <c r="AJ158" s="15"/>
      <c r="AK158" s="15"/>
      <c r="AL158" s="15"/>
      <c r="AM158" s="15"/>
      <c r="AN158" s="15"/>
      <c r="AO158" s="15"/>
      <c r="AP158" s="15"/>
    </row>
    <row r="159" spans="1:42" ht="10.5" customHeight="1" x14ac:dyDescent="0.2">
      <c r="A159" s="9"/>
      <c r="B159" s="37"/>
      <c r="C159" s="37"/>
      <c r="D159" s="37"/>
      <c r="E159" s="37"/>
      <c r="F159" s="37"/>
      <c r="G159" s="37"/>
      <c r="H159" s="37"/>
      <c r="I159" s="37"/>
      <c r="J159" s="37"/>
      <c r="K159" s="214">
        <v>100</v>
      </c>
      <c r="L159" s="214"/>
      <c r="M159" s="214"/>
      <c r="N159" s="214"/>
      <c r="O159" s="214"/>
      <c r="P159" s="208"/>
      <c r="Q159" s="208"/>
      <c r="R159" s="208"/>
      <c r="S159" s="208"/>
      <c r="T159" s="208"/>
      <c r="U159" s="37"/>
      <c r="V159" s="37"/>
      <c r="W159" s="37"/>
      <c r="X159" s="37"/>
      <c r="Y159" s="40"/>
      <c r="Z159" s="40"/>
      <c r="AA159" s="40"/>
      <c r="AB159" s="15"/>
      <c r="AC159" s="15"/>
      <c r="AD159" s="15"/>
      <c r="AE159" s="15"/>
      <c r="AF159" s="15"/>
      <c r="AG159" s="15"/>
      <c r="AH159" s="15"/>
      <c r="AI159" s="15"/>
      <c r="AJ159" s="15"/>
      <c r="AK159" s="15"/>
      <c r="AL159" s="15"/>
      <c r="AM159" s="15"/>
      <c r="AN159" s="15"/>
      <c r="AO159" s="15"/>
      <c r="AP159" s="15"/>
    </row>
    <row r="160" spans="1:42" ht="10.5" customHeight="1" x14ac:dyDescent="0.2">
      <c r="A160" s="9"/>
      <c r="B160" s="37"/>
      <c r="C160" s="37"/>
      <c r="D160" s="37"/>
      <c r="E160" s="37"/>
      <c r="F160" s="37"/>
      <c r="G160" s="37"/>
      <c r="H160" s="37"/>
      <c r="I160" s="208" t="s">
        <v>2</v>
      </c>
      <c r="J160" s="208"/>
      <c r="K160" s="212">
        <f>K158*N158*Q158/100</f>
        <v>18.45</v>
      </c>
      <c r="L160" s="212"/>
      <c r="M160" s="212"/>
      <c r="N160" s="212"/>
      <c r="O160" s="212"/>
      <c r="P160" s="208" t="s">
        <v>45</v>
      </c>
      <c r="Q160" s="208"/>
      <c r="R160" s="208"/>
      <c r="S160" s="208"/>
      <c r="T160" s="208"/>
      <c r="U160" s="37"/>
      <c r="V160" s="37"/>
      <c r="W160" s="37"/>
      <c r="X160" s="37"/>
      <c r="Y160" s="40"/>
      <c r="Z160" s="40"/>
      <c r="AA160" s="40"/>
      <c r="AB160" s="15"/>
      <c r="AC160" s="15"/>
      <c r="AD160" s="15"/>
      <c r="AE160" s="15"/>
      <c r="AF160" s="15"/>
      <c r="AG160" s="15"/>
      <c r="AH160" s="15"/>
      <c r="AI160" s="15"/>
      <c r="AJ160" s="15"/>
      <c r="AK160" s="15"/>
      <c r="AL160" s="15"/>
      <c r="AM160" s="15"/>
      <c r="AN160" s="15"/>
      <c r="AO160" s="15"/>
      <c r="AP160" s="15"/>
    </row>
    <row r="161" spans="1:42" ht="10.5" customHeight="1" x14ac:dyDescent="0.2">
      <c r="A161" s="9"/>
      <c r="B161" s="37"/>
      <c r="C161" s="37"/>
      <c r="D161" s="37"/>
      <c r="E161" s="37"/>
      <c r="F161" s="37"/>
      <c r="G161" s="37"/>
      <c r="H161" s="37"/>
      <c r="I161" s="208"/>
      <c r="J161" s="208"/>
      <c r="K161" s="212"/>
      <c r="L161" s="212"/>
      <c r="M161" s="212"/>
      <c r="N161" s="212"/>
      <c r="O161" s="212"/>
      <c r="P161" s="208"/>
      <c r="Q161" s="208"/>
      <c r="R161" s="208"/>
      <c r="S161" s="208"/>
      <c r="T161" s="208"/>
      <c r="U161" s="37"/>
      <c r="V161" s="37"/>
      <c r="W161" s="37"/>
      <c r="X161" s="37"/>
      <c r="Y161" s="40"/>
      <c r="Z161" s="40"/>
      <c r="AA161" s="40"/>
      <c r="AB161" s="15"/>
      <c r="AC161" s="15"/>
      <c r="AD161" s="15"/>
      <c r="AE161" s="15"/>
      <c r="AF161" s="15"/>
      <c r="AG161" s="15"/>
      <c r="AH161" s="15"/>
      <c r="AI161" s="15"/>
      <c r="AJ161" s="15"/>
      <c r="AK161" s="15"/>
      <c r="AL161" s="15"/>
      <c r="AM161" s="15"/>
      <c r="AN161" s="15"/>
      <c r="AO161" s="15"/>
      <c r="AP161" s="15"/>
    </row>
    <row r="162" spans="1:42" ht="10.5" customHeight="1" x14ac:dyDescent="0.2">
      <c r="A162" s="9"/>
      <c r="B162" s="37" t="s">
        <v>46</v>
      </c>
      <c r="C162" s="37"/>
      <c r="D162" s="37"/>
      <c r="E162" s="37"/>
      <c r="F162" s="37"/>
      <c r="G162" s="37"/>
      <c r="H162" s="37"/>
      <c r="I162" s="37"/>
      <c r="J162" s="37"/>
      <c r="K162" s="37"/>
      <c r="L162" s="37"/>
      <c r="M162" s="37"/>
      <c r="N162" s="37"/>
      <c r="O162" s="37"/>
      <c r="P162" s="37"/>
      <c r="Q162" s="37"/>
      <c r="R162" s="37"/>
      <c r="S162" s="37"/>
      <c r="T162" s="37"/>
      <c r="U162" s="37"/>
      <c r="V162" s="37"/>
      <c r="W162" s="37"/>
      <c r="X162" s="37"/>
      <c r="Y162" s="40"/>
      <c r="Z162" s="40"/>
      <c r="AA162" s="40"/>
      <c r="AB162" s="15"/>
      <c r="AC162" s="15"/>
      <c r="AD162" s="15"/>
      <c r="AE162" s="15"/>
      <c r="AF162" s="15"/>
      <c r="AG162" s="15"/>
      <c r="AH162" s="15"/>
      <c r="AI162" s="15"/>
      <c r="AJ162" s="15"/>
      <c r="AK162" s="15"/>
      <c r="AL162" s="15"/>
      <c r="AM162" s="15"/>
      <c r="AN162" s="15"/>
      <c r="AO162" s="15"/>
      <c r="AP162" s="15"/>
    </row>
    <row r="163" spans="1:42" ht="10.5" customHeight="1" x14ac:dyDescent="0.2">
      <c r="A163" s="9"/>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40"/>
      <c r="Z163" s="40"/>
      <c r="AA163" s="40"/>
      <c r="AB163" s="15"/>
      <c r="AC163" s="15"/>
      <c r="AD163" s="15"/>
      <c r="AE163" s="15"/>
      <c r="AF163" s="15"/>
      <c r="AG163" s="15"/>
      <c r="AH163" s="15"/>
      <c r="AI163" s="15"/>
      <c r="AJ163" s="15"/>
      <c r="AK163" s="15"/>
      <c r="AL163" s="15"/>
      <c r="AM163" s="15"/>
      <c r="AN163" s="15"/>
      <c r="AO163" s="15"/>
      <c r="AP163" s="15"/>
    </row>
    <row r="164" spans="1:42" ht="10.5" customHeight="1" x14ac:dyDescent="0.2">
      <c r="A164" s="9"/>
      <c r="B164" s="37"/>
      <c r="C164" s="37" t="s">
        <v>47</v>
      </c>
      <c r="D164" s="37"/>
      <c r="E164" s="37"/>
      <c r="F164" s="37"/>
      <c r="G164" s="37"/>
      <c r="H164" s="37"/>
      <c r="I164" s="37"/>
      <c r="J164" s="37"/>
      <c r="K164" s="37"/>
      <c r="L164" s="37"/>
      <c r="M164" s="37"/>
      <c r="N164" s="37"/>
      <c r="O164" s="37"/>
      <c r="P164" s="37"/>
      <c r="Q164" s="37"/>
      <c r="R164" s="37"/>
      <c r="S164" s="37"/>
      <c r="T164" s="37"/>
      <c r="U164" s="37"/>
      <c r="V164" s="37"/>
      <c r="W164" s="37"/>
      <c r="X164" s="37"/>
      <c r="Y164" s="40"/>
      <c r="Z164" s="40"/>
      <c r="AA164" s="40"/>
      <c r="AB164" s="15"/>
      <c r="AC164" s="15"/>
      <c r="AD164" s="15"/>
      <c r="AE164" s="15"/>
      <c r="AF164" s="15"/>
      <c r="AG164" s="15"/>
      <c r="AH164" s="15"/>
      <c r="AI164" s="15"/>
      <c r="AJ164" s="15"/>
      <c r="AK164" s="15"/>
      <c r="AL164" s="15"/>
      <c r="AM164" s="15"/>
      <c r="AN164" s="15"/>
      <c r="AO164" s="15"/>
      <c r="AP164" s="15"/>
    </row>
    <row r="165" spans="1:42" ht="10.5" customHeight="1" x14ac:dyDescent="0.2">
      <c r="A165" s="9"/>
      <c r="B165" s="37"/>
      <c r="C165" s="37" t="s">
        <v>2</v>
      </c>
      <c r="D165" s="208">
        <f>ROUND(E154,2)</f>
        <v>55</v>
      </c>
      <c r="E165" s="208"/>
      <c r="F165" s="208"/>
      <c r="G165" s="37" t="s">
        <v>3</v>
      </c>
      <c r="H165" s="213">
        <f>ROUND(K160,2)</f>
        <v>18.45</v>
      </c>
      <c r="I165" s="208"/>
      <c r="J165" s="208"/>
      <c r="K165" s="37"/>
      <c r="L165" s="37"/>
      <c r="M165" s="37"/>
      <c r="N165" s="37"/>
      <c r="O165" s="37"/>
      <c r="P165" s="37"/>
      <c r="Q165" s="37"/>
      <c r="R165" s="37"/>
      <c r="S165" s="37"/>
      <c r="T165" s="37"/>
      <c r="U165" s="37"/>
      <c r="V165" s="37"/>
      <c r="W165" s="37"/>
      <c r="X165" s="37"/>
      <c r="Y165" s="40"/>
      <c r="Z165" s="40"/>
      <c r="AA165" s="40"/>
      <c r="AB165" s="15"/>
      <c r="AC165" s="15"/>
      <c r="AD165" s="15"/>
      <c r="AE165" s="15"/>
      <c r="AF165" s="15"/>
      <c r="AG165" s="15"/>
      <c r="AH165" s="15"/>
      <c r="AI165" s="15"/>
      <c r="AJ165" s="15"/>
      <c r="AK165" s="15"/>
      <c r="AL165" s="15"/>
      <c r="AM165" s="15"/>
      <c r="AN165" s="15"/>
      <c r="AO165" s="15"/>
      <c r="AP165" s="15"/>
    </row>
    <row r="166" spans="1:42" ht="10.5" customHeight="1" x14ac:dyDescent="0.2">
      <c r="A166" s="9"/>
      <c r="B166" s="37"/>
      <c r="C166" s="37" t="s">
        <v>2</v>
      </c>
      <c r="D166" s="212">
        <f>D165*H165</f>
        <v>1014.75</v>
      </c>
      <c r="E166" s="212"/>
      <c r="F166" s="212"/>
      <c r="G166" s="212"/>
      <c r="H166" s="212"/>
      <c r="I166" s="208" t="s">
        <v>22</v>
      </c>
      <c r="J166" s="208"/>
      <c r="K166" s="37"/>
      <c r="L166" s="37"/>
      <c r="M166" s="37"/>
      <c r="N166" s="37"/>
      <c r="O166" s="37"/>
      <c r="P166" s="37"/>
      <c r="Q166" s="37"/>
      <c r="R166" s="37"/>
      <c r="S166" s="37"/>
      <c r="T166" s="37"/>
      <c r="U166" s="37"/>
      <c r="V166" s="37"/>
      <c r="W166" s="37"/>
      <c r="X166" s="37"/>
      <c r="Y166" s="40"/>
      <c r="Z166" s="40"/>
      <c r="AA166" s="40"/>
      <c r="AB166" s="15"/>
      <c r="AC166" s="15"/>
      <c r="AD166" s="15"/>
      <c r="AE166" s="15"/>
      <c r="AF166" s="15"/>
      <c r="AG166" s="15"/>
      <c r="AH166" s="15"/>
      <c r="AI166" s="15"/>
      <c r="AJ166" s="15"/>
      <c r="AK166" s="15"/>
      <c r="AL166" s="15"/>
      <c r="AM166" s="15"/>
      <c r="AN166" s="15"/>
      <c r="AO166" s="15"/>
      <c r="AP166" s="15"/>
    </row>
    <row r="167" spans="1:42" x14ac:dyDescent="0.2">
      <c r="A167" s="9"/>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row>
    <row r="168" spans="1:42" x14ac:dyDescent="0.2">
      <c r="A168" s="9"/>
      <c r="B168" s="15" t="s">
        <v>224</v>
      </c>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row>
    <row r="169" spans="1:42" x14ac:dyDescent="0.2">
      <c r="A169" s="9"/>
      <c r="B169" s="211" t="s">
        <v>9</v>
      </c>
      <c r="C169" s="198"/>
      <c r="D169" s="204">
        <v>110</v>
      </c>
      <c r="E169" s="204"/>
      <c r="F169" s="198" t="s">
        <v>10</v>
      </c>
      <c r="G169" s="198"/>
      <c r="H169" s="198"/>
      <c r="I169" s="204">
        <v>12</v>
      </c>
      <c r="J169" s="204"/>
      <c r="K169" s="198" t="s">
        <v>28</v>
      </c>
      <c r="L169" s="198"/>
      <c r="M169" s="198"/>
      <c r="N169" s="198"/>
      <c r="O169" s="198"/>
      <c r="P169" s="198"/>
      <c r="Q169" s="198"/>
      <c r="R169" s="198"/>
      <c r="S169" s="198"/>
      <c r="T169" s="199">
        <v>7.25</v>
      </c>
      <c r="U169" s="199"/>
      <c r="V169" s="199"/>
      <c r="W169" s="198" t="s">
        <v>29</v>
      </c>
      <c r="X169" s="198"/>
      <c r="Y169" s="198"/>
      <c r="Z169" s="198"/>
      <c r="AA169" s="198"/>
      <c r="AB169" s="198"/>
      <c r="AC169" s="199">
        <v>8.4499999999999993</v>
      </c>
      <c r="AD169" s="199"/>
      <c r="AE169" s="199"/>
      <c r="AF169" s="198" t="s">
        <v>30</v>
      </c>
      <c r="AG169" s="198"/>
      <c r="AH169" s="198"/>
      <c r="AI169" s="198"/>
      <c r="AJ169" s="204">
        <v>1.0249999999999999</v>
      </c>
      <c r="AK169" s="204"/>
      <c r="AL169" s="204"/>
      <c r="AM169" s="5" t="s">
        <v>31</v>
      </c>
      <c r="AN169" s="5"/>
      <c r="AO169" s="5"/>
      <c r="AP169" s="12"/>
    </row>
    <row r="170" spans="1:42" x14ac:dyDescent="0.2">
      <c r="B170" s="205" t="s">
        <v>32</v>
      </c>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10">
        <v>7.75</v>
      </c>
      <c r="AA170" s="210"/>
      <c r="AB170" s="210"/>
      <c r="AC170" s="203" t="s">
        <v>29</v>
      </c>
      <c r="AD170" s="203"/>
      <c r="AE170" s="203"/>
      <c r="AF170" s="203"/>
      <c r="AG170" s="203"/>
      <c r="AH170" s="203"/>
      <c r="AI170" s="210">
        <v>9.15</v>
      </c>
      <c r="AJ170" s="210"/>
      <c r="AK170" s="210"/>
      <c r="AL170" s="203" t="s">
        <v>33</v>
      </c>
      <c r="AM170" s="203"/>
      <c r="AN170" s="203"/>
      <c r="AO170" s="203"/>
      <c r="AP170" s="215"/>
    </row>
    <row r="171" spans="1:42" x14ac:dyDescent="0.2">
      <c r="B171" s="22" t="s">
        <v>34</v>
      </c>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14"/>
    </row>
    <row r="172" spans="1:42" x14ac:dyDescent="0.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row>
    <row r="173" spans="1:42" ht="10.5" customHeight="1" x14ac:dyDescent="0.2">
      <c r="B173" s="37" t="s">
        <v>19</v>
      </c>
      <c r="C173" s="37"/>
      <c r="D173" s="37"/>
      <c r="E173" s="37"/>
      <c r="F173" s="37"/>
      <c r="G173" s="37"/>
      <c r="H173" s="37"/>
      <c r="I173" s="37"/>
      <c r="J173" s="37"/>
      <c r="K173" s="37"/>
      <c r="L173" s="37"/>
      <c r="M173" s="37"/>
      <c r="N173" s="37"/>
      <c r="O173" s="37"/>
      <c r="P173" s="37"/>
      <c r="Q173" s="37"/>
      <c r="R173" s="37"/>
      <c r="S173" s="37"/>
      <c r="T173" s="37"/>
      <c r="U173" s="37"/>
      <c r="V173" s="37"/>
      <c r="W173" s="37"/>
      <c r="X173" s="37"/>
      <c r="Y173" s="40"/>
      <c r="Z173" s="40"/>
      <c r="AA173" s="40"/>
      <c r="AB173" s="15"/>
      <c r="AC173" s="15"/>
      <c r="AD173" s="15"/>
      <c r="AE173" s="15"/>
      <c r="AF173" s="15"/>
      <c r="AG173" s="15"/>
      <c r="AH173" s="15"/>
      <c r="AI173" s="15"/>
      <c r="AJ173" s="15"/>
      <c r="AK173" s="15"/>
      <c r="AL173" s="15"/>
      <c r="AM173" s="15"/>
      <c r="AN173" s="15"/>
      <c r="AO173" s="15"/>
      <c r="AP173" s="15"/>
    </row>
    <row r="174" spans="1:42" ht="10.5" customHeight="1" x14ac:dyDescent="0.2">
      <c r="B174" s="37" t="s">
        <v>35</v>
      </c>
      <c r="C174" s="37"/>
      <c r="D174" s="37"/>
      <c r="E174" s="37"/>
      <c r="F174" s="37"/>
      <c r="G174" s="37"/>
      <c r="H174" s="37"/>
      <c r="I174" s="37"/>
      <c r="J174" s="37"/>
      <c r="K174" s="37"/>
      <c r="L174" s="37"/>
      <c r="M174" s="37"/>
      <c r="N174" s="37"/>
      <c r="O174" s="37"/>
      <c r="P174" s="37"/>
      <c r="Q174" s="37"/>
      <c r="R174" s="37"/>
      <c r="S174" s="37"/>
      <c r="T174" s="37"/>
      <c r="U174" s="37"/>
      <c r="V174" s="37"/>
      <c r="W174" s="37"/>
      <c r="X174" s="37"/>
      <c r="Y174" s="40"/>
      <c r="Z174" s="40"/>
      <c r="AA174" s="40"/>
      <c r="AB174" s="15"/>
      <c r="AC174" s="15"/>
      <c r="AD174" s="15"/>
      <c r="AE174" s="15"/>
      <c r="AF174" s="15"/>
      <c r="AG174" s="15"/>
      <c r="AH174" s="15"/>
      <c r="AI174" s="15"/>
      <c r="AJ174" s="15"/>
      <c r="AK174" s="15"/>
      <c r="AL174" s="15"/>
      <c r="AM174" s="15"/>
      <c r="AN174" s="15"/>
      <c r="AO174" s="15"/>
      <c r="AP174" s="15"/>
    </row>
    <row r="175" spans="1:42" ht="10.5" customHeight="1" x14ac:dyDescent="0.2">
      <c r="B175" s="208" t="s">
        <v>6</v>
      </c>
      <c r="C175" s="208"/>
      <c r="D175" s="208" t="s">
        <v>2</v>
      </c>
      <c r="E175" s="208" t="s">
        <v>37</v>
      </c>
      <c r="F175" s="38" t="s">
        <v>37</v>
      </c>
      <c r="G175" s="194">
        <f>Z170*100</f>
        <v>775</v>
      </c>
      <c r="H175" s="194"/>
      <c r="I175" s="38" t="s">
        <v>24</v>
      </c>
      <c r="J175" s="194">
        <f>AI170*100</f>
        <v>915</v>
      </c>
      <c r="K175" s="194"/>
      <c r="L175" s="38" t="s">
        <v>8</v>
      </c>
      <c r="M175" s="208" t="s">
        <v>8</v>
      </c>
      <c r="N175" s="216" t="s">
        <v>7</v>
      </c>
      <c r="O175" s="208" t="s">
        <v>37</v>
      </c>
      <c r="P175" s="38" t="s">
        <v>37</v>
      </c>
      <c r="Q175" s="194">
        <f>T169*100</f>
        <v>725</v>
      </c>
      <c r="R175" s="194"/>
      <c r="S175" s="38" t="s">
        <v>24</v>
      </c>
      <c r="T175" s="194">
        <f>AC169*100</f>
        <v>844.99999999999989</v>
      </c>
      <c r="U175" s="194"/>
      <c r="V175" s="38" t="s">
        <v>8</v>
      </c>
      <c r="W175" s="208" t="s">
        <v>8</v>
      </c>
      <c r="X175" s="37"/>
      <c r="Y175" s="40"/>
      <c r="Z175" s="40"/>
      <c r="AA175" s="40"/>
      <c r="AB175" s="15"/>
      <c r="AC175" s="15"/>
      <c r="AD175" s="15"/>
      <c r="AE175" s="15"/>
      <c r="AF175" s="15"/>
      <c r="AG175" s="15"/>
      <c r="AH175" s="15"/>
      <c r="AI175" s="15"/>
      <c r="AJ175" s="15"/>
      <c r="AK175" s="15"/>
      <c r="AL175" s="15"/>
      <c r="AM175" s="15"/>
      <c r="AN175" s="15"/>
      <c r="AO175" s="15"/>
      <c r="AP175" s="15"/>
    </row>
    <row r="176" spans="1:42" ht="10.5" customHeight="1" x14ac:dyDescent="0.2">
      <c r="B176" s="208"/>
      <c r="C176" s="208"/>
      <c r="D176" s="208"/>
      <c r="E176" s="208"/>
      <c r="F176" s="37"/>
      <c r="G176" s="37"/>
      <c r="H176" s="214">
        <v>2</v>
      </c>
      <c r="I176" s="214"/>
      <c r="J176" s="214"/>
      <c r="K176" s="37"/>
      <c r="L176" s="37"/>
      <c r="M176" s="208"/>
      <c r="N176" s="194"/>
      <c r="O176" s="208"/>
      <c r="P176" s="37"/>
      <c r="Q176" s="37"/>
      <c r="R176" s="214">
        <v>2</v>
      </c>
      <c r="S176" s="214"/>
      <c r="T176" s="214"/>
      <c r="U176" s="37"/>
      <c r="V176" s="37"/>
      <c r="W176" s="208"/>
      <c r="X176" s="37"/>
      <c r="Y176" s="40"/>
      <c r="Z176" s="40"/>
      <c r="AA176" s="40"/>
      <c r="AB176" s="15"/>
      <c r="AC176" s="15"/>
      <c r="AD176" s="15"/>
      <c r="AE176" s="15"/>
      <c r="AF176" s="15"/>
      <c r="AG176" s="15"/>
      <c r="AH176" s="15"/>
      <c r="AI176" s="15"/>
      <c r="AJ176" s="15"/>
      <c r="AK176" s="15"/>
      <c r="AL176" s="15"/>
      <c r="AM176" s="15"/>
      <c r="AN176" s="15"/>
      <c r="AO176" s="15"/>
      <c r="AP176" s="15"/>
    </row>
    <row r="177" spans="2:42" ht="10.5" customHeight="1" x14ac:dyDescent="0.2">
      <c r="B177" s="37"/>
      <c r="C177" s="37"/>
      <c r="D177" s="208" t="s">
        <v>4</v>
      </c>
      <c r="E177" s="209">
        <f>((G175+J175)/2)-(Q175+T175)/2</f>
        <v>60</v>
      </c>
      <c r="F177" s="209"/>
      <c r="G177" s="209"/>
      <c r="H177" s="209"/>
      <c r="I177" s="209"/>
      <c r="J177" s="208" t="s">
        <v>41</v>
      </c>
      <c r="K177" s="208"/>
      <c r="L177" s="37"/>
      <c r="M177" s="37"/>
      <c r="N177" s="39"/>
      <c r="O177" s="37"/>
      <c r="P177" s="37"/>
      <c r="Q177" s="37"/>
      <c r="R177" s="37"/>
      <c r="S177" s="37"/>
      <c r="T177" s="37"/>
      <c r="U177" s="37"/>
      <c r="V177" s="37"/>
      <c r="W177" s="37"/>
      <c r="X177" s="37"/>
      <c r="Y177" s="40"/>
      <c r="Z177" s="40"/>
      <c r="AA177" s="40"/>
      <c r="AB177" s="15"/>
      <c r="AC177" s="15"/>
      <c r="AD177" s="15"/>
      <c r="AE177" s="15"/>
      <c r="AF177" s="15"/>
      <c r="AG177" s="15"/>
      <c r="AH177" s="15"/>
      <c r="AI177" s="15"/>
      <c r="AJ177" s="15"/>
      <c r="AK177" s="15"/>
      <c r="AL177" s="15"/>
      <c r="AM177" s="15"/>
      <c r="AN177" s="15"/>
      <c r="AO177" s="15"/>
      <c r="AP177" s="15"/>
    </row>
    <row r="178" spans="2:42" ht="10.5" customHeight="1" x14ac:dyDescent="0.2">
      <c r="B178" s="37"/>
      <c r="C178" s="37"/>
      <c r="D178" s="208"/>
      <c r="E178" s="209"/>
      <c r="F178" s="209"/>
      <c r="G178" s="209"/>
      <c r="H178" s="209"/>
      <c r="I178" s="209"/>
      <c r="J178" s="208"/>
      <c r="K178" s="208"/>
      <c r="L178" s="37"/>
      <c r="M178" s="37"/>
      <c r="N178" s="37"/>
      <c r="O178" s="37"/>
      <c r="P178" s="37"/>
      <c r="Q178" s="37"/>
      <c r="R178" s="37"/>
      <c r="S178" s="37"/>
      <c r="T178" s="37"/>
      <c r="U178" s="37"/>
      <c r="V178" s="37"/>
      <c r="W178" s="37"/>
      <c r="X178" s="37"/>
      <c r="Y178" s="40"/>
      <c r="Z178" s="40"/>
      <c r="AA178" s="40"/>
      <c r="AB178" s="15"/>
      <c r="AC178" s="15"/>
      <c r="AD178" s="15"/>
      <c r="AE178" s="15"/>
      <c r="AF178" s="15"/>
      <c r="AG178" s="15"/>
      <c r="AH178" s="15"/>
      <c r="AI178" s="15"/>
      <c r="AJ178" s="15"/>
      <c r="AK178" s="15"/>
      <c r="AL178" s="15"/>
      <c r="AM178" s="15"/>
      <c r="AN178" s="15"/>
      <c r="AO178" s="15"/>
      <c r="AP178" s="15"/>
    </row>
    <row r="179" spans="2:42" ht="10.5" customHeight="1" x14ac:dyDescent="0.2">
      <c r="B179" s="37" t="s">
        <v>42</v>
      </c>
      <c r="C179" s="37"/>
      <c r="D179" s="37"/>
      <c r="E179" s="37"/>
      <c r="F179" s="37"/>
      <c r="G179" s="37"/>
      <c r="H179" s="37"/>
      <c r="I179" s="37"/>
      <c r="J179" s="37"/>
      <c r="K179" s="37"/>
      <c r="L179" s="37"/>
      <c r="M179" s="37"/>
      <c r="N179" s="37"/>
      <c r="O179" s="37"/>
      <c r="P179" s="37"/>
      <c r="Q179" s="37"/>
      <c r="R179" s="37"/>
      <c r="S179" s="37"/>
      <c r="T179" s="37"/>
      <c r="U179" s="37"/>
      <c r="V179" s="37"/>
      <c r="W179" s="37"/>
      <c r="X179" s="37"/>
      <c r="Y179" s="40"/>
      <c r="Z179" s="40"/>
      <c r="AA179" s="40"/>
      <c r="AB179" s="15"/>
      <c r="AC179" s="15"/>
      <c r="AD179" s="15"/>
      <c r="AE179" s="15"/>
      <c r="AF179" s="15"/>
      <c r="AG179" s="15"/>
      <c r="AH179" s="15"/>
      <c r="AI179" s="15"/>
      <c r="AJ179" s="15"/>
      <c r="AK179" s="15"/>
      <c r="AL179" s="15"/>
      <c r="AM179" s="15"/>
      <c r="AN179" s="15"/>
      <c r="AO179" s="15"/>
      <c r="AP179" s="15"/>
    </row>
    <row r="180" spans="2:42" ht="10.5" customHeight="1" x14ac:dyDescent="0.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40"/>
      <c r="Z180" s="40"/>
      <c r="AA180" s="40"/>
      <c r="AB180" s="15"/>
      <c r="AC180" s="15"/>
      <c r="AD180" s="15"/>
      <c r="AE180" s="15"/>
      <c r="AF180" s="15"/>
      <c r="AG180" s="15"/>
      <c r="AH180" s="15"/>
      <c r="AI180" s="15"/>
      <c r="AJ180" s="15"/>
      <c r="AK180" s="15"/>
      <c r="AL180" s="15"/>
      <c r="AM180" s="15"/>
      <c r="AN180" s="15"/>
      <c r="AO180" s="15"/>
      <c r="AP180" s="15"/>
    </row>
    <row r="181" spans="2:42" ht="10.5" customHeight="1" x14ac:dyDescent="0.2">
      <c r="B181" s="37"/>
      <c r="C181" s="37"/>
      <c r="D181" s="37"/>
      <c r="E181" s="37"/>
      <c r="F181" s="37"/>
      <c r="G181" s="37"/>
      <c r="H181" s="37"/>
      <c r="I181" s="39"/>
      <c r="J181" s="39"/>
      <c r="K181" s="194">
        <f>D169</f>
        <v>110</v>
      </c>
      <c r="L181" s="194"/>
      <c r="M181" s="38" t="s">
        <v>3</v>
      </c>
      <c r="N181" s="194">
        <f>I169</f>
        <v>12</v>
      </c>
      <c r="O181" s="194"/>
      <c r="P181" s="208" t="s">
        <v>3</v>
      </c>
      <c r="Q181" s="208">
        <f>AJ169</f>
        <v>1.0249999999999999</v>
      </c>
      <c r="R181" s="208"/>
      <c r="S181" s="208"/>
      <c r="T181" s="208"/>
      <c r="U181" s="37"/>
      <c r="V181" s="37"/>
      <c r="W181" s="37"/>
      <c r="X181" s="37"/>
      <c r="Y181" s="40"/>
      <c r="Z181" s="40"/>
      <c r="AA181" s="40"/>
      <c r="AB181" s="15"/>
      <c r="AC181" s="15"/>
      <c r="AD181" s="15"/>
      <c r="AE181" s="15"/>
      <c r="AF181" s="15"/>
      <c r="AG181" s="15"/>
      <c r="AH181" s="15"/>
      <c r="AI181" s="15"/>
      <c r="AJ181" s="15"/>
      <c r="AK181" s="15"/>
      <c r="AL181" s="15"/>
      <c r="AM181" s="15"/>
      <c r="AN181" s="15"/>
      <c r="AO181" s="15"/>
      <c r="AP181" s="15"/>
    </row>
    <row r="182" spans="2:42" ht="10.5" customHeight="1" x14ac:dyDescent="0.2">
      <c r="B182" s="37"/>
      <c r="C182" s="37"/>
      <c r="D182" s="37"/>
      <c r="E182" s="37"/>
      <c r="F182" s="37"/>
      <c r="G182" s="37"/>
      <c r="H182" s="37"/>
      <c r="I182" s="37"/>
      <c r="J182" s="37"/>
      <c r="K182" s="214">
        <v>100</v>
      </c>
      <c r="L182" s="214"/>
      <c r="M182" s="214"/>
      <c r="N182" s="214"/>
      <c r="O182" s="214"/>
      <c r="P182" s="208"/>
      <c r="Q182" s="208"/>
      <c r="R182" s="208"/>
      <c r="S182" s="208"/>
      <c r="T182" s="208"/>
      <c r="U182" s="37"/>
      <c r="V182" s="37"/>
      <c r="W182" s="37"/>
      <c r="X182" s="37"/>
      <c r="Y182" s="40"/>
      <c r="Z182" s="40"/>
      <c r="AA182" s="40"/>
      <c r="AB182" s="15"/>
      <c r="AC182" s="15"/>
      <c r="AD182" s="15"/>
      <c r="AE182" s="15"/>
      <c r="AF182" s="15"/>
      <c r="AG182" s="15"/>
      <c r="AH182" s="15"/>
      <c r="AI182" s="15"/>
      <c r="AJ182" s="15"/>
      <c r="AK182" s="15"/>
      <c r="AL182" s="15"/>
      <c r="AM182" s="15"/>
      <c r="AN182" s="15"/>
      <c r="AO182" s="15"/>
      <c r="AP182" s="15"/>
    </row>
    <row r="183" spans="2:42" ht="10.5" customHeight="1" x14ac:dyDescent="0.2">
      <c r="B183" s="37"/>
      <c r="C183" s="37"/>
      <c r="D183" s="37"/>
      <c r="E183" s="37"/>
      <c r="F183" s="37"/>
      <c r="G183" s="37"/>
      <c r="H183" s="37"/>
      <c r="I183" s="208" t="s">
        <v>2</v>
      </c>
      <c r="J183" s="208"/>
      <c r="K183" s="212">
        <f>K181*N181*Q181/100</f>
        <v>13.529999999999998</v>
      </c>
      <c r="L183" s="212"/>
      <c r="M183" s="212"/>
      <c r="N183" s="212"/>
      <c r="O183" s="212"/>
      <c r="P183" s="208" t="s">
        <v>45</v>
      </c>
      <c r="Q183" s="208"/>
      <c r="R183" s="208"/>
      <c r="S183" s="208"/>
      <c r="T183" s="208"/>
      <c r="U183" s="37"/>
      <c r="V183" s="37"/>
      <c r="W183" s="37"/>
      <c r="X183" s="37"/>
      <c r="Y183" s="40"/>
      <c r="Z183" s="40"/>
      <c r="AA183" s="40"/>
      <c r="AB183" s="15"/>
      <c r="AC183" s="15"/>
      <c r="AD183" s="15"/>
      <c r="AE183" s="15"/>
      <c r="AF183" s="15"/>
      <c r="AG183" s="15"/>
      <c r="AH183" s="15"/>
      <c r="AI183" s="15"/>
      <c r="AJ183" s="15"/>
      <c r="AK183" s="15"/>
      <c r="AL183" s="15"/>
      <c r="AM183" s="15"/>
      <c r="AN183" s="15"/>
      <c r="AO183" s="15"/>
      <c r="AP183" s="15"/>
    </row>
    <row r="184" spans="2:42" ht="10.5" customHeight="1" x14ac:dyDescent="0.2">
      <c r="B184" s="37"/>
      <c r="C184" s="37"/>
      <c r="D184" s="37"/>
      <c r="E184" s="37"/>
      <c r="F184" s="37"/>
      <c r="G184" s="37"/>
      <c r="H184" s="37"/>
      <c r="I184" s="208"/>
      <c r="J184" s="208"/>
      <c r="K184" s="212"/>
      <c r="L184" s="212"/>
      <c r="M184" s="212"/>
      <c r="N184" s="212"/>
      <c r="O184" s="212"/>
      <c r="P184" s="208"/>
      <c r="Q184" s="208"/>
      <c r="R184" s="208"/>
      <c r="S184" s="208"/>
      <c r="T184" s="208"/>
      <c r="U184" s="37"/>
      <c r="V184" s="37"/>
      <c r="W184" s="37"/>
      <c r="X184" s="37"/>
      <c r="Y184" s="40"/>
      <c r="Z184" s="40"/>
      <c r="AA184" s="40"/>
      <c r="AB184" s="15"/>
      <c r="AC184" s="15"/>
      <c r="AD184" s="15"/>
      <c r="AE184" s="15"/>
      <c r="AF184" s="15"/>
      <c r="AG184" s="15"/>
      <c r="AH184" s="15"/>
      <c r="AI184" s="15"/>
      <c r="AJ184" s="15"/>
      <c r="AK184" s="15"/>
      <c r="AL184" s="15"/>
      <c r="AM184" s="15"/>
      <c r="AN184" s="15"/>
      <c r="AO184" s="15"/>
      <c r="AP184" s="15"/>
    </row>
    <row r="185" spans="2:42" ht="10.5" customHeight="1" x14ac:dyDescent="0.2">
      <c r="B185" s="37" t="s">
        <v>46</v>
      </c>
      <c r="C185" s="37"/>
      <c r="D185" s="37"/>
      <c r="E185" s="37"/>
      <c r="F185" s="37"/>
      <c r="G185" s="37"/>
      <c r="H185" s="37"/>
      <c r="I185" s="37"/>
      <c r="J185" s="37"/>
      <c r="K185" s="37"/>
      <c r="L185" s="37"/>
      <c r="M185" s="37"/>
      <c r="N185" s="37"/>
      <c r="O185" s="37"/>
      <c r="P185" s="37"/>
      <c r="Q185" s="37"/>
      <c r="R185" s="37"/>
      <c r="S185" s="37"/>
      <c r="T185" s="37"/>
      <c r="U185" s="37"/>
      <c r="V185" s="37"/>
      <c r="W185" s="37"/>
      <c r="X185" s="37"/>
      <c r="Y185" s="40"/>
      <c r="Z185" s="40"/>
      <c r="AA185" s="40"/>
      <c r="AB185" s="15"/>
      <c r="AC185" s="15"/>
      <c r="AD185" s="15"/>
      <c r="AE185" s="15"/>
      <c r="AF185" s="15"/>
      <c r="AG185" s="15"/>
      <c r="AH185" s="15"/>
      <c r="AI185" s="15"/>
      <c r="AJ185" s="15"/>
      <c r="AK185" s="15"/>
      <c r="AL185" s="15"/>
      <c r="AM185" s="15"/>
      <c r="AN185" s="15"/>
      <c r="AO185" s="15"/>
      <c r="AP185" s="15"/>
    </row>
    <row r="186" spans="2:42" ht="10.5" customHeight="1" x14ac:dyDescent="0.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40"/>
      <c r="Z186" s="40"/>
      <c r="AA186" s="40"/>
      <c r="AB186" s="15"/>
      <c r="AC186" s="15"/>
      <c r="AD186" s="15"/>
      <c r="AE186" s="15"/>
      <c r="AF186" s="15"/>
      <c r="AG186" s="15"/>
      <c r="AH186" s="15"/>
      <c r="AI186" s="15"/>
      <c r="AJ186" s="15"/>
      <c r="AK186" s="15"/>
      <c r="AL186" s="15"/>
      <c r="AM186" s="15"/>
      <c r="AN186" s="15"/>
      <c r="AO186" s="15"/>
      <c r="AP186" s="15"/>
    </row>
    <row r="187" spans="2:42" ht="10.5" customHeight="1" x14ac:dyDescent="0.2">
      <c r="B187" s="37"/>
      <c r="C187" s="37" t="s">
        <v>47</v>
      </c>
      <c r="D187" s="37"/>
      <c r="E187" s="37"/>
      <c r="F187" s="37"/>
      <c r="G187" s="37"/>
      <c r="H187" s="37"/>
      <c r="I187" s="37"/>
      <c r="J187" s="37"/>
      <c r="K187" s="37"/>
      <c r="L187" s="37"/>
      <c r="M187" s="37"/>
      <c r="N187" s="37"/>
      <c r="O187" s="37"/>
      <c r="P187" s="37"/>
      <c r="Q187" s="37"/>
      <c r="R187" s="37"/>
      <c r="S187" s="37"/>
      <c r="T187" s="37"/>
      <c r="U187" s="37"/>
      <c r="V187" s="37"/>
      <c r="W187" s="37"/>
      <c r="X187" s="37"/>
      <c r="Y187" s="40"/>
      <c r="Z187" s="40"/>
      <c r="AA187" s="40"/>
      <c r="AB187" s="15"/>
      <c r="AC187" s="15"/>
      <c r="AD187" s="15"/>
      <c r="AE187" s="15"/>
      <c r="AF187" s="15"/>
      <c r="AG187" s="15"/>
      <c r="AH187" s="15"/>
      <c r="AI187" s="15"/>
      <c r="AJ187" s="15"/>
      <c r="AK187" s="15"/>
      <c r="AL187" s="15"/>
      <c r="AM187" s="15"/>
      <c r="AN187" s="15"/>
      <c r="AO187" s="15"/>
      <c r="AP187" s="15"/>
    </row>
    <row r="188" spans="2:42" ht="10.5" customHeight="1" x14ac:dyDescent="0.2">
      <c r="B188" s="37"/>
      <c r="C188" s="37" t="s">
        <v>2</v>
      </c>
      <c r="D188" s="208">
        <f>ROUND(E177,2)</f>
        <v>60</v>
      </c>
      <c r="E188" s="208"/>
      <c r="F188" s="208"/>
      <c r="G188" s="37" t="s">
        <v>3</v>
      </c>
      <c r="H188" s="213">
        <f>ROUND(K183,2)</f>
        <v>13.53</v>
      </c>
      <c r="I188" s="208"/>
      <c r="J188" s="208"/>
      <c r="K188" s="37"/>
      <c r="L188" s="37"/>
      <c r="M188" s="37"/>
      <c r="N188" s="37"/>
      <c r="O188" s="37"/>
      <c r="P188" s="37"/>
      <c r="Q188" s="37"/>
      <c r="R188" s="37"/>
      <c r="S188" s="37"/>
      <c r="T188" s="37"/>
      <c r="U188" s="37"/>
      <c r="V188" s="37"/>
      <c r="W188" s="37"/>
      <c r="X188" s="37"/>
      <c r="Y188" s="40"/>
      <c r="Z188" s="40"/>
      <c r="AA188" s="40"/>
      <c r="AB188" s="15"/>
      <c r="AC188" s="15"/>
      <c r="AD188" s="15"/>
      <c r="AE188" s="15"/>
      <c r="AF188" s="15"/>
      <c r="AG188" s="15"/>
      <c r="AH188" s="15"/>
      <c r="AI188" s="15"/>
      <c r="AJ188" s="15"/>
      <c r="AK188" s="15"/>
      <c r="AL188" s="15"/>
      <c r="AM188" s="15"/>
      <c r="AN188" s="15"/>
      <c r="AO188" s="15"/>
      <c r="AP188" s="15"/>
    </row>
    <row r="189" spans="2:42" ht="10.5" customHeight="1" x14ac:dyDescent="0.2">
      <c r="B189" s="37"/>
      <c r="C189" s="37" t="s">
        <v>2</v>
      </c>
      <c r="D189" s="212">
        <f>D188*H188</f>
        <v>811.8</v>
      </c>
      <c r="E189" s="212"/>
      <c r="F189" s="212"/>
      <c r="G189" s="212"/>
      <c r="H189" s="212"/>
      <c r="I189" s="208" t="s">
        <v>22</v>
      </c>
      <c r="J189" s="208"/>
      <c r="K189" s="37"/>
      <c r="L189" s="37"/>
      <c r="M189" s="37"/>
      <c r="N189" s="37"/>
      <c r="O189" s="37"/>
      <c r="P189" s="37"/>
      <c r="Q189" s="37"/>
      <c r="R189" s="37"/>
      <c r="S189" s="37"/>
      <c r="T189" s="37"/>
      <c r="U189" s="37"/>
      <c r="V189" s="37"/>
      <c r="W189" s="37"/>
      <c r="X189" s="37"/>
      <c r="Y189" s="40"/>
      <c r="Z189" s="40"/>
      <c r="AA189" s="40"/>
      <c r="AB189" s="15"/>
      <c r="AC189" s="15"/>
      <c r="AD189" s="15"/>
      <c r="AE189" s="15"/>
      <c r="AF189" s="15"/>
      <c r="AG189" s="15"/>
      <c r="AH189" s="15"/>
      <c r="AI189" s="15"/>
      <c r="AJ189" s="15"/>
      <c r="AK189" s="15"/>
      <c r="AL189" s="15"/>
      <c r="AM189" s="15"/>
      <c r="AN189" s="15"/>
      <c r="AO189" s="15"/>
      <c r="AP189" s="15"/>
    </row>
    <row r="190" spans="2:42" ht="10.5" customHeight="1" x14ac:dyDescent="0.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row>
    <row r="191" spans="2:42" ht="10.5" customHeight="1" x14ac:dyDescent="0.2">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row>
    <row r="192" spans="2:42" x14ac:dyDescent="0.2">
      <c r="B192" s="15" t="s">
        <v>215</v>
      </c>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row>
    <row r="193" spans="2:42" x14ac:dyDescent="0.2">
      <c r="B193" s="211" t="s">
        <v>9</v>
      </c>
      <c r="C193" s="198"/>
      <c r="D193" s="204">
        <v>115</v>
      </c>
      <c r="E193" s="204"/>
      <c r="F193" s="198" t="s">
        <v>10</v>
      </c>
      <c r="G193" s="198"/>
      <c r="H193" s="198"/>
      <c r="I193" s="204">
        <v>15</v>
      </c>
      <c r="J193" s="204"/>
      <c r="K193" s="198" t="s">
        <v>28</v>
      </c>
      <c r="L193" s="198"/>
      <c r="M193" s="198"/>
      <c r="N193" s="198"/>
      <c r="O193" s="198"/>
      <c r="P193" s="198"/>
      <c r="Q193" s="198"/>
      <c r="R193" s="198"/>
      <c r="S193" s="198"/>
      <c r="T193" s="199">
        <v>6.15</v>
      </c>
      <c r="U193" s="199"/>
      <c r="V193" s="199"/>
      <c r="W193" s="198" t="s">
        <v>29</v>
      </c>
      <c r="X193" s="198"/>
      <c r="Y193" s="198"/>
      <c r="Z193" s="198"/>
      <c r="AA193" s="198"/>
      <c r="AB193" s="198"/>
      <c r="AC193" s="199">
        <v>7.75</v>
      </c>
      <c r="AD193" s="199"/>
      <c r="AE193" s="199"/>
      <c r="AF193" s="198" t="s">
        <v>30</v>
      </c>
      <c r="AG193" s="198"/>
      <c r="AH193" s="198"/>
      <c r="AI193" s="198"/>
      <c r="AJ193" s="204">
        <v>1.0249999999999999</v>
      </c>
      <c r="AK193" s="204"/>
      <c r="AL193" s="204"/>
      <c r="AM193" s="5" t="s">
        <v>31</v>
      </c>
      <c r="AN193" s="5"/>
      <c r="AO193" s="5"/>
      <c r="AP193" s="12"/>
    </row>
    <row r="194" spans="2:42" x14ac:dyDescent="0.2">
      <c r="B194" s="205" t="s">
        <v>32</v>
      </c>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10">
        <v>6.95</v>
      </c>
      <c r="AA194" s="210"/>
      <c r="AB194" s="210"/>
      <c r="AC194" s="203" t="s">
        <v>29</v>
      </c>
      <c r="AD194" s="203"/>
      <c r="AE194" s="203"/>
      <c r="AF194" s="203"/>
      <c r="AG194" s="203"/>
      <c r="AH194" s="203"/>
      <c r="AI194" s="210">
        <v>8.5500000000000007</v>
      </c>
      <c r="AJ194" s="210"/>
      <c r="AK194" s="210"/>
      <c r="AL194" s="203" t="s">
        <v>33</v>
      </c>
      <c r="AM194" s="203"/>
      <c r="AN194" s="203"/>
      <c r="AO194" s="203"/>
      <c r="AP194" s="215"/>
    </row>
    <row r="195" spans="2:42" x14ac:dyDescent="0.2">
      <c r="B195" s="22" t="s">
        <v>34</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14"/>
    </row>
    <row r="196" spans="2:42" ht="10.5" customHeight="1" x14ac:dyDescent="0.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row>
    <row r="197" spans="2:42" ht="10.5" customHeight="1" x14ac:dyDescent="0.2">
      <c r="B197" s="37" t="s">
        <v>19</v>
      </c>
      <c r="C197" s="37"/>
      <c r="D197" s="37"/>
      <c r="E197" s="37"/>
      <c r="F197" s="37"/>
      <c r="G197" s="37"/>
      <c r="H197" s="37"/>
      <c r="I197" s="37"/>
      <c r="J197" s="37"/>
      <c r="K197" s="37"/>
      <c r="L197" s="37"/>
      <c r="M197" s="37"/>
      <c r="N197" s="37"/>
      <c r="O197" s="37"/>
      <c r="P197" s="37"/>
      <c r="Q197" s="37"/>
      <c r="R197" s="37"/>
      <c r="S197" s="37"/>
      <c r="T197" s="37"/>
      <c r="U197" s="37"/>
      <c r="V197" s="37"/>
      <c r="W197" s="37"/>
      <c r="X197" s="37"/>
      <c r="Y197" s="40"/>
      <c r="Z197" s="40"/>
      <c r="AA197" s="40"/>
      <c r="AB197" s="15"/>
      <c r="AC197" s="15"/>
      <c r="AD197" s="15"/>
      <c r="AE197" s="15"/>
      <c r="AF197" s="15"/>
      <c r="AG197" s="15"/>
      <c r="AH197" s="15"/>
      <c r="AI197" s="15"/>
      <c r="AJ197" s="15"/>
      <c r="AK197" s="15"/>
      <c r="AL197" s="15"/>
      <c r="AM197" s="15"/>
      <c r="AN197" s="15"/>
      <c r="AO197" s="15"/>
      <c r="AP197" s="15"/>
    </row>
    <row r="198" spans="2:42" ht="10.5" customHeight="1" x14ac:dyDescent="0.2">
      <c r="B198" s="37" t="s">
        <v>35</v>
      </c>
      <c r="C198" s="37"/>
      <c r="D198" s="37"/>
      <c r="E198" s="37"/>
      <c r="F198" s="37"/>
      <c r="G198" s="37"/>
      <c r="H198" s="37"/>
      <c r="I198" s="37"/>
      <c r="J198" s="37"/>
      <c r="K198" s="37"/>
      <c r="L198" s="37"/>
      <c r="M198" s="37"/>
      <c r="N198" s="37"/>
      <c r="O198" s="37"/>
      <c r="P198" s="37"/>
      <c r="Q198" s="37"/>
      <c r="R198" s="37"/>
      <c r="S198" s="37"/>
      <c r="T198" s="37"/>
      <c r="U198" s="37"/>
      <c r="V198" s="37"/>
      <c r="W198" s="37"/>
      <c r="X198" s="37"/>
      <c r="Y198" s="40"/>
      <c r="Z198" s="40"/>
      <c r="AA198" s="40"/>
      <c r="AB198" s="15"/>
      <c r="AC198" s="15"/>
      <c r="AD198" s="15"/>
      <c r="AE198" s="15"/>
      <c r="AF198" s="15"/>
      <c r="AG198" s="15"/>
      <c r="AH198" s="15"/>
      <c r="AI198" s="15"/>
      <c r="AJ198" s="15"/>
      <c r="AK198" s="15"/>
      <c r="AL198" s="15"/>
      <c r="AM198" s="15"/>
      <c r="AN198" s="15"/>
      <c r="AO198" s="15"/>
      <c r="AP198" s="15"/>
    </row>
    <row r="199" spans="2:42" ht="10.5" customHeight="1" x14ac:dyDescent="0.2">
      <c r="B199" s="208" t="s">
        <v>6</v>
      </c>
      <c r="C199" s="208"/>
      <c r="D199" s="208" t="s">
        <v>2</v>
      </c>
      <c r="E199" s="208" t="s">
        <v>37</v>
      </c>
      <c r="F199" s="38" t="s">
        <v>37</v>
      </c>
      <c r="G199" s="194">
        <f>Z194*100</f>
        <v>695</v>
      </c>
      <c r="H199" s="194"/>
      <c r="I199" s="38" t="s">
        <v>24</v>
      </c>
      <c r="J199" s="194">
        <f>AI194*100</f>
        <v>855.00000000000011</v>
      </c>
      <c r="K199" s="194"/>
      <c r="L199" s="38" t="s">
        <v>8</v>
      </c>
      <c r="M199" s="208" t="s">
        <v>8</v>
      </c>
      <c r="N199" s="216" t="s">
        <v>7</v>
      </c>
      <c r="O199" s="208" t="s">
        <v>37</v>
      </c>
      <c r="P199" s="38" t="s">
        <v>37</v>
      </c>
      <c r="Q199" s="194">
        <f>T193*100</f>
        <v>615</v>
      </c>
      <c r="R199" s="194"/>
      <c r="S199" s="38" t="s">
        <v>24</v>
      </c>
      <c r="T199" s="194">
        <f>AC193*100</f>
        <v>775</v>
      </c>
      <c r="U199" s="194"/>
      <c r="V199" s="38" t="s">
        <v>8</v>
      </c>
      <c r="W199" s="208" t="s">
        <v>8</v>
      </c>
      <c r="X199" s="37"/>
      <c r="Y199" s="40"/>
      <c r="Z199" s="40"/>
      <c r="AA199" s="40"/>
      <c r="AB199" s="15"/>
      <c r="AC199" s="15"/>
      <c r="AD199" s="15"/>
      <c r="AE199" s="15"/>
      <c r="AF199" s="15"/>
      <c r="AG199" s="15"/>
      <c r="AH199" s="15"/>
      <c r="AI199" s="15"/>
      <c r="AJ199" s="15"/>
      <c r="AK199" s="15"/>
      <c r="AL199" s="15"/>
      <c r="AM199" s="15"/>
      <c r="AN199" s="15"/>
      <c r="AO199" s="15"/>
      <c r="AP199" s="15"/>
    </row>
    <row r="200" spans="2:42" ht="10.5" customHeight="1" x14ac:dyDescent="0.2">
      <c r="B200" s="208"/>
      <c r="C200" s="208"/>
      <c r="D200" s="208"/>
      <c r="E200" s="208"/>
      <c r="F200" s="37"/>
      <c r="G200" s="37"/>
      <c r="H200" s="214">
        <v>2</v>
      </c>
      <c r="I200" s="214"/>
      <c r="J200" s="214"/>
      <c r="K200" s="37"/>
      <c r="L200" s="37"/>
      <c r="M200" s="208"/>
      <c r="N200" s="194"/>
      <c r="O200" s="208"/>
      <c r="P200" s="37"/>
      <c r="Q200" s="37"/>
      <c r="R200" s="214">
        <v>2</v>
      </c>
      <c r="S200" s="214"/>
      <c r="T200" s="214"/>
      <c r="U200" s="37"/>
      <c r="V200" s="37"/>
      <c r="W200" s="208"/>
      <c r="X200" s="37"/>
      <c r="Y200" s="40"/>
      <c r="Z200" s="40"/>
      <c r="AA200" s="40"/>
      <c r="AB200" s="15"/>
      <c r="AC200" s="15"/>
      <c r="AD200" s="15"/>
      <c r="AE200" s="15"/>
      <c r="AF200" s="15"/>
      <c r="AG200" s="15"/>
      <c r="AH200" s="15"/>
      <c r="AI200" s="15"/>
      <c r="AJ200" s="15"/>
      <c r="AK200" s="15"/>
      <c r="AL200" s="15"/>
      <c r="AM200" s="15"/>
      <c r="AN200" s="15"/>
      <c r="AO200" s="15"/>
      <c r="AP200" s="15"/>
    </row>
    <row r="201" spans="2:42" ht="10.5" customHeight="1" x14ac:dyDescent="0.2">
      <c r="B201" s="37"/>
      <c r="C201" s="37"/>
      <c r="D201" s="208" t="s">
        <v>4</v>
      </c>
      <c r="E201" s="209">
        <f>((G199+J199)/2)-(Q199+T199)/2</f>
        <v>80</v>
      </c>
      <c r="F201" s="209"/>
      <c r="G201" s="209"/>
      <c r="H201" s="209"/>
      <c r="I201" s="209"/>
      <c r="J201" s="208" t="s">
        <v>41</v>
      </c>
      <c r="K201" s="208"/>
      <c r="L201" s="37"/>
      <c r="M201" s="37"/>
      <c r="N201" s="39"/>
      <c r="O201" s="37"/>
      <c r="P201" s="37"/>
      <c r="Q201" s="37"/>
      <c r="R201" s="37"/>
      <c r="S201" s="37"/>
      <c r="T201" s="37"/>
      <c r="U201" s="37"/>
      <c r="V201" s="37"/>
      <c r="W201" s="37"/>
      <c r="X201" s="37"/>
      <c r="Y201" s="40"/>
      <c r="Z201" s="40"/>
      <c r="AA201" s="40"/>
      <c r="AB201" s="15"/>
      <c r="AC201" s="15"/>
      <c r="AD201" s="15"/>
      <c r="AE201" s="15"/>
      <c r="AF201" s="15"/>
      <c r="AG201" s="15"/>
      <c r="AH201" s="15"/>
      <c r="AI201" s="15"/>
      <c r="AJ201" s="15"/>
      <c r="AK201" s="15"/>
      <c r="AL201" s="15"/>
      <c r="AM201" s="15"/>
      <c r="AN201" s="15"/>
      <c r="AO201" s="15"/>
      <c r="AP201" s="15"/>
    </row>
    <row r="202" spans="2:42" ht="10.5" customHeight="1" x14ac:dyDescent="0.2">
      <c r="B202" s="37"/>
      <c r="C202" s="37"/>
      <c r="D202" s="208"/>
      <c r="E202" s="209"/>
      <c r="F202" s="209"/>
      <c r="G202" s="209"/>
      <c r="H202" s="209"/>
      <c r="I202" s="209"/>
      <c r="J202" s="208"/>
      <c r="K202" s="208"/>
      <c r="L202" s="37"/>
      <c r="M202" s="37"/>
      <c r="N202" s="37"/>
      <c r="O202" s="37"/>
      <c r="P202" s="37"/>
      <c r="Q202" s="37"/>
      <c r="R202" s="37"/>
      <c r="S202" s="37"/>
      <c r="T202" s="37"/>
      <c r="U202" s="37"/>
      <c r="V202" s="37"/>
      <c r="W202" s="37"/>
      <c r="X202" s="37"/>
      <c r="Y202" s="40"/>
      <c r="Z202" s="40"/>
      <c r="AA202" s="40"/>
      <c r="AB202" s="15"/>
      <c r="AC202" s="15"/>
      <c r="AD202" s="15"/>
      <c r="AE202" s="15"/>
      <c r="AF202" s="15"/>
      <c r="AG202" s="15"/>
      <c r="AH202" s="15"/>
      <c r="AI202" s="15"/>
      <c r="AJ202" s="15"/>
      <c r="AK202" s="15"/>
      <c r="AL202" s="15"/>
      <c r="AM202" s="15"/>
      <c r="AN202" s="15"/>
      <c r="AO202" s="15"/>
      <c r="AP202" s="15"/>
    </row>
    <row r="203" spans="2:42" ht="10.5" customHeight="1" x14ac:dyDescent="0.2">
      <c r="B203" s="37" t="s">
        <v>42</v>
      </c>
      <c r="C203" s="37"/>
      <c r="D203" s="37"/>
      <c r="E203" s="37"/>
      <c r="F203" s="37"/>
      <c r="G203" s="37"/>
      <c r="H203" s="37"/>
      <c r="I203" s="37"/>
      <c r="J203" s="37"/>
      <c r="K203" s="37"/>
      <c r="L203" s="37"/>
      <c r="M203" s="37"/>
      <c r="N203" s="37"/>
      <c r="O203" s="37"/>
      <c r="P203" s="37"/>
      <c r="Q203" s="37"/>
      <c r="R203" s="37"/>
      <c r="S203" s="37"/>
      <c r="T203" s="37"/>
      <c r="U203" s="37"/>
      <c r="V203" s="37"/>
      <c r="W203" s="37"/>
      <c r="X203" s="37"/>
      <c r="Y203" s="40"/>
      <c r="Z203" s="40"/>
      <c r="AA203" s="40"/>
      <c r="AB203" s="15"/>
      <c r="AC203" s="15"/>
      <c r="AD203" s="15"/>
      <c r="AE203" s="15"/>
      <c r="AF203" s="15"/>
      <c r="AG203" s="15"/>
      <c r="AH203" s="15"/>
      <c r="AI203" s="15"/>
      <c r="AJ203" s="15"/>
      <c r="AK203" s="15"/>
      <c r="AL203" s="15"/>
      <c r="AM203" s="15"/>
      <c r="AN203" s="15"/>
      <c r="AO203" s="15"/>
      <c r="AP203" s="15"/>
    </row>
    <row r="204" spans="2:42" ht="10.5" customHeight="1" x14ac:dyDescent="0.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40"/>
      <c r="Z204" s="40"/>
      <c r="AA204" s="40"/>
      <c r="AB204" s="15"/>
      <c r="AC204" s="15"/>
      <c r="AD204" s="15"/>
      <c r="AE204" s="15"/>
      <c r="AF204" s="15"/>
      <c r="AG204" s="15"/>
      <c r="AH204" s="15"/>
      <c r="AI204" s="15"/>
      <c r="AJ204" s="15"/>
      <c r="AK204" s="15"/>
      <c r="AL204" s="15"/>
      <c r="AM204" s="15"/>
      <c r="AN204" s="15"/>
      <c r="AO204" s="15"/>
      <c r="AP204" s="15"/>
    </row>
    <row r="205" spans="2:42" ht="10.5" customHeight="1" x14ac:dyDescent="0.2">
      <c r="B205" s="37"/>
      <c r="C205" s="37"/>
      <c r="D205" s="37"/>
      <c r="E205" s="37"/>
      <c r="F205" s="37"/>
      <c r="G205" s="37"/>
      <c r="H205" s="37"/>
      <c r="I205" s="39"/>
      <c r="J205" s="39"/>
      <c r="K205" s="194">
        <f>D193</f>
        <v>115</v>
      </c>
      <c r="L205" s="194"/>
      <c r="M205" s="38" t="s">
        <v>3</v>
      </c>
      <c r="N205" s="194">
        <f>I193</f>
        <v>15</v>
      </c>
      <c r="O205" s="194"/>
      <c r="P205" s="208" t="s">
        <v>3</v>
      </c>
      <c r="Q205" s="208">
        <f>AJ193</f>
        <v>1.0249999999999999</v>
      </c>
      <c r="R205" s="208"/>
      <c r="S205" s="208"/>
      <c r="T205" s="208"/>
      <c r="U205" s="37"/>
      <c r="V205" s="37"/>
      <c r="W205" s="37"/>
      <c r="X205" s="37"/>
      <c r="Y205" s="40"/>
      <c r="Z205" s="40"/>
      <c r="AA205" s="40"/>
      <c r="AB205" s="15"/>
      <c r="AC205" s="15"/>
      <c r="AD205" s="15"/>
      <c r="AE205" s="15"/>
      <c r="AF205" s="15"/>
      <c r="AG205" s="15"/>
      <c r="AH205" s="15"/>
      <c r="AI205" s="15"/>
      <c r="AJ205" s="15"/>
      <c r="AK205" s="15"/>
      <c r="AL205" s="15"/>
      <c r="AM205" s="15"/>
      <c r="AN205" s="15"/>
      <c r="AO205" s="15"/>
      <c r="AP205" s="15"/>
    </row>
    <row r="206" spans="2:42" ht="10.5" customHeight="1" x14ac:dyDescent="0.2">
      <c r="B206" s="37"/>
      <c r="C206" s="37"/>
      <c r="D206" s="37"/>
      <c r="E206" s="37"/>
      <c r="F206" s="37"/>
      <c r="G206" s="37"/>
      <c r="H206" s="37"/>
      <c r="I206" s="37"/>
      <c r="J206" s="37"/>
      <c r="K206" s="214">
        <v>100</v>
      </c>
      <c r="L206" s="214"/>
      <c r="M206" s="214"/>
      <c r="N206" s="214"/>
      <c r="O206" s="214"/>
      <c r="P206" s="208"/>
      <c r="Q206" s="208"/>
      <c r="R206" s="208"/>
      <c r="S206" s="208"/>
      <c r="T206" s="208"/>
      <c r="U206" s="37"/>
      <c r="V206" s="37"/>
      <c r="W206" s="37"/>
      <c r="X206" s="37"/>
      <c r="Y206" s="40"/>
      <c r="Z206" s="40"/>
      <c r="AA206" s="40"/>
      <c r="AB206" s="15"/>
      <c r="AC206" s="15"/>
      <c r="AD206" s="15"/>
      <c r="AE206" s="15"/>
      <c r="AF206" s="15"/>
      <c r="AG206" s="15"/>
      <c r="AH206" s="15"/>
      <c r="AI206" s="15"/>
      <c r="AJ206" s="15"/>
      <c r="AK206" s="15"/>
      <c r="AL206" s="15"/>
      <c r="AM206" s="15"/>
      <c r="AN206" s="15"/>
      <c r="AO206" s="15"/>
      <c r="AP206" s="15"/>
    </row>
    <row r="207" spans="2:42" ht="10.5" customHeight="1" x14ac:dyDescent="0.2">
      <c r="B207" s="37"/>
      <c r="C207" s="37"/>
      <c r="D207" s="37"/>
      <c r="E207" s="37"/>
      <c r="F207" s="37"/>
      <c r="G207" s="37"/>
      <c r="H207" s="37"/>
      <c r="I207" s="208" t="s">
        <v>2</v>
      </c>
      <c r="J207" s="208"/>
      <c r="K207" s="212">
        <f>K205*N205*Q205/100</f>
        <v>17.681249999999999</v>
      </c>
      <c r="L207" s="212"/>
      <c r="M207" s="212"/>
      <c r="N207" s="212"/>
      <c r="O207" s="212"/>
      <c r="P207" s="208" t="s">
        <v>45</v>
      </c>
      <c r="Q207" s="208"/>
      <c r="R207" s="208"/>
      <c r="S207" s="208"/>
      <c r="T207" s="208"/>
      <c r="U207" s="37"/>
      <c r="V207" s="37"/>
      <c r="W207" s="37"/>
      <c r="X207" s="37"/>
      <c r="Y207" s="40"/>
      <c r="Z207" s="40"/>
      <c r="AA207" s="40"/>
      <c r="AB207" s="15"/>
      <c r="AC207" s="15"/>
      <c r="AD207" s="15"/>
      <c r="AE207" s="15"/>
      <c r="AF207" s="15"/>
      <c r="AG207" s="15"/>
      <c r="AH207" s="15"/>
      <c r="AI207" s="15"/>
      <c r="AJ207" s="15"/>
      <c r="AK207" s="15"/>
      <c r="AL207" s="15"/>
      <c r="AM207" s="15"/>
      <c r="AN207" s="15"/>
      <c r="AO207" s="15"/>
      <c r="AP207" s="15"/>
    </row>
    <row r="208" spans="2:42" ht="10.5" customHeight="1" x14ac:dyDescent="0.2">
      <c r="B208" s="37"/>
      <c r="C208" s="37"/>
      <c r="D208" s="37"/>
      <c r="E208" s="37"/>
      <c r="F208" s="37"/>
      <c r="G208" s="37"/>
      <c r="H208" s="37"/>
      <c r="I208" s="208"/>
      <c r="J208" s="208"/>
      <c r="K208" s="212"/>
      <c r="L208" s="212"/>
      <c r="M208" s="212"/>
      <c r="N208" s="212"/>
      <c r="O208" s="212"/>
      <c r="P208" s="208"/>
      <c r="Q208" s="208"/>
      <c r="R208" s="208"/>
      <c r="S208" s="208"/>
      <c r="T208" s="208"/>
      <c r="U208" s="37"/>
      <c r="V208" s="37"/>
      <c r="W208" s="37"/>
      <c r="X208" s="37"/>
      <c r="Y208" s="40"/>
      <c r="Z208" s="40"/>
      <c r="AA208" s="40"/>
      <c r="AB208" s="15"/>
      <c r="AC208" s="15"/>
      <c r="AD208" s="15"/>
      <c r="AE208" s="15"/>
      <c r="AF208" s="15"/>
      <c r="AG208" s="15"/>
      <c r="AH208" s="15"/>
      <c r="AI208" s="15"/>
      <c r="AJ208" s="15"/>
      <c r="AK208" s="15"/>
      <c r="AL208" s="15"/>
      <c r="AM208" s="15"/>
      <c r="AN208" s="15"/>
      <c r="AO208" s="15"/>
      <c r="AP208" s="15"/>
    </row>
    <row r="209" spans="2:42" ht="10.5" customHeight="1" x14ac:dyDescent="0.2">
      <c r="B209" s="37" t="s">
        <v>46</v>
      </c>
      <c r="C209" s="37"/>
      <c r="D209" s="37"/>
      <c r="E209" s="37"/>
      <c r="F209" s="37"/>
      <c r="G209" s="37"/>
      <c r="H209" s="37"/>
      <c r="I209" s="37"/>
      <c r="J209" s="37"/>
      <c r="K209" s="37"/>
      <c r="L209" s="37"/>
      <c r="M209" s="37"/>
      <c r="N209" s="37"/>
      <c r="O209" s="37"/>
      <c r="P209" s="37"/>
      <c r="Q209" s="37"/>
      <c r="R209" s="37"/>
      <c r="S209" s="37"/>
      <c r="T209" s="37"/>
      <c r="U209" s="37"/>
      <c r="V209" s="37"/>
      <c r="W209" s="37"/>
      <c r="X209" s="37"/>
      <c r="Y209" s="40"/>
      <c r="Z209" s="40"/>
      <c r="AA209" s="40"/>
      <c r="AB209" s="15"/>
      <c r="AC209" s="15"/>
      <c r="AD209" s="15"/>
      <c r="AE209" s="15"/>
      <c r="AF209" s="15"/>
      <c r="AG209" s="15"/>
      <c r="AH209" s="15"/>
      <c r="AI209" s="15"/>
      <c r="AJ209" s="15"/>
      <c r="AK209" s="15"/>
      <c r="AL209" s="15"/>
      <c r="AM209" s="15"/>
      <c r="AN209" s="15"/>
      <c r="AO209" s="15"/>
      <c r="AP209" s="15"/>
    </row>
    <row r="210" spans="2:42" ht="10.5" customHeight="1" x14ac:dyDescent="0.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40"/>
      <c r="Z210" s="40"/>
      <c r="AA210" s="40"/>
      <c r="AB210" s="15"/>
      <c r="AC210" s="15"/>
      <c r="AD210" s="15"/>
      <c r="AE210" s="15"/>
      <c r="AF210" s="15"/>
      <c r="AG210" s="15"/>
      <c r="AH210" s="15"/>
      <c r="AI210" s="15"/>
      <c r="AJ210" s="15"/>
      <c r="AK210" s="15"/>
      <c r="AL210" s="15"/>
      <c r="AM210" s="15"/>
      <c r="AN210" s="15"/>
      <c r="AO210" s="15"/>
      <c r="AP210" s="15"/>
    </row>
    <row r="211" spans="2:42" ht="10.5" customHeight="1" x14ac:dyDescent="0.2">
      <c r="B211" s="37"/>
      <c r="C211" s="37" t="s">
        <v>47</v>
      </c>
      <c r="D211" s="37"/>
      <c r="E211" s="37"/>
      <c r="F211" s="37"/>
      <c r="G211" s="37"/>
      <c r="H211" s="37"/>
      <c r="I211" s="37"/>
      <c r="J211" s="37"/>
      <c r="K211" s="37"/>
      <c r="L211" s="37"/>
      <c r="M211" s="37"/>
      <c r="N211" s="37"/>
      <c r="O211" s="37"/>
      <c r="P211" s="37"/>
      <c r="Q211" s="37"/>
      <c r="R211" s="37"/>
      <c r="S211" s="37"/>
      <c r="T211" s="37"/>
      <c r="U211" s="37"/>
      <c r="V211" s="37"/>
      <c r="W211" s="37"/>
      <c r="X211" s="37"/>
      <c r="Y211" s="40"/>
      <c r="Z211" s="40"/>
      <c r="AA211" s="40"/>
      <c r="AB211" s="15"/>
      <c r="AC211" s="15"/>
      <c r="AD211" s="15"/>
      <c r="AE211" s="15"/>
      <c r="AF211" s="15"/>
      <c r="AG211" s="15"/>
      <c r="AH211" s="15"/>
      <c r="AI211" s="15"/>
      <c r="AJ211" s="15"/>
      <c r="AK211" s="15"/>
      <c r="AL211" s="15"/>
      <c r="AM211" s="15"/>
      <c r="AN211" s="15"/>
      <c r="AO211" s="15"/>
      <c r="AP211" s="15"/>
    </row>
    <row r="212" spans="2:42" ht="10.5" customHeight="1" x14ac:dyDescent="0.2">
      <c r="B212" s="37"/>
      <c r="C212" s="37" t="s">
        <v>2</v>
      </c>
      <c r="D212" s="208">
        <f>ROUND(E201,2)</f>
        <v>80</v>
      </c>
      <c r="E212" s="208"/>
      <c r="F212" s="208"/>
      <c r="G212" s="37" t="s">
        <v>3</v>
      </c>
      <c r="H212" s="213">
        <f>ROUND(K207,2)</f>
        <v>17.68</v>
      </c>
      <c r="I212" s="208"/>
      <c r="J212" s="208"/>
      <c r="K212" s="37"/>
      <c r="L212" s="37"/>
      <c r="M212" s="37"/>
      <c r="N212" s="37"/>
      <c r="O212" s="37"/>
      <c r="P212" s="37"/>
      <c r="Q212" s="37"/>
      <c r="R212" s="37"/>
      <c r="S212" s="37"/>
      <c r="T212" s="37"/>
      <c r="U212" s="37"/>
      <c r="V212" s="37"/>
      <c r="W212" s="37"/>
      <c r="X212" s="37"/>
      <c r="Y212" s="40"/>
      <c r="Z212" s="40"/>
      <c r="AA212" s="40"/>
      <c r="AB212" s="15"/>
      <c r="AC212" s="15"/>
      <c r="AD212" s="15"/>
      <c r="AE212" s="15"/>
      <c r="AF212" s="15"/>
      <c r="AG212" s="15"/>
      <c r="AH212" s="15"/>
      <c r="AI212" s="15"/>
      <c r="AJ212" s="15"/>
      <c r="AK212" s="15"/>
      <c r="AL212" s="15"/>
      <c r="AM212" s="15"/>
      <c r="AN212" s="15"/>
      <c r="AO212" s="15"/>
      <c r="AP212" s="15"/>
    </row>
    <row r="213" spans="2:42" ht="10.5" customHeight="1" x14ac:dyDescent="0.2">
      <c r="B213" s="37"/>
      <c r="C213" s="37" t="s">
        <v>2</v>
      </c>
      <c r="D213" s="212">
        <f>D212*H212</f>
        <v>1414.4</v>
      </c>
      <c r="E213" s="212"/>
      <c r="F213" s="212"/>
      <c r="G213" s="212"/>
      <c r="H213" s="212"/>
      <c r="I213" s="208" t="s">
        <v>22</v>
      </c>
      <c r="J213" s="208"/>
      <c r="K213" s="37"/>
      <c r="L213" s="37"/>
      <c r="M213" s="37"/>
      <c r="N213" s="37"/>
      <c r="O213" s="37"/>
      <c r="P213" s="37"/>
      <c r="Q213" s="37"/>
      <c r="R213" s="37"/>
      <c r="S213" s="37"/>
      <c r="T213" s="37"/>
      <c r="U213" s="37"/>
      <c r="V213" s="37"/>
      <c r="W213" s="37"/>
      <c r="X213" s="37"/>
      <c r="Y213" s="40"/>
      <c r="Z213" s="40"/>
      <c r="AA213" s="40"/>
      <c r="AB213" s="15"/>
      <c r="AC213" s="15"/>
      <c r="AD213" s="15"/>
      <c r="AE213" s="15"/>
      <c r="AF213" s="15"/>
      <c r="AG213" s="15"/>
      <c r="AH213" s="15"/>
      <c r="AI213" s="15"/>
      <c r="AJ213" s="15"/>
      <c r="AK213" s="15"/>
      <c r="AL213" s="15"/>
      <c r="AM213" s="15"/>
      <c r="AN213" s="15"/>
      <c r="AO213" s="15"/>
      <c r="AP213" s="15"/>
    </row>
    <row r="214" spans="2:42" x14ac:dyDescent="0.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row>
    <row r="215" spans="2:42" x14ac:dyDescent="0.2">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row>
    <row r="216" spans="2:42" x14ac:dyDescent="0.2">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row>
    <row r="217" spans="2:42" x14ac:dyDescent="0.2">
      <c r="B217" s="15" t="s">
        <v>216</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row>
    <row r="218" spans="2:42" x14ac:dyDescent="0.2">
      <c r="B218" s="211" t="s">
        <v>9</v>
      </c>
      <c r="C218" s="198"/>
      <c r="D218" s="204">
        <v>110</v>
      </c>
      <c r="E218" s="204"/>
      <c r="F218" s="198" t="s">
        <v>10</v>
      </c>
      <c r="G218" s="198"/>
      <c r="H218" s="198"/>
      <c r="I218" s="204">
        <v>14</v>
      </c>
      <c r="J218" s="204"/>
      <c r="K218" s="198" t="s">
        <v>28</v>
      </c>
      <c r="L218" s="198"/>
      <c r="M218" s="198"/>
      <c r="N218" s="198"/>
      <c r="O218" s="198"/>
      <c r="P218" s="198"/>
      <c r="Q218" s="198"/>
      <c r="R218" s="198"/>
      <c r="S218" s="198"/>
      <c r="T218" s="199">
        <v>5.85</v>
      </c>
      <c r="U218" s="199"/>
      <c r="V218" s="199"/>
      <c r="W218" s="198" t="s">
        <v>29</v>
      </c>
      <c r="X218" s="198"/>
      <c r="Y218" s="198"/>
      <c r="Z218" s="198"/>
      <c r="AA218" s="198"/>
      <c r="AB218" s="198"/>
      <c r="AC218" s="199">
        <v>6.55</v>
      </c>
      <c r="AD218" s="199"/>
      <c r="AE218" s="199"/>
      <c r="AF218" s="198" t="s">
        <v>30</v>
      </c>
      <c r="AG218" s="198"/>
      <c r="AH218" s="198"/>
      <c r="AI218" s="198"/>
      <c r="AJ218" s="204">
        <v>1.0249999999999999</v>
      </c>
      <c r="AK218" s="204"/>
      <c r="AL218" s="204"/>
      <c r="AM218" s="5" t="s">
        <v>31</v>
      </c>
      <c r="AN218" s="5"/>
      <c r="AO218" s="5"/>
      <c r="AP218" s="12"/>
    </row>
    <row r="219" spans="2:42" x14ac:dyDescent="0.2">
      <c r="B219" s="205" t="s">
        <v>32</v>
      </c>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10">
        <v>6.45</v>
      </c>
      <c r="AA219" s="210"/>
      <c r="AB219" s="210"/>
      <c r="AC219" s="203" t="s">
        <v>29</v>
      </c>
      <c r="AD219" s="203"/>
      <c r="AE219" s="203"/>
      <c r="AF219" s="203"/>
      <c r="AG219" s="203"/>
      <c r="AH219" s="203"/>
      <c r="AI219" s="210">
        <v>7.25</v>
      </c>
      <c r="AJ219" s="210"/>
      <c r="AK219" s="210"/>
      <c r="AL219" s="203" t="s">
        <v>33</v>
      </c>
      <c r="AM219" s="203"/>
      <c r="AN219" s="203"/>
      <c r="AO219" s="203"/>
      <c r="AP219" s="215"/>
    </row>
    <row r="220" spans="2:42" x14ac:dyDescent="0.2">
      <c r="B220" s="22" t="s">
        <v>34</v>
      </c>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14"/>
    </row>
    <row r="221" spans="2:42" ht="10.5" customHeight="1" x14ac:dyDescent="0.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row>
    <row r="222" spans="2:42" ht="10.5" customHeight="1" x14ac:dyDescent="0.2">
      <c r="B222" s="37" t="s">
        <v>19</v>
      </c>
      <c r="C222" s="37"/>
      <c r="D222" s="37"/>
      <c r="E222" s="37"/>
      <c r="F222" s="37"/>
      <c r="G222" s="37"/>
      <c r="H222" s="37"/>
      <c r="I222" s="37"/>
      <c r="J222" s="37"/>
      <c r="K222" s="37"/>
      <c r="L222" s="37"/>
      <c r="M222" s="37"/>
      <c r="N222" s="37"/>
      <c r="O222" s="37"/>
      <c r="P222" s="37"/>
      <c r="Q222" s="37"/>
      <c r="R222" s="37"/>
      <c r="S222" s="37"/>
      <c r="T222" s="37"/>
      <c r="U222" s="37"/>
      <c r="V222" s="37"/>
      <c r="W222" s="37"/>
      <c r="X222" s="37"/>
      <c r="Y222" s="40"/>
      <c r="Z222" s="40"/>
      <c r="AA222" s="40"/>
      <c r="AB222" s="15"/>
      <c r="AC222" s="15"/>
      <c r="AD222" s="15"/>
      <c r="AE222" s="15"/>
      <c r="AF222" s="15"/>
      <c r="AG222" s="15"/>
      <c r="AH222" s="15"/>
      <c r="AI222" s="15"/>
      <c r="AJ222" s="15"/>
      <c r="AK222" s="15"/>
      <c r="AL222" s="15"/>
      <c r="AM222" s="15"/>
      <c r="AN222" s="15"/>
      <c r="AO222" s="15"/>
      <c r="AP222" s="15"/>
    </row>
    <row r="223" spans="2:42" ht="10.5" customHeight="1" x14ac:dyDescent="0.2">
      <c r="B223" s="37" t="s">
        <v>35</v>
      </c>
      <c r="C223" s="37"/>
      <c r="D223" s="37"/>
      <c r="E223" s="37"/>
      <c r="F223" s="37"/>
      <c r="G223" s="37"/>
      <c r="H223" s="37"/>
      <c r="I223" s="37"/>
      <c r="J223" s="37"/>
      <c r="K223" s="37"/>
      <c r="L223" s="37"/>
      <c r="M223" s="37"/>
      <c r="N223" s="37"/>
      <c r="O223" s="37"/>
      <c r="P223" s="37"/>
      <c r="Q223" s="37"/>
      <c r="R223" s="37"/>
      <c r="S223" s="37"/>
      <c r="T223" s="37"/>
      <c r="U223" s="37"/>
      <c r="V223" s="37"/>
      <c r="W223" s="37"/>
      <c r="X223" s="37"/>
      <c r="Y223" s="40"/>
      <c r="Z223" s="40"/>
      <c r="AA223" s="40"/>
      <c r="AB223" s="15"/>
      <c r="AC223" s="15"/>
      <c r="AD223" s="15"/>
      <c r="AE223" s="15"/>
      <c r="AF223" s="15"/>
      <c r="AG223" s="15"/>
      <c r="AH223" s="15"/>
      <c r="AI223" s="15"/>
      <c r="AJ223" s="15"/>
      <c r="AK223" s="15"/>
      <c r="AL223" s="15"/>
      <c r="AM223" s="15"/>
      <c r="AN223" s="15"/>
      <c r="AO223" s="15"/>
      <c r="AP223" s="15"/>
    </row>
    <row r="224" spans="2:42" ht="10.5" customHeight="1" x14ac:dyDescent="0.2">
      <c r="B224" s="208" t="s">
        <v>6</v>
      </c>
      <c r="C224" s="208"/>
      <c r="D224" s="208" t="s">
        <v>2</v>
      </c>
      <c r="E224" s="208" t="s">
        <v>37</v>
      </c>
      <c r="F224" s="38" t="s">
        <v>37</v>
      </c>
      <c r="G224" s="194">
        <f>Z219*100</f>
        <v>645</v>
      </c>
      <c r="H224" s="194"/>
      <c r="I224" s="38" t="s">
        <v>24</v>
      </c>
      <c r="J224" s="194">
        <f>AI219*100</f>
        <v>725</v>
      </c>
      <c r="K224" s="194"/>
      <c r="L224" s="38" t="s">
        <v>8</v>
      </c>
      <c r="M224" s="208" t="s">
        <v>8</v>
      </c>
      <c r="N224" s="216" t="s">
        <v>7</v>
      </c>
      <c r="O224" s="208" t="s">
        <v>37</v>
      </c>
      <c r="P224" s="38" t="s">
        <v>37</v>
      </c>
      <c r="Q224" s="194">
        <f>T218*100</f>
        <v>585</v>
      </c>
      <c r="R224" s="194"/>
      <c r="S224" s="38" t="s">
        <v>24</v>
      </c>
      <c r="T224" s="194">
        <f>AC218*100</f>
        <v>655</v>
      </c>
      <c r="U224" s="194"/>
      <c r="V224" s="38" t="s">
        <v>8</v>
      </c>
      <c r="W224" s="208" t="s">
        <v>8</v>
      </c>
      <c r="X224" s="37"/>
      <c r="Y224" s="40"/>
      <c r="Z224" s="40"/>
      <c r="AA224" s="40"/>
      <c r="AB224" s="15"/>
      <c r="AC224" s="15"/>
      <c r="AD224" s="15"/>
      <c r="AE224" s="15"/>
      <c r="AF224" s="15"/>
      <c r="AG224" s="15"/>
      <c r="AH224" s="15"/>
      <c r="AI224" s="15"/>
      <c r="AJ224" s="15"/>
      <c r="AK224" s="15"/>
      <c r="AL224" s="15"/>
      <c r="AM224" s="15"/>
      <c r="AN224" s="15"/>
      <c r="AO224" s="15"/>
      <c r="AP224" s="15"/>
    </row>
    <row r="225" spans="2:42" ht="10.5" customHeight="1" x14ac:dyDescent="0.2">
      <c r="B225" s="208"/>
      <c r="C225" s="208"/>
      <c r="D225" s="208"/>
      <c r="E225" s="208"/>
      <c r="F225" s="37"/>
      <c r="G225" s="37"/>
      <c r="H225" s="214">
        <v>2</v>
      </c>
      <c r="I225" s="214"/>
      <c r="J225" s="214"/>
      <c r="K225" s="37"/>
      <c r="L225" s="37"/>
      <c r="M225" s="208"/>
      <c r="N225" s="194"/>
      <c r="O225" s="208"/>
      <c r="P225" s="37"/>
      <c r="Q225" s="37"/>
      <c r="R225" s="214">
        <v>2</v>
      </c>
      <c r="S225" s="214"/>
      <c r="T225" s="214"/>
      <c r="U225" s="37"/>
      <c r="V225" s="37"/>
      <c r="W225" s="208"/>
      <c r="X225" s="37"/>
      <c r="Y225" s="40"/>
      <c r="Z225" s="40"/>
      <c r="AA225" s="40"/>
      <c r="AB225" s="15"/>
      <c r="AC225" s="15"/>
      <c r="AD225" s="15"/>
      <c r="AE225" s="15"/>
      <c r="AF225" s="15"/>
      <c r="AG225" s="15"/>
      <c r="AH225" s="15"/>
      <c r="AI225" s="15"/>
      <c r="AJ225" s="15"/>
      <c r="AK225" s="15"/>
      <c r="AL225" s="15"/>
      <c r="AM225" s="15"/>
      <c r="AN225" s="15"/>
      <c r="AO225" s="15"/>
      <c r="AP225" s="15"/>
    </row>
    <row r="226" spans="2:42" ht="10.5" customHeight="1" x14ac:dyDescent="0.2">
      <c r="B226" s="37"/>
      <c r="C226" s="37"/>
      <c r="D226" s="208" t="s">
        <v>4</v>
      </c>
      <c r="E226" s="209">
        <f>((G224+J224)/2)-(Q224+T224)/2</f>
        <v>65</v>
      </c>
      <c r="F226" s="209"/>
      <c r="G226" s="209"/>
      <c r="H226" s="209"/>
      <c r="I226" s="209"/>
      <c r="J226" s="208" t="s">
        <v>41</v>
      </c>
      <c r="K226" s="208"/>
      <c r="L226" s="37"/>
      <c r="M226" s="37"/>
      <c r="N226" s="39"/>
      <c r="O226" s="37"/>
      <c r="P226" s="37"/>
      <c r="Q226" s="37"/>
      <c r="R226" s="37"/>
      <c r="S226" s="37"/>
      <c r="T226" s="37"/>
      <c r="U226" s="37"/>
      <c r="V226" s="37"/>
      <c r="W226" s="37"/>
      <c r="X226" s="37"/>
      <c r="Y226" s="40"/>
      <c r="Z226" s="40"/>
      <c r="AA226" s="40"/>
      <c r="AB226" s="15"/>
      <c r="AC226" s="15"/>
      <c r="AD226" s="15"/>
      <c r="AE226" s="15"/>
      <c r="AF226" s="15"/>
      <c r="AG226" s="15"/>
      <c r="AH226" s="15"/>
      <c r="AI226" s="15"/>
      <c r="AJ226" s="15"/>
      <c r="AK226" s="15"/>
      <c r="AL226" s="15"/>
      <c r="AM226" s="15"/>
      <c r="AN226" s="15"/>
      <c r="AO226" s="15"/>
      <c r="AP226" s="15"/>
    </row>
    <row r="227" spans="2:42" ht="10.5" customHeight="1" x14ac:dyDescent="0.2">
      <c r="B227" s="37"/>
      <c r="C227" s="37"/>
      <c r="D227" s="208"/>
      <c r="E227" s="209"/>
      <c r="F227" s="209"/>
      <c r="G227" s="209"/>
      <c r="H227" s="209"/>
      <c r="I227" s="209"/>
      <c r="J227" s="208"/>
      <c r="K227" s="208"/>
      <c r="L227" s="37"/>
      <c r="M227" s="37"/>
      <c r="N227" s="37"/>
      <c r="O227" s="37"/>
      <c r="P227" s="37"/>
      <c r="Q227" s="37"/>
      <c r="R227" s="37"/>
      <c r="S227" s="37"/>
      <c r="T227" s="37"/>
      <c r="U227" s="37"/>
      <c r="V227" s="37"/>
      <c r="W227" s="37"/>
      <c r="X227" s="37"/>
      <c r="Y227" s="40"/>
      <c r="Z227" s="40"/>
      <c r="AA227" s="40"/>
      <c r="AB227" s="15"/>
      <c r="AC227" s="15"/>
      <c r="AD227" s="15"/>
      <c r="AE227" s="15"/>
      <c r="AF227" s="15"/>
      <c r="AG227" s="15"/>
      <c r="AH227" s="15"/>
      <c r="AI227" s="15"/>
      <c r="AJ227" s="15"/>
      <c r="AK227" s="15"/>
      <c r="AL227" s="15"/>
      <c r="AM227" s="15"/>
      <c r="AN227" s="15"/>
      <c r="AO227" s="15"/>
      <c r="AP227" s="15"/>
    </row>
    <row r="228" spans="2:42" ht="10.5" customHeight="1" x14ac:dyDescent="0.2">
      <c r="B228" s="37" t="s">
        <v>42</v>
      </c>
      <c r="C228" s="37"/>
      <c r="D228" s="37"/>
      <c r="E228" s="37"/>
      <c r="F228" s="37"/>
      <c r="G228" s="37"/>
      <c r="H228" s="37"/>
      <c r="I228" s="37"/>
      <c r="J228" s="37"/>
      <c r="K228" s="37"/>
      <c r="L228" s="37"/>
      <c r="M228" s="37"/>
      <c r="N228" s="37"/>
      <c r="O228" s="37"/>
      <c r="P228" s="37"/>
      <c r="Q228" s="37"/>
      <c r="R228" s="37"/>
      <c r="S228" s="37"/>
      <c r="T228" s="37"/>
      <c r="U228" s="37"/>
      <c r="V228" s="37"/>
      <c r="W228" s="37"/>
      <c r="X228" s="37"/>
      <c r="Y228" s="40"/>
      <c r="Z228" s="40"/>
      <c r="AA228" s="40"/>
      <c r="AB228" s="15"/>
      <c r="AC228" s="15"/>
      <c r="AD228" s="15"/>
      <c r="AE228" s="15"/>
      <c r="AF228" s="15"/>
      <c r="AG228" s="15"/>
      <c r="AH228" s="15"/>
      <c r="AI228" s="15"/>
      <c r="AJ228" s="15"/>
      <c r="AK228" s="15"/>
      <c r="AL228" s="15"/>
      <c r="AM228" s="15"/>
      <c r="AN228" s="15"/>
      <c r="AO228" s="15"/>
      <c r="AP228" s="15"/>
    </row>
    <row r="229" spans="2:42" ht="10.5" customHeight="1" x14ac:dyDescent="0.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40"/>
      <c r="Z229" s="40"/>
      <c r="AA229" s="40"/>
      <c r="AB229" s="15"/>
      <c r="AC229" s="15"/>
      <c r="AD229" s="15"/>
      <c r="AE229" s="15"/>
      <c r="AF229" s="15"/>
      <c r="AG229" s="15"/>
      <c r="AH229" s="15"/>
      <c r="AI229" s="15"/>
      <c r="AJ229" s="15"/>
      <c r="AK229" s="15"/>
      <c r="AL229" s="15"/>
      <c r="AM229" s="15"/>
      <c r="AN229" s="15"/>
      <c r="AO229" s="15"/>
      <c r="AP229" s="15"/>
    </row>
    <row r="230" spans="2:42" ht="10.5" customHeight="1" x14ac:dyDescent="0.2">
      <c r="B230" s="37"/>
      <c r="C230" s="37"/>
      <c r="D230" s="37"/>
      <c r="E230" s="37"/>
      <c r="F230" s="37"/>
      <c r="G230" s="37"/>
      <c r="H230" s="37"/>
      <c r="I230" s="39"/>
      <c r="J230" s="39"/>
      <c r="K230" s="194">
        <f>D218</f>
        <v>110</v>
      </c>
      <c r="L230" s="194"/>
      <c r="M230" s="38" t="s">
        <v>3</v>
      </c>
      <c r="N230" s="194">
        <f>I218</f>
        <v>14</v>
      </c>
      <c r="O230" s="194"/>
      <c r="P230" s="208" t="s">
        <v>3</v>
      </c>
      <c r="Q230" s="208">
        <f>AJ218</f>
        <v>1.0249999999999999</v>
      </c>
      <c r="R230" s="208"/>
      <c r="S230" s="208"/>
      <c r="T230" s="208"/>
      <c r="U230" s="37"/>
      <c r="V230" s="37"/>
      <c r="W230" s="37"/>
      <c r="X230" s="37"/>
      <c r="Y230" s="40"/>
      <c r="Z230" s="40"/>
      <c r="AA230" s="40"/>
      <c r="AB230" s="15"/>
      <c r="AC230" s="15"/>
      <c r="AD230" s="15"/>
      <c r="AE230" s="15"/>
      <c r="AF230" s="15"/>
      <c r="AG230" s="15"/>
      <c r="AH230" s="15"/>
      <c r="AI230" s="15"/>
      <c r="AJ230" s="15"/>
      <c r="AK230" s="15"/>
      <c r="AL230" s="15"/>
      <c r="AM230" s="15"/>
      <c r="AN230" s="15"/>
      <c r="AO230" s="15"/>
      <c r="AP230" s="15"/>
    </row>
    <row r="231" spans="2:42" ht="10.5" customHeight="1" x14ac:dyDescent="0.2">
      <c r="B231" s="37"/>
      <c r="C231" s="37"/>
      <c r="D231" s="37"/>
      <c r="E231" s="37"/>
      <c r="F231" s="37"/>
      <c r="G231" s="37"/>
      <c r="H231" s="37"/>
      <c r="I231" s="37"/>
      <c r="J231" s="37"/>
      <c r="K231" s="214">
        <v>100</v>
      </c>
      <c r="L231" s="214"/>
      <c r="M231" s="214"/>
      <c r="N231" s="214"/>
      <c r="O231" s="214"/>
      <c r="P231" s="208"/>
      <c r="Q231" s="208"/>
      <c r="R231" s="208"/>
      <c r="S231" s="208"/>
      <c r="T231" s="208"/>
      <c r="U231" s="37"/>
      <c r="V231" s="37"/>
      <c r="W231" s="37"/>
      <c r="X231" s="37"/>
      <c r="Y231" s="40"/>
      <c r="Z231" s="40"/>
      <c r="AA231" s="40"/>
      <c r="AB231" s="15"/>
      <c r="AC231" s="15"/>
      <c r="AD231" s="15"/>
      <c r="AE231" s="15"/>
      <c r="AF231" s="15"/>
      <c r="AG231" s="15"/>
      <c r="AH231" s="15"/>
      <c r="AI231" s="15"/>
      <c r="AJ231" s="15"/>
      <c r="AK231" s="15"/>
      <c r="AL231" s="15"/>
      <c r="AM231" s="15"/>
      <c r="AN231" s="15"/>
      <c r="AO231" s="15"/>
      <c r="AP231" s="15"/>
    </row>
    <row r="232" spans="2:42" ht="10.5" customHeight="1" x14ac:dyDescent="0.2">
      <c r="B232" s="37"/>
      <c r="C232" s="37"/>
      <c r="D232" s="37"/>
      <c r="E232" s="37"/>
      <c r="F232" s="37"/>
      <c r="G232" s="37"/>
      <c r="H232" s="37"/>
      <c r="I232" s="208" t="s">
        <v>2</v>
      </c>
      <c r="J232" s="208"/>
      <c r="K232" s="212">
        <f>K230*N230*Q230/100</f>
        <v>15.784999999999998</v>
      </c>
      <c r="L232" s="212"/>
      <c r="M232" s="212"/>
      <c r="N232" s="212"/>
      <c r="O232" s="212"/>
      <c r="P232" s="208" t="s">
        <v>45</v>
      </c>
      <c r="Q232" s="208"/>
      <c r="R232" s="208"/>
      <c r="S232" s="208"/>
      <c r="T232" s="208"/>
      <c r="U232" s="37"/>
      <c r="V232" s="37"/>
      <c r="W232" s="37"/>
      <c r="X232" s="37"/>
      <c r="Y232" s="40"/>
      <c r="Z232" s="40"/>
      <c r="AA232" s="40"/>
      <c r="AB232" s="15"/>
      <c r="AC232" s="15"/>
      <c r="AD232" s="15"/>
      <c r="AE232" s="15"/>
      <c r="AF232" s="15"/>
      <c r="AG232" s="15"/>
      <c r="AH232" s="15"/>
      <c r="AI232" s="15"/>
      <c r="AJ232" s="15"/>
      <c r="AK232" s="15"/>
      <c r="AL232" s="15"/>
      <c r="AM232" s="15"/>
      <c r="AN232" s="15"/>
      <c r="AO232" s="15"/>
      <c r="AP232" s="15"/>
    </row>
    <row r="233" spans="2:42" ht="10.5" customHeight="1" x14ac:dyDescent="0.2">
      <c r="B233" s="37"/>
      <c r="C233" s="37"/>
      <c r="D233" s="37"/>
      <c r="E233" s="37"/>
      <c r="F233" s="37"/>
      <c r="G233" s="37"/>
      <c r="H233" s="37"/>
      <c r="I233" s="208"/>
      <c r="J233" s="208"/>
      <c r="K233" s="212"/>
      <c r="L233" s="212"/>
      <c r="M233" s="212"/>
      <c r="N233" s="212"/>
      <c r="O233" s="212"/>
      <c r="P233" s="208"/>
      <c r="Q233" s="208"/>
      <c r="R233" s="208"/>
      <c r="S233" s="208"/>
      <c r="T233" s="208"/>
      <c r="U233" s="37"/>
      <c r="V233" s="37"/>
      <c r="W233" s="37"/>
      <c r="X233" s="37"/>
      <c r="Y233" s="40"/>
      <c r="Z233" s="40"/>
      <c r="AA233" s="40"/>
      <c r="AB233" s="15"/>
      <c r="AC233" s="15"/>
      <c r="AD233" s="15"/>
      <c r="AE233" s="15"/>
      <c r="AF233" s="15"/>
      <c r="AG233" s="15"/>
      <c r="AH233" s="15"/>
      <c r="AI233" s="15"/>
      <c r="AJ233" s="15"/>
      <c r="AK233" s="15"/>
      <c r="AL233" s="15"/>
      <c r="AM233" s="15"/>
      <c r="AN233" s="15"/>
      <c r="AO233" s="15"/>
      <c r="AP233" s="15"/>
    </row>
    <row r="234" spans="2:42" ht="10.5" customHeight="1" x14ac:dyDescent="0.2">
      <c r="B234" s="37" t="s">
        <v>46</v>
      </c>
      <c r="C234" s="37"/>
      <c r="D234" s="37"/>
      <c r="E234" s="37"/>
      <c r="F234" s="37"/>
      <c r="G234" s="37"/>
      <c r="H234" s="37"/>
      <c r="I234" s="37"/>
      <c r="J234" s="37"/>
      <c r="K234" s="37"/>
      <c r="L234" s="37"/>
      <c r="M234" s="37"/>
      <c r="N234" s="37"/>
      <c r="O234" s="37"/>
      <c r="P234" s="37"/>
      <c r="Q234" s="37"/>
      <c r="R234" s="37"/>
      <c r="S234" s="37"/>
      <c r="T234" s="37"/>
      <c r="U234" s="37"/>
      <c r="V234" s="37"/>
      <c r="W234" s="37"/>
      <c r="X234" s="37"/>
      <c r="Y234" s="40"/>
      <c r="Z234" s="40"/>
      <c r="AA234" s="40"/>
      <c r="AB234" s="15"/>
      <c r="AC234" s="15"/>
      <c r="AD234" s="15"/>
      <c r="AE234" s="15"/>
      <c r="AF234" s="15"/>
      <c r="AG234" s="15"/>
      <c r="AH234" s="15"/>
      <c r="AI234" s="15"/>
      <c r="AJ234" s="15"/>
      <c r="AK234" s="15"/>
      <c r="AL234" s="15"/>
      <c r="AM234" s="15"/>
      <c r="AN234" s="15"/>
      <c r="AO234" s="15"/>
      <c r="AP234" s="15"/>
    </row>
    <row r="235" spans="2:42" ht="10.5" customHeight="1" x14ac:dyDescent="0.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40"/>
      <c r="Z235" s="40"/>
      <c r="AA235" s="40"/>
      <c r="AB235" s="15"/>
      <c r="AC235" s="15"/>
      <c r="AD235" s="15"/>
      <c r="AE235" s="15"/>
      <c r="AF235" s="15"/>
      <c r="AG235" s="15"/>
      <c r="AH235" s="15"/>
      <c r="AI235" s="15"/>
      <c r="AJ235" s="15"/>
      <c r="AK235" s="15"/>
      <c r="AL235" s="15"/>
      <c r="AM235" s="15"/>
      <c r="AN235" s="15"/>
      <c r="AO235" s="15"/>
      <c r="AP235" s="15"/>
    </row>
    <row r="236" spans="2:42" ht="10.5" customHeight="1" x14ac:dyDescent="0.2">
      <c r="B236" s="37"/>
      <c r="C236" s="37" t="s">
        <v>47</v>
      </c>
      <c r="D236" s="37"/>
      <c r="E236" s="37"/>
      <c r="F236" s="37"/>
      <c r="G236" s="37"/>
      <c r="H236" s="37"/>
      <c r="I236" s="37"/>
      <c r="J236" s="37"/>
      <c r="K236" s="37"/>
      <c r="L236" s="37"/>
      <c r="M236" s="37"/>
      <c r="N236" s="37"/>
      <c r="O236" s="37"/>
      <c r="P236" s="37"/>
      <c r="Q236" s="37"/>
      <c r="R236" s="37"/>
      <c r="S236" s="37"/>
      <c r="T236" s="37"/>
      <c r="U236" s="37"/>
      <c r="V236" s="37"/>
      <c r="W236" s="37"/>
      <c r="X236" s="37"/>
      <c r="Y236" s="40"/>
      <c r="Z236" s="40"/>
      <c r="AA236" s="40"/>
      <c r="AB236" s="15"/>
      <c r="AC236" s="15"/>
      <c r="AD236" s="15"/>
      <c r="AE236" s="15"/>
      <c r="AF236" s="15"/>
      <c r="AG236" s="15"/>
      <c r="AH236" s="15"/>
      <c r="AI236" s="15"/>
      <c r="AJ236" s="15"/>
      <c r="AK236" s="15"/>
      <c r="AL236" s="15"/>
      <c r="AM236" s="15"/>
      <c r="AN236" s="15"/>
      <c r="AO236" s="15"/>
      <c r="AP236" s="15"/>
    </row>
    <row r="237" spans="2:42" ht="10.5" customHeight="1" x14ac:dyDescent="0.2">
      <c r="B237" s="37"/>
      <c r="C237" s="37" t="s">
        <v>2</v>
      </c>
      <c r="D237" s="208">
        <f>ROUND(E226,2)</f>
        <v>65</v>
      </c>
      <c r="E237" s="208"/>
      <c r="F237" s="208"/>
      <c r="G237" s="37" t="s">
        <v>3</v>
      </c>
      <c r="H237" s="213">
        <f>ROUND(K232,2)</f>
        <v>15.79</v>
      </c>
      <c r="I237" s="208"/>
      <c r="J237" s="208"/>
      <c r="K237" s="37"/>
      <c r="L237" s="37"/>
      <c r="M237" s="37"/>
      <c r="N237" s="37"/>
      <c r="O237" s="37"/>
      <c r="P237" s="37"/>
      <c r="Q237" s="37"/>
      <c r="R237" s="37"/>
      <c r="S237" s="37"/>
      <c r="T237" s="37"/>
      <c r="U237" s="37"/>
      <c r="V237" s="37"/>
      <c r="W237" s="37"/>
      <c r="X237" s="37"/>
      <c r="Y237" s="40"/>
      <c r="Z237" s="40"/>
      <c r="AA237" s="40"/>
      <c r="AB237" s="15"/>
      <c r="AC237" s="15"/>
      <c r="AD237" s="15"/>
      <c r="AE237" s="15"/>
      <c r="AF237" s="15"/>
      <c r="AG237" s="15"/>
      <c r="AH237" s="15"/>
      <c r="AI237" s="15"/>
      <c r="AJ237" s="15"/>
      <c r="AK237" s="15"/>
      <c r="AL237" s="15"/>
      <c r="AM237" s="15"/>
      <c r="AN237" s="15"/>
      <c r="AO237" s="15"/>
      <c r="AP237" s="15"/>
    </row>
    <row r="238" spans="2:42" ht="10.5" customHeight="1" x14ac:dyDescent="0.2">
      <c r="B238" s="37"/>
      <c r="C238" s="37" t="s">
        <v>2</v>
      </c>
      <c r="D238" s="212">
        <f>D237*H237</f>
        <v>1026.3499999999999</v>
      </c>
      <c r="E238" s="212"/>
      <c r="F238" s="212"/>
      <c r="G238" s="212"/>
      <c r="H238" s="212"/>
      <c r="I238" s="208" t="s">
        <v>22</v>
      </c>
      <c r="J238" s="208"/>
      <c r="K238" s="37"/>
      <c r="L238" s="37"/>
      <c r="M238" s="37"/>
      <c r="N238" s="37"/>
      <c r="O238" s="37"/>
      <c r="P238" s="37"/>
      <c r="Q238" s="37"/>
      <c r="R238" s="37"/>
      <c r="S238" s="37"/>
      <c r="T238" s="37"/>
      <c r="U238" s="37"/>
      <c r="V238" s="37"/>
      <c r="W238" s="37"/>
      <c r="X238" s="37"/>
      <c r="Y238" s="40"/>
      <c r="Z238" s="40"/>
      <c r="AA238" s="40"/>
      <c r="AB238" s="15"/>
      <c r="AC238" s="15"/>
      <c r="AD238" s="15"/>
      <c r="AE238" s="15"/>
      <c r="AF238" s="15"/>
      <c r="AG238" s="15"/>
      <c r="AH238" s="15"/>
      <c r="AI238" s="15"/>
      <c r="AJ238" s="15"/>
      <c r="AK238" s="15"/>
      <c r="AL238" s="15"/>
      <c r="AM238" s="15"/>
      <c r="AN238" s="15"/>
      <c r="AO238" s="15"/>
      <c r="AP238" s="15"/>
    </row>
    <row r="240" spans="2:42" x14ac:dyDescent="0.2">
      <c r="B240" s="15" t="s">
        <v>217</v>
      </c>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row>
    <row r="241" spans="2:42" x14ac:dyDescent="0.2">
      <c r="B241" s="211" t="s">
        <v>9</v>
      </c>
      <c r="C241" s="198"/>
      <c r="D241" s="204">
        <v>110</v>
      </c>
      <c r="E241" s="204"/>
      <c r="F241" s="198" t="s">
        <v>10</v>
      </c>
      <c r="G241" s="198"/>
      <c r="H241" s="198"/>
      <c r="I241" s="204">
        <v>24</v>
      </c>
      <c r="J241" s="204"/>
      <c r="K241" s="198" t="s">
        <v>28</v>
      </c>
      <c r="L241" s="198"/>
      <c r="M241" s="198"/>
      <c r="N241" s="198"/>
      <c r="O241" s="198"/>
      <c r="P241" s="198"/>
      <c r="Q241" s="198"/>
      <c r="R241" s="198"/>
      <c r="S241" s="198"/>
      <c r="T241" s="199">
        <v>4.5</v>
      </c>
      <c r="U241" s="199"/>
      <c r="V241" s="199"/>
      <c r="W241" s="198" t="s">
        <v>29</v>
      </c>
      <c r="X241" s="198"/>
      <c r="Y241" s="198"/>
      <c r="Z241" s="198"/>
      <c r="AA241" s="198"/>
      <c r="AB241" s="198"/>
      <c r="AC241" s="199">
        <v>6</v>
      </c>
      <c r="AD241" s="199"/>
      <c r="AE241" s="199"/>
      <c r="AF241" s="198" t="s">
        <v>30</v>
      </c>
      <c r="AG241" s="198"/>
      <c r="AH241" s="198"/>
      <c r="AI241" s="198"/>
      <c r="AJ241" s="204">
        <v>1.0249999999999999</v>
      </c>
      <c r="AK241" s="204"/>
      <c r="AL241" s="204"/>
      <c r="AM241" s="5" t="s">
        <v>31</v>
      </c>
      <c r="AN241" s="5"/>
      <c r="AO241" s="5"/>
      <c r="AP241" s="12"/>
    </row>
    <row r="242" spans="2:42" x14ac:dyDescent="0.2">
      <c r="B242" s="205" t="s">
        <v>32</v>
      </c>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10">
        <v>5.35</v>
      </c>
      <c r="AA242" s="210"/>
      <c r="AB242" s="210"/>
      <c r="AC242" s="203" t="s">
        <v>29</v>
      </c>
      <c r="AD242" s="203"/>
      <c r="AE242" s="203"/>
      <c r="AF242" s="203"/>
      <c r="AG242" s="203"/>
      <c r="AH242" s="203"/>
      <c r="AI242" s="210">
        <v>7.3</v>
      </c>
      <c r="AJ242" s="210"/>
      <c r="AK242" s="210"/>
      <c r="AL242" s="203" t="s">
        <v>33</v>
      </c>
      <c r="AM242" s="203"/>
      <c r="AN242" s="203"/>
      <c r="AO242" s="203"/>
      <c r="AP242" s="215"/>
    </row>
    <row r="243" spans="2:42" x14ac:dyDescent="0.2">
      <c r="B243" s="22" t="s">
        <v>34</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14"/>
    </row>
    <row r="244" spans="2:42" ht="10.5" customHeight="1" x14ac:dyDescent="0.2">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row>
    <row r="245" spans="2:42" ht="10.5" customHeight="1" x14ac:dyDescent="0.2">
      <c r="B245" s="37" t="s">
        <v>19</v>
      </c>
      <c r="C245" s="37"/>
      <c r="D245" s="37"/>
      <c r="E245" s="37"/>
      <c r="F245" s="37"/>
      <c r="G245" s="37"/>
      <c r="H245" s="37"/>
      <c r="I245" s="37"/>
      <c r="J245" s="37"/>
      <c r="K245" s="37"/>
      <c r="L245" s="37"/>
      <c r="M245" s="37"/>
      <c r="N245" s="37"/>
      <c r="O245" s="37"/>
      <c r="P245" s="37"/>
      <c r="Q245" s="37"/>
      <c r="R245" s="37"/>
      <c r="S245" s="37"/>
      <c r="T245" s="37"/>
      <c r="U245" s="37"/>
      <c r="V245" s="37"/>
      <c r="W245" s="37"/>
      <c r="X245" s="37"/>
      <c r="Y245" s="40"/>
      <c r="Z245" s="40"/>
      <c r="AA245" s="40"/>
      <c r="AB245" s="15"/>
      <c r="AC245" s="15"/>
      <c r="AD245" s="15"/>
      <c r="AE245" s="15"/>
      <c r="AF245" s="15"/>
      <c r="AG245" s="15"/>
      <c r="AH245" s="15"/>
      <c r="AI245" s="15"/>
      <c r="AJ245" s="15"/>
      <c r="AK245" s="15"/>
      <c r="AL245" s="15"/>
      <c r="AM245" s="15"/>
      <c r="AN245" s="15"/>
      <c r="AO245" s="15"/>
      <c r="AP245" s="15"/>
    </row>
    <row r="246" spans="2:42" ht="10.5" customHeight="1" x14ac:dyDescent="0.2">
      <c r="B246" s="37" t="s">
        <v>35</v>
      </c>
      <c r="C246" s="37"/>
      <c r="D246" s="37"/>
      <c r="E246" s="37"/>
      <c r="F246" s="37"/>
      <c r="G246" s="37"/>
      <c r="H246" s="37"/>
      <c r="I246" s="37"/>
      <c r="J246" s="37"/>
      <c r="K246" s="37"/>
      <c r="L246" s="37"/>
      <c r="M246" s="37"/>
      <c r="N246" s="37"/>
      <c r="O246" s="37"/>
      <c r="P246" s="37"/>
      <c r="Q246" s="37"/>
      <c r="R246" s="37"/>
      <c r="S246" s="37"/>
      <c r="T246" s="37"/>
      <c r="U246" s="37"/>
      <c r="V246" s="37"/>
      <c r="W246" s="37"/>
      <c r="X246" s="37"/>
      <c r="Y246" s="40"/>
      <c r="Z246" s="40"/>
      <c r="AA246" s="40"/>
      <c r="AB246" s="15"/>
      <c r="AC246" s="15"/>
      <c r="AD246" s="15"/>
      <c r="AE246" s="15"/>
      <c r="AF246" s="15"/>
      <c r="AG246" s="15"/>
      <c r="AH246" s="15"/>
      <c r="AI246" s="15"/>
      <c r="AJ246" s="15"/>
      <c r="AK246" s="15"/>
      <c r="AL246" s="15"/>
      <c r="AM246" s="15"/>
      <c r="AN246" s="15"/>
      <c r="AO246" s="15"/>
      <c r="AP246" s="15"/>
    </row>
    <row r="247" spans="2:42" ht="10.5" customHeight="1" x14ac:dyDescent="0.2">
      <c r="B247" s="208" t="s">
        <v>6</v>
      </c>
      <c r="C247" s="208"/>
      <c r="D247" s="208" t="s">
        <v>2</v>
      </c>
      <c r="E247" s="208" t="s">
        <v>37</v>
      </c>
      <c r="F247" s="38" t="s">
        <v>37</v>
      </c>
      <c r="G247" s="194">
        <f>Z242*100</f>
        <v>535</v>
      </c>
      <c r="H247" s="194"/>
      <c r="I247" s="38" t="s">
        <v>24</v>
      </c>
      <c r="J247" s="194">
        <f>AI242*100</f>
        <v>730</v>
      </c>
      <c r="K247" s="194"/>
      <c r="L247" s="38" t="s">
        <v>8</v>
      </c>
      <c r="M247" s="208" t="s">
        <v>8</v>
      </c>
      <c r="N247" s="216" t="s">
        <v>7</v>
      </c>
      <c r="O247" s="208" t="s">
        <v>37</v>
      </c>
      <c r="P247" s="38" t="s">
        <v>37</v>
      </c>
      <c r="Q247" s="194">
        <f>T241*100</f>
        <v>450</v>
      </c>
      <c r="R247" s="194"/>
      <c r="S247" s="38" t="s">
        <v>24</v>
      </c>
      <c r="T247" s="194">
        <f>AC241*100</f>
        <v>600</v>
      </c>
      <c r="U247" s="194"/>
      <c r="V247" s="38" t="s">
        <v>8</v>
      </c>
      <c r="W247" s="208" t="s">
        <v>8</v>
      </c>
      <c r="X247" s="37"/>
      <c r="Y247" s="40"/>
      <c r="Z247" s="40"/>
      <c r="AA247" s="40"/>
      <c r="AB247" s="15"/>
      <c r="AC247" s="15"/>
      <c r="AD247" s="15"/>
      <c r="AE247" s="15"/>
      <c r="AF247" s="15"/>
      <c r="AG247" s="15"/>
      <c r="AH247" s="15"/>
      <c r="AI247" s="15"/>
      <c r="AJ247" s="15"/>
      <c r="AK247" s="15"/>
      <c r="AL247" s="15"/>
      <c r="AM247" s="15"/>
      <c r="AN247" s="15"/>
      <c r="AO247" s="15"/>
      <c r="AP247" s="15"/>
    </row>
    <row r="248" spans="2:42" ht="10.5" customHeight="1" x14ac:dyDescent="0.2">
      <c r="B248" s="208"/>
      <c r="C248" s="208"/>
      <c r="D248" s="208"/>
      <c r="E248" s="208"/>
      <c r="F248" s="37"/>
      <c r="G248" s="37"/>
      <c r="H248" s="214">
        <v>2</v>
      </c>
      <c r="I248" s="214"/>
      <c r="J248" s="214"/>
      <c r="K248" s="37"/>
      <c r="L248" s="37"/>
      <c r="M248" s="208"/>
      <c r="N248" s="194"/>
      <c r="O248" s="208"/>
      <c r="P248" s="37"/>
      <c r="Q248" s="37"/>
      <c r="R248" s="214">
        <v>2</v>
      </c>
      <c r="S248" s="214"/>
      <c r="T248" s="214"/>
      <c r="U248" s="37"/>
      <c r="V248" s="37"/>
      <c r="W248" s="208"/>
      <c r="X248" s="37"/>
      <c r="Y248" s="40"/>
      <c r="Z248" s="40"/>
      <c r="AA248" s="40"/>
      <c r="AB248" s="15"/>
      <c r="AC248" s="15"/>
      <c r="AD248" s="15"/>
      <c r="AE248" s="15"/>
      <c r="AF248" s="15"/>
      <c r="AG248" s="15"/>
      <c r="AH248" s="15"/>
      <c r="AI248" s="15"/>
      <c r="AJ248" s="15"/>
      <c r="AK248" s="15"/>
      <c r="AL248" s="15"/>
      <c r="AM248" s="15"/>
      <c r="AN248" s="15"/>
      <c r="AO248" s="15"/>
      <c r="AP248" s="15"/>
    </row>
    <row r="249" spans="2:42" ht="10.5" customHeight="1" x14ac:dyDescent="0.2">
      <c r="B249" s="37"/>
      <c r="C249" s="37"/>
      <c r="D249" s="208" t="s">
        <v>4</v>
      </c>
      <c r="E249" s="209">
        <f>((G247+J247)/2)-(Q247+T247)/2</f>
        <v>107.5</v>
      </c>
      <c r="F249" s="209"/>
      <c r="G249" s="209"/>
      <c r="H249" s="209"/>
      <c r="I249" s="209"/>
      <c r="J249" s="208" t="s">
        <v>41</v>
      </c>
      <c r="K249" s="208"/>
      <c r="L249" s="37"/>
      <c r="M249" s="37"/>
      <c r="N249" s="39"/>
      <c r="O249" s="37"/>
      <c r="P249" s="37"/>
      <c r="Q249" s="37"/>
      <c r="R249" s="37"/>
      <c r="S249" s="37"/>
      <c r="T249" s="37"/>
      <c r="U249" s="37"/>
      <c r="V249" s="37"/>
      <c r="W249" s="37"/>
      <c r="X249" s="37"/>
      <c r="Y249" s="40"/>
      <c r="Z249" s="40"/>
      <c r="AA249" s="40"/>
      <c r="AB249" s="15"/>
      <c r="AC249" s="15"/>
      <c r="AD249" s="15"/>
      <c r="AE249" s="15"/>
      <c r="AF249" s="15"/>
      <c r="AG249" s="15"/>
      <c r="AH249" s="15"/>
      <c r="AI249" s="15"/>
      <c r="AJ249" s="15"/>
      <c r="AK249" s="15"/>
      <c r="AL249" s="15"/>
      <c r="AM249" s="15"/>
      <c r="AN249" s="15"/>
      <c r="AO249" s="15"/>
      <c r="AP249" s="15"/>
    </row>
    <row r="250" spans="2:42" ht="10.5" customHeight="1" x14ac:dyDescent="0.2">
      <c r="B250" s="37"/>
      <c r="C250" s="37"/>
      <c r="D250" s="208"/>
      <c r="E250" s="209"/>
      <c r="F250" s="209"/>
      <c r="G250" s="209"/>
      <c r="H250" s="209"/>
      <c r="I250" s="209"/>
      <c r="J250" s="208"/>
      <c r="K250" s="208"/>
      <c r="L250" s="37"/>
      <c r="M250" s="37"/>
      <c r="N250" s="37"/>
      <c r="O250" s="37"/>
      <c r="P250" s="37"/>
      <c r="Q250" s="37"/>
      <c r="R250" s="37"/>
      <c r="S250" s="37"/>
      <c r="T250" s="37"/>
      <c r="U250" s="37"/>
      <c r="V250" s="37"/>
      <c r="W250" s="37"/>
      <c r="X250" s="37"/>
      <c r="Y250" s="40"/>
      <c r="Z250" s="40"/>
      <c r="AA250" s="40"/>
      <c r="AB250" s="15"/>
      <c r="AC250" s="15"/>
      <c r="AD250" s="15"/>
      <c r="AE250" s="15"/>
      <c r="AF250" s="15"/>
      <c r="AG250" s="15"/>
      <c r="AH250" s="15"/>
      <c r="AI250" s="15"/>
      <c r="AJ250" s="15"/>
      <c r="AK250" s="15"/>
      <c r="AL250" s="15"/>
      <c r="AM250" s="15"/>
      <c r="AN250" s="15"/>
      <c r="AO250" s="15"/>
      <c r="AP250" s="15"/>
    </row>
    <row r="251" spans="2:42" ht="10.5" customHeight="1" x14ac:dyDescent="0.2">
      <c r="B251" s="37" t="s">
        <v>42</v>
      </c>
      <c r="C251" s="37"/>
      <c r="D251" s="37"/>
      <c r="E251" s="37"/>
      <c r="F251" s="37"/>
      <c r="G251" s="37"/>
      <c r="H251" s="37"/>
      <c r="I251" s="37"/>
      <c r="J251" s="37"/>
      <c r="K251" s="37"/>
      <c r="L251" s="37"/>
      <c r="M251" s="37"/>
      <c r="N251" s="37"/>
      <c r="O251" s="37"/>
      <c r="P251" s="37"/>
      <c r="Q251" s="37"/>
      <c r="R251" s="37"/>
      <c r="S251" s="37"/>
      <c r="T251" s="37"/>
      <c r="U251" s="37"/>
      <c r="V251" s="37"/>
      <c r="W251" s="37"/>
      <c r="X251" s="37"/>
      <c r="Y251" s="40"/>
      <c r="Z251" s="40"/>
      <c r="AA251" s="40"/>
      <c r="AB251" s="15"/>
      <c r="AC251" s="15"/>
      <c r="AD251" s="15"/>
      <c r="AE251" s="15"/>
      <c r="AF251" s="15"/>
      <c r="AG251" s="15"/>
      <c r="AH251" s="15"/>
      <c r="AI251" s="15"/>
      <c r="AJ251" s="15"/>
      <c r="AK251" s="15"/>
      <c r="AL251" s="15"/>
      <c r="AM251" s="15"/>
      <c r="AN251" s="15"/>
      <c r="AO251" s="15"/>
      <c r="AP251" s="15"/>
    </row>
    <row r="252" spans="2:42" ht="10.5" customHeight="1" x14ac:dyDescent="0.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40"/>
      <c r="Z252" s="40"/>
      <c r="AA252" s="40"/>
      <c r="AB252" s="15"/>
      <c r="AC252" s="15"/>
      <c r="AD252" s="15"/>
      <c r="AE252" s="15"/>
      <c r="AF252" s="15"/>
      <c r="AG252" s="15"/>
      <c r="AH252" s="15"/>
      <c r="AI252" s="15"/>
      <c r="AJ252" s="15"/>
      <c r="AK252" s="15"/>
      <c r="AL252" s="15"/>
      <c r="AM252" s="15"/>
      <c r="AN252" s="15"/>
      <c r="AO252" s="15"/>
      <c r="AP252" s="15"/>
    </row>
    <row r="253" spans="2:42" ht="10.5" customHeight="1" x14ac:dyDescent="0.2">
      <c r="B253" s="37"/>
      <c r="C253" s="37"/>
      <c r="D253" s="37"/>
      <c r="E253" s="37"/>
      <c r="F253" s="37"/>
      <c r="G253" s="37"/>
      <c r="H253" s="37"/>
      <c r="I253" s="39"/>
      <c r="J253" s="39"/>
      <c r="K253" s="194">
        <f>D241</f>
        <v>110</v>
      </c>
      <c r="L253" s="194"/>
      <c r="M253" s="38" t="s">
        <v>3</v>
      </c>
      <c r="N253" s="194">
        <f>I241</f>
        <v>24</v>
      </c>
      <c r="O253" s="194"/>
      <c r="P253" s="208" t="s">
        <v>3</v>
      </c>
      <c r="Q253" s="208">
        <f>AJ241</f>
        <v>1.0249999999999999</v>
      </c>
      <c r="R253" s="208"/>
      <c r="S253" s="208"/>
      <c r="T253" s="208"/>
      <c r="U253" s="37"/>
      <c r="V253" s="37"/>
      <c r="W253" s="37"/>
      <c r="X253" s="37"/>
      <c r="Y253" s="40"/>
      <c r="Z253" s="40"/>
      <c r="AA253" s="40"/>
      <c r="AB253" s="15"/>
      <c r="AC253" s="15"/>
      <c r="AD253" s="15"/>
      <c r="AE253" s="15"/>
      <c r="AF253" s="15"/>
      <c r="AG253" s="15"/>
      <c r="AH253" s="15"/>
      <c r="AI253" s="15"/>
      <c r="AJ253" s="15"/>
      <c r="AK253" s="15"/>
      <c r="AL253" s="15"/>
      <c r="AM253" s="15"/>
      <c r="AN253" s="15"/>
      <c r="AO253" s="15"/>
      <c r="AP253" s="15"/>
    </row>
    <row r="254" spans="2:42" ht="10.5" customHeight="1" x14ac:dyDescent="0.2">
      <c r="B254" s="37"/>
      <c r="C254" s="37"/>
      <c r="D254" s="37"/>
      <c r="E254" s="37"/>
      <c r="F254" s="37"/>
      <c r="G254" s="37"/>
      <c r="H254" s="37"/>
      <c r="I254" s="37"/>
      <c r="J254" s="37"/>
      <c r="K254" s="214">
        <v>100</v>
      </c>
      <c r="L254" s="214"/>
      <c r="M254" s="214"/>
      <c r="N254" s="214"/>
      <c r="O254" s="214"/>
      <c r="P254" s="208"/>
      <c r="Q254" s="208"/>
      <c r="R254" s="208"/>
      <c r="S254" s="208"/>
      <c r="T254" s="208"/>
      <c r="U254" s="37"/>
      <c r="V254" s="37"/>
      <c r="W254" s="37"/>
      <c r="X254" s="37"/>
      <c r="Y254" s="40"/>
      <c r="Z254" s="40"/>
      <c r="AA254" s="40"/>
      <c r="AB254" s="15"/>
      <c r="AC254" s="15"/>
      <c r="AD254" s="15"/>
      <c r="AE254" s="15"/>
      <c r="AF254" s="15"/>
      <c r="AG254" s="15"/>
      <c r="AH254" s="15"/>
      <c r="AI254" s="15"/>
      <c r="AJ254" s="15"/>
      <c r="AK254" s="15"/>
      <c r="AL254" s="15"/>
      <c r="AM254" s="15"/>
      <c r="AN254" s="15"/>
      <c r="AO254" s="15"/>
      <c r="AP254" s="15"/>
    </row>
    <row r="255" spans="2:42" ht="10.5" customHeight="1" x14ac:dyDescent="0.2">
      <c r="B255" s="37"/>
      <c r="C255" s="37"/>
      <c r="D255" s="37"/>
      <c r="E255" s="37"/>
      <c r="F255" s="37"/>
      <c r="G255" s="37"/>
      <c r="H255" s="37"/>
      <c r="I255" s="208" t="s">
        <v>2</v>
      </c>
      <c r="J255" s="208"/>
      <c r="K255" s="212">
        <f>K253*N253*Q253/100</f>
        <v>27.059999999999995</v>
      </c>
      <c r="L255" s="212"/>
      <c r="M255" s="212"/>
      <c r="N255" s="212"/>
      <c r="O255" s="212"/>
      <c r="P255" s="208" t="s">
        <v>45</v>
      </c>
      <c r="Q255" s="208"/>
      <c r="R255" s="208"/>
      <c r="S255" s="208"/>
      <c r="T255" s="208"/>
      <c r="U255" s="37"/>
      <c r="V255" s="37"/>
      <c r="W255" s="37"/>
      <c r="X255" s="37"/>
      <c r="Y255" s="40"/>
      <c r="Z255" s="40"/>
      <c r="AA255" s="40"/>
      <c r="AB255" s="15"/>
      <c r="AC255" s="15"/>
      <c r="AD255" s="15"/>
      <c r="AE255" s="15"/>
      <c r="AF255" s="15"/>
      <c r="AG255" s="15"/>
      <c r="AH255" s="15"/>
      <c r="AI255" s="15"/>
      <c r="AJ255" s="15"/>
      <c r="AK255" s="15"/>
      <c r="AL255" s="15"/>
      <c r="AM255" s="15"/>
      <c r="AN255" s="15"/>
      <c r="AO255" s="15"/>
      <c r="AP255" s="15"/>
    </row>
    <row r="256" spans="2:42" ht="10.5" customHeight="1" x14ac:dyDescent="0.2">
      <c r="B256" s="37"/>
      <c r="C256" s="37"/>
      <c r="D256" s="37"/>
      <c r="E256" s="37"/>
      <c r="F256" s="37"/>
      <c r="G256" s="37"/>
      <c r="H256" s="37"/>
      <c r="I256" s="208"/>
      <c r="J256" s="208"/>
      <c r="K256" s="212"/>
      <c r="L256" s="212"/>
      <c r="M256" s="212"/>
      <c r="N256" s="212"/>
      <c r="O256" s="212"/>
      <c r="P256" s="208"/>
      <c r="Q256" s="208"/>
      <c r="R256" s="208"/>
      <c r="S256" s="208"/>
      <c r="T256" s="208"/>
      <c r="U256" s="37"/>
      <c r="V256" s="37"/>
      <c r="W256" s="37"/>
      <c r="X256" s="37"/>
      <c r="Y256" s="40"/>
      <c r="Z256" s="40"/>
      <c r="AA256" s="40"/>
      <c r="AB256" s="15"/>
      <c r="AC256" s="15"/>
      <c r="AD256" s="15"/>
      <c r="AE256" s="15"/>
      <c r="AF256" s="15"/>
      <c r="AG256" s="15"/>
      <c r="AH256" s="15"/>
      <c r="AI256" s="15"/>
      <c r="AJ256" s="15"/>
      <c r="AK256" s="15"/>
      <c r="AL256" s="15"/>
      <c r="AM256" s="15"/>
      <c r="AN256" s="15"/>
      <c r="AO256" s="15"/>
      <c r="AP256" s="15"/>
    </row>
    <row r="257" spans="2:42" ht="10.5" customHeight="1" x14ac:dyDescent="0.2">
      <c r="B257" s="37" t="s">
        <v>46</v>
      </c>
      <c r="C257" s="37"/>
      <c r="D257" s="37"/>
      <c r="E257" s="37"/>
      <c r="F257" s="37"/>
      <c r="G257" s="37"/>
      <c r="H257" s="37"/>
      <c r="I257" s="37"/>
      <c r="J257" s="37"/>
      <c r="K257" s="37"/>
      <c r="L257" s="37"/>
      <c r="M257" s="37"/>
      <c r="N257" s="37"/>
      <c r="O257" s="37"/>
      <c r="P257" s="37"/>
      <c r="Q257" s="37"/>
      <c r="R257" s="37"/>
      <c r="S257" s="37"/>
      <c r="T257" s="37"/>
      <c r="U257" s="37"/>
      <c r="V257" s="37"/>
      <c r="W257" s="37"/>
      <c r="X257" s="37"/>
      <c r="Y257" s="40"/>
      <c r="Z257" s="40"/>
      <c r="AA257" s="40"/>
      <c r="AB257" s="15"/>
      <c r="AC257" s="15"/>
      <c r="AD257" s="15"/>
      <c r="AE257" s="15"/>
      <c r="AF257" s="15"/>
      <c r="AG257" s="15"/>
      <c r="AH257" s="15"/>
      <c r="AI257" s="15"/>
      <c r="AJ257" s="15"/>
      <c r="AK257" s="15"/>
      <c r="AL257" s="15"/>
      <c r="AM257" s="15"/>
      <c r="AN257" s="15"/>
      <c r="AO257" s="15"/>
      <c r="AP257" s="15"/>
    </row>
    <row r="258" spans="2:42" ht="10.5" customHeight="1" x14ac:dyDescent="0.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40"/>
      <c r="Z258" s="40"/>
      <c r="AA258" s="40"/>
      <c r="AB258" s="15"/>
      <c r="AC258" s="15"/>
      <c r="AD258" s="15"/>
      <c r="AE258" s="15"/>
      <c r="AF258" s="15"/>
      <c r="AG258" s="15"/>
      <c r="AH258" s="15"/>
      <c r="AI258" s="15"/>
      <c r="AJ258" s="15"/>
      <c r="AK258" s="15"/>
      <c r="AL258" s="15"/>
      <c r="AM258" s="15"/>
      <c r="AN258" s="15"/>
      <c r="AO258" s="15"/>
      <c r="AP258" s="15"/>
    </row>
    <row r="259" spans="2:42" ht="10.5" customHeight="1" x14ac:dyDescent="0.2">
      <c r="B259" s="37"/>
      <c r="C259" s="37" t="s">
        <v>47</v>
      </c>
      <c r="D259" s="37"/>
      <c r="E259" s="37"/>
      <c r="F259" s="37"/>
      <c r="G259" s="37"/>
      <c r="H259" s="37"/>
      <c r="I259" s="37"/>
      <c r="J259" s="37"/>
      <c r="K259" s="37"/>
      <c r="L259" s="37"/>
      <c r="M259" s="37"/>
      <c r="N259" s="37"/>
      <c r="O259" s="37"/>
      <c r="P259" s="37"/>
      <c r="Q259" s="37"/>
      <c r="R259" s="37"/>
      <c r="S259" s="37"/>
      <c r="T259" s="37"/>
      <c r="U259" s="37"/>
      <c r="V259" s="37"/>
      <c r="W259" s="37"/>
      <c r="X259" s="37"/>
      <c r="Y259" s="40"/>
      <c r="Z259" s="40"/>
      <c r="AA259" s="40"/>
      <c r="AB259" s="15"/>
      <c r="AC259" s="15"/>
      <c r="AD259" s="15"/>
      <c r="AE259" s="15"/>
      <c r="AF259" s="15"/>
      <c r="AG259" s="15"/>
      <c r="AH259" s="15"/>
      <c r="AI259" s="15"/>
      <c r="AJ259" s="15"/>
      <c r="AK259" s="15"/>
      <c r="AL259" s="15"/>
      <c r="AM259" s="15"/>
      <c r="AN259" s="15"/>
      <c r="AO259" s="15"/>
      <c r="AP259" s="15"/>
    </row>
    <row r="260" spans="2:42" ht="10.5" customHeight="1" x14ac:dyDescent="0.2">
      <c r="B260" s="37"/>
      <c r="C260" s="37" t="s">
        <v>2</v>
      </c>
      <c r="D260" s="208">
        <f>ROUND(E249,2)</f>
        <v>107.5</v>
      </c>
      <c r="E260" s="208"/>
      <c r="F260" s="208"/>
      <c r="G260" s="37" t="s">
        <v>3</v>
      </c>
      <c r="H260" s="213">
        <f>ROUND(K255,2)</f>
        <v>27.06</v>
      </c>
      <c r="I260" s="208"/>
      <c r="J260" s="208"/>
      <c r="K260" s="37"/>
      <c r="L260" s="37"/>
      <c r="M260" s="37"/>
      <c r="N260" s="37"/>
      <c r="O260" s="37"/>
      <c r="P260" s="37"/>
      <c r="Q260" s="37"/>
      <c r="R260" s="37"/>
      <c r="S260" s="37"/>
      <c r="T260" s="37"/>
      <c r="U260" s="37"/>
      <c r="V260" s="37"/>
      <c r="W260" s="37"/>
      <c r="X260" s="37"/>
      <c r="Y260" s="40"/>
      <c r="Z260" s="40"/>
      <c r="AA260" s="40"/>
      <c r="AB260" s="15"/>
      <c r="AC260" s="15"/>
      <c r="AD260" s="15"/>
      <c r="AE260" s="15"/>
      <c r="AF260" s="15"/>
      <c r="AG260" s="15"/>
      <c r="AH260" s="15"/>
      <c r="AI260" s="15"/>
      <c r="AJ260" s="15"/>
      <c r="AK260" s="15"/>
      <c r="AL260" s="15"/>
      <c r="AM260" s="15"/>
      <c r="AN260" s="15"/>
      <c r="AO260" s="15"/>
      <c r="AP260" s="15"/>
    </row>
    <row r="261" spans="2:42" ht="10.5" customHeight="1" x14ac:dyDescent="0.2">
      <c r="B261" s="37"/>
      <c r="C261" s="37" t="s">
        <v>2</v>
      </c>
      <c r="D261" s="212">
        <f>D260*H260</f>
        <v>2908.95</v>
      </c>
      <c r="E261" s="212"/>
      <c r="F261" s="212"/>
      <c r="G261" s="212"/>
      <c r="H261" s="212"/>
      <c r="I261" s="208" t="s">
        <v>22</v>
      </c>
      <c r="J261" s="208"/>
      <c r="K261" s="37"/>
      <c r="L261" s="37"/>
      <c r="M261" s="37"/>
      <c r="N261" s="37"/>
      <c r="O261" s="37"/>
      <c r="P261" s="37"/>
      <c r="Q261" s="37"/>
      <c r="R261" s="37"/>
      <c r="S261" s="37"/>
      <c r="T261" s="37"/>
      <c r="U261" s="37"/>
      <c r="V261" s="37"/>
      <c r="W261" s="37"/>
      <c r="X261" s="37"/>
      <c r="Y261" s="40"/>
      <c r="Z261" s="40"/>
      <c r="AA261" s="40"/>
      <c r="AB261" s="15"/>
      <c r="AC261" s="15"/>
      <c r="AD261" s="15"/>
      <c r="AE261" s="15"/>
      <c r="AF261" s="15"/>
      <c r="AG261" s="15"/>
      <c r="AH261" s="15"/>
      <c r="AI261" s="15"/>
      <c r="AJ261" s="15"/>
      <c r="AK261" s="15"/>
      <c r="AL261" s="15"/>
      <c r="AM261" s="15"/>
      <c r="AN261" s="15"/>
      <c r="AO261" s="15"/>
      <c r="AP261" s="15"/>
    </row>
    <row r="262" spans="2:42" ht="10.5" customHeight="1" x14ac:dyDescent="0.2"/>
    <row r="263" spans="2:42" x14ac:dyDescent="0.2">
      <c r="B263" s="15" t="s">
        <v>218</v>
      </c>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row>
    <row r="264" spans="2:42" x14ac:dyDescent="0.2">
      <c r="B264" s="211" t="s">
        <v>9</v>
      </c>
      <c r="C264" s="198"/>
      <c r="D264" s="204">
        <v>120</v>
      </c>
      <c r="E264" s="204"/>
      <c r="F264" s="198" t="s">
        <v>10</v>
      </c>
      <c r="G264" s="198"/>
      <c r="H264" s="198"/>
      <c r="I264" s="204">
        <v>26</v>
      </c>
      <c r="J264" s="204"/>
      <c r="K264" s="198" t="s">
        <v>28</v>
      </c>
      <c r="L264" s="198"/>
      <c r="M264" s="198"/>
      <c r="N264" s="198"/>
      <c r="O264" s="198"/>
      <c r="P264" s="198"/>
      <c r="Q264" s="198"/>
      <c r="R264" s="198"/>
      <c r="S264" s="198"/>
      <c r="T264" s="199">
        <v>5.5</v>
      </c>
      <c r="U264" s="199"/>
      <c r="V264" s="199"/>
      <c r="W264" s="198" t="s">
        <v>29</v>
      </c>
      <c r="X264" s="198"/>
      <c r="Y264" s="198"/>
      <c r="Z264" s="198"/>
      <c r="AA264" s="198"/>
      <c r="AB264" s="198"/>
      <c r="AC264" s="199">
        <v>6.28</v>
      </c>
      <c r="AD264" s="199"/>
      <c r="AE264" s="199"/>
      <c r="AF264" s="198" t="s">
        <v>30</v>
      </c>
      <c r="AG264" s="198"/>
      <c r="AH264" s="198"/>
      <c r="AI264" s="198"/>
      <c r="AJ264" s="204">
        <v>1.0249999999999999</v>
      </c>
      <c r="AK264" s="204"/>
      <c r="AL264" s="204"/>
      <c r="AM264" s="5" t="s">
        <v>31</v>
      </c>
      <c r="AN264" s="5"/>
      <c r="AO264" s="5"/>
      <c r="AP264" s="12"/>
    </row>
    <row r="265" spans="2:42" x14ac:dyDescent="0.2">
      <c r="B265" s="205" t="s">
        <v>32</v>
      </c>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10">
        <v>6.45</v>
      </c>
      <c r="AA265" s="210"/>
      <c r="AB265" s="210"/>
      <c r="AC265" s="203" t="s">
        <v>29</v>
      </c>
      <c r="AD265" s="203"/>
      <c r="AE265" s="203"/>
      <c r="AF265" s="203"/>
      <c r="AG265" s="203"/>
      <c r="AH265" s="203"/>
      <c r="AI265" s="210">
        <v>7.15</v>
      </c>
      <c r="AJ265" s="210"/>
      <c r="AK265" s="210"/>
      <c r="AL265" s="203" t="s">
        <v>33</v>
      </c>
      <c r="AM265" s="203"/>
      <c r="AN265" s="203"/>
      <c r="AO265" s="203"/>
      <c r="AP265" s="215"/>
    </row>
    <row r="266" spans="2:42" x14ac:dyDescent="0.2">
      <c r="B266" s="22" t="s">
        <v>34</v>
      </c>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14"/>
    </row>
    <row r="267" spans="2:42" ht="10.5" customHeight="1" x14ac:dyDescent="0.2">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row>
    <row r="268" spans="2:42" ht="10.5" customHeight="1" x14ac:dyDescent="0.2">
      <c r="B268" s="37" t="s">
        <v>19</v>
      </c>
      <c r="C268" s="37"/>
      <c r="D268" s="37"/>
      <c r="E268" s="37"/>
      <c r="F268" s="37"/>
      <c r="G268" s="37"/>
      <c r="H268" s="37"/>
      <c r="I268" s="37"/>
      <c r="J268" s="37"/>
      <c r="K268" s="37"/>
      <c r="L268" s="37"/>
      <c r="M268" s="37"/>
      <c r="N268" s="37"/>
      <c r="O268" s="37"/>
      <c r="P268" s="37"/>
      <c r="Q268" s="37"/>
      <c r="R268" s="37"/>
      <c r="S268" s="37"/>
      <c r="T268" s="37"/>
      <c r="U268" s="37"/>
      <c r="V268" s="37"/>
      <c r="W268" s="37"/>
      <c r="X268" s="37"/>
      <c r="Y268" s="40"/>
      <c r="Z268" s="40"/>
      <c r="AA268" s="40"/>
      <c r="AB268" s="15"/>
      <c r="AC268" s="15"/>
      <c r="AD268" s="15"/>
      <c r="AE268" s="15"/>
      <c r="AF268" s="15"/>
      <c r="AG268" s="15"/>
      <c r="AH268" s="15"/>
      <c r="AI268" s="15"/>
      <c r="AJ268" s="15"/>
      <c r="AK268" s="15"/>
      <c r="AL268" s="15"/>
      <c r="AM268" s="15"/>
      <c r="AN268" s="15"/>
      <c r="AO268" s="15"/>
      <c r="AP268" s="15"/>
    </row>
    <row r="269" spans="2:42" ht="10.5" customHeight="1" x14ac:dyDescent="0.2">
      <c r="B269" s="37" t="s">
        <v>35</v>
      </c>
      <c r="C269" s="37"/>
      <c r="D269" s="37"/>
      <c r="E269" s="37"/>
      <c r="F269" s="37"/>
      <c r="G269" s="37"/>
      <c r="H269" s="37"/>
      <c r="I269" s="37"/>
      <c r="J269" s="37"/>
      <c r="K269" s="37"/>
      <c r="L269" s="37"/>
      <c r="M269" s="37"/>
      <c r="N269" s="37"/>
      <c r="O269" s="37"/>
      <c r="P269" s="37"/>
      <c r="Q269" s="37"/>
      <c r="R269" s="37"/>
      <c r="S269" s="37"/>
      <c r="T269" s="37"/>
      <c r="U269" s="37"/>
      <c r="V269" s="37"/>
      <c r="W269" s="37"/>
      <c r="X269" s="37"/>
      <c r="Y269" s="40"/>
      <c r="Z269" s="40"/>
      <c r="AA269" s="40"/>
      <c r="AB269" s="15"/>
      <c r="AC269" s="15"/>
      <c r="AD269" s="15"/>
      <c r="AE269" s="15"/>
      <c r="AF269" s="15"/>
      <c r="AG269" s="15"/>
      <c r="AH269" s="15"/>
      <c r="AI269" s="15"/>
      <c r="AJ269" s="15"/>
      <c r="AK269" s="15"/>
      <c r="AL269" s="15"/>
      <c r="AM269" s="15"/>
      <c r="AN269" s="15"/>
      <c r="AO269" s="15"/>
      <c r="AP269" s="15"/>
    </row>
    <row r="270" spans="2:42" ht="10.5" customHeight="1" x14ac:dyDescent="0.2">
      <c r="B270" s="208" t="s">
        <v>6</v>
      </c>
      <c r="C270" s="208"/>
      <c r="D270" s="208" t="s">
        <v>2</v>
      </c>
      <c r="E270" s="208" t="s">
        <v>37</v>
      </c>
      <c r="F270" s="38" t="s">
        <v>37</v>
      </c>
      <c r="G270" s="194">
        <f>Z265*100</f>
        <v>645</v>
      </c>
      <c r="H270" s="194"/>
      <c r="I270" s="38" t="s">
        <v>24</v>
      </c>
      <c r="J270" s="194">
        <f>AI265*100</f>
        <v>715</v>
      </c>
      <c r="K270" s="194"/>
      <c r="L270" s="38" t="s">
        <v>8</v>
      </c>
      <c r="M270" s="208" t="s">
        <v>8</v>
      </c>
      <c r="N270" s="216" t="s">
        <v>7</v>
      </c>
      <c r="O270" s="208" t="s">
        <v>37</v>
      </c>
      <c r="P270" s="38" t="s">
        <v>37</v>
      </c>
      <c r="Q270" s="194">
        <f>T264*100</f>
        <v>550</v>
      </c>
      <c r="R270" s="194"/>
      <c r="S270" s="38" t="s">
        <v>24</v>
      </c>
      <c r="T270" s="194">
        <f>AC264*100</f>
        <v>628</v>
      </c>
      <c r="U270" s="194"/>
      <c r="V270" s="38" t="s">
        <v>8</v>
      </c>
      <c r="W270" s="208" t="s">
        <v>8</v>
      </c>
      <c r="X270" s="37"/>
      <c r="Y270" s="40"/>
      <c r="Z270" s="40"/>
      <c r="AA270" s="40"/>
      <c r="AB270" s="15"/>
      <c r="AC270" s="15"/>
      <c r="AD270" s="15"/>
      <c r="AE270" s="15"/>
      <c r="AF270" s="15"/>
      <c r="AG270" s="15"/>
      <c r="AH270" s="15"/>
      <c r="AI270" s="15"/>
      <c r="AJ270" s="15"/>
      <c r="AK270" s="15"/>
      <c r="AL270" s="15"/>
      <c r="AM270" s="15"/>
      <c r="AN270" s="15"/>
      <c r="AO270" s="15"/>
      <c r="AP270" s="15"/>
    </row>
    <row r="271" spans="2:42" ht="10.5" customHeight="1" x14ac:dyDescent="0.2">
      <c r="B271" s="208"/>
      <c r="C271" s="208"/>
      <c r="D271" s="208"/>
      <c r="E271" s="208"/>
      <c r="F271" s="37"/>
      <c r="G271" s="37"/>
      <c r="H271" s="214">
        <v>2</v>
      </c>
      <c r="I271" s="214"/>
      <c r="J271" s="214"/>
      <c r="K271" s="37"/>
      <c r="L271" s="37"/>
      <c r="M271" s="208"/>
      <c r="N271" s="194"/>
      <c r="O271" s="208"/>
      <c r="P271" s="37"/>
      <c r="Q271" s="37"/>
      <c r="R271" s="214">
        <v>2</v>
      </c>
      <c r="S271" s="214"/>
      <c r="T271" s="214"/>
      <c r="U271" s="37"/>
      <c r="V271" s="37"/>
      <c r="W271" s="208"/>
      <c r="X271" s="37"/>
      <c r="Y271" s="40"/>
      <c r="Z271" s="40"/>
      <c r="AA271" s="40"/>
      <c r="AB271" s="15"/>
      <c r="AC271" s="15"/>
      <c r="AD271" s="15"/>
      <c r="AE271" s="15"/>
      <c r="AF271" s="15"/>
      <c r="AG271" s="15"/>
      <c r="AH271" s="15"/>
      <c r="AI271" s="15"/>
      <c r="AJ271" s="15"/>
      <c r="AK271" s="15"/>
      <c r="AL271" s="15"/>
      <c r="AM271" s="15"/>
      <c r="AN271" s="15"/>
      <c r="AO271" s="15"/>
      <c r="AP271" s="15"/>
    </row>
    <row r="272" spans="2:42" ht="10.5" customHeight="1" x14ac:dyDescent="0.2">
      <c r="B272" s="37"/>
      <c r="C272" s="37"/>
      <c r="D272" s="208" t="s">
        <v>4</v>
      </c>
      <c r="E272" s="209">
        <f>((G270+J270)/2)-(Q270+T270)/2</f>
        <v>91</v>
      </c>
      <c r="F272" s="209"/>
      <c r="G272" s="209"/>
      <c r="H272" s="209"/>
      <c r="I272" s="209"/>
      <c r="J272" s="208" t="s">
        <v>41</v>
      </c>
      <c r="K272" s="208"/>
      <c r="L272" s="37"/>
      <c r="M272" s="37"/>
      <c r="N272" s="39"/>
      <c r="O272" s="37"/>
      <c r="P272" s="37"/>
      <c r="Q272" s="37"/>
      <c r="R272" s="37"/>
      <c r="S272" s="37"/>
      <c r="T272" s="37"/>
      <c r="U272" s="37"/>
      <c r="V272" s="37"/>
      <c r="W272" s="37"/>
      <c r="X272" s="37"/>
      <c r="Y272" s="40"/>
      <c r="Z272" s="40"/>
      <c r="AA272" s="40"/>
      <c r="AB272" s="15"/>
      <c r="AC272" s="15"/>
      <c r="AD272" s="15"/>
      <c r="AE272" s="15"/>
      <c r="AF272" s="15"/>
      <c r="AG272" s="15"/>
      <c r="AH272" s="15"/>
      <c r="AI272" s="15"/>
      <c r="AJ272" s="15"/>
      <c r="AK272" s="15"/>
      <c r="AL272" s="15"/>
      <c r="AM272" s="15"/>
      <c r="AN272" s="15"/>
      <c r="AO272" s="15"/>
      <c r="AP272" s="15"/>
    </row>
    <row r="273" spans="2:42" ht="10.5" customHeight="1" x14ac:dyDescent="0.2">
      <c r="B273" s="37"/>
      <c r="C273" s="37"/>
      <c r="D273" s="208"/>
      <c r="E273" s="209"/>
      <c r="F273" s="209"/>
      <c r="G273" s="209"/>
      <c r="H273" s="209"/>
      <c r="I273" s="209"/>
      <c r="J273" s="208"/>
      <c r="K273" s="208"/>
      <c r="L273" s="37"/>
      <c r="M273" s="37"/>
      <c r="N273" s="37"/>
      <c r="O273" s="37"/>
      <c r="P273" s="37"/>
      <c r="Q273" s="37"/>
      <c r="R273" s="37"/>
      <c r="S273" s="37"/>
      <c r="T273" s="37"/>
      <c r="U273" s="37"/>
      <c r="V273" s="37"/>
      <c r="W273" s="37"/>
      <c r="X273" s="37"/>
      <c r="Y273" s="40"/>
      <c r="Z273" s="40"/>
      <c r="AA273" s="40"/>
      <c r="AB273" s="15"/>
      <c r="AC273" s="15"/>
      <c r="AD273" s="15"/>
      <c r="AE273" s="15"/>
      <c r="AF273" s="15"/>
      <c r="AG273" s="15"/>
      <c r="AH273" s="15"/>
      <c r="AI273" s="15"/>
      <c r="AJ273" s="15"/>
      <c r="AK273" s="15"/>
      <c r="AL273" s="15"/>
      <c r="AM273" s="15"/>
      <c r="AN273" s="15"/>
      <c r="AO273" s="15"/>
      <c r="AP273" s="15"/>
    </row>
    <row r="274" spans="2:42" ht="10.5" customHeight="1" x14ac:dyDescent="0.2">
      <c r="B274" s="37" t="s">
        <v>42</v>
      </c>
      <c r="C274" s="37"/>
      <c r="D274" s="37"/>
      <c r="E274" s="37"/>
      <c r="F274" s="37"/>
      <c r="G274" s="37"/>
      <c r="H274" s="37"/>
      <c r="I274" s="37"/>
      <c r="J274" s="37"/>
      <c r="K274" s="37"/>
      <c r="L274" s="37"/>
      <c r="M274" s="37"/>
      <c r="N274" s="37"/>
      <c r="O274" s="37"/>
      <c r="P274" s="37"/>
      <c r="Q274" s="37"/>
      <c r="R274" s="37"/>
      <c r="S274" s="37"/>
      <c r="T274" s="37"/>
      <c r="U274" s="37"/>
      <c r="V274" s="37"/>
      <c r="W274" s="37"/>
      <c r="X274" s="37"/>
      <c r="Y274" s="40"/>
      <c r="Z274" s="40"/>
      <c r="AA274" s="40"/>
      <c r="AB274" s="15"/>
      <c r="AC274" s="15"/>
      <c r="AD274" s="15"/>
      <c r="AE274" s="15"/>
      <c r="AF274" s="15"/>
      <c r="AG274" s="15"/>
      <c r="AH274" s="15"/>
      <c r="AI274" s="15"/>
      <c r="AJ274" s="15"/>
      <c r="AK274" s="15"/>
      <c r="AL274" s="15"/>
      <c r="AM274" s="15"/>
      <c r="AN274" s="15"/>
      <c r="AO274" s="15"/>
      <c r="AP274" s="15"/>
    </row>
    <row r="275" spans="2:42" ht="10.5" customHeight="1" x14ac:dyDescent="0.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40"/>
      <c r="Z275" s="40"/>
      <c r="AA275" s="40"/>
      <c r="AB275" s="15"/>
      <c r="AC275" s="15"/>
      <c r="AD275" s="15"/>
      <c r="AE275" s="15"/>
      <c r="AF275" s="15"/>
      <c r="AG275" s="15"/>
      <c r="AH275" s="15"/>
      <c r="AI275" s="15"/>
      <c r="AJ275" s="15"/>
      <c r="AK275" s="15"/>
      <c r="AL275" s="15"/>
      <c r="AM275" s="15"/>
      <c r="AN275" s="15"/>
      <c r="AO275" s="15"/>
      <c r="AP275" s="15"/>
    </row>
    <row r="276" spans="2:42" ht="10.5" customHeight="1" x14ac:dyDescent="0.2">
      <c r="B276" s="37"/>
      <c r="C276" s="37"/>
      <c r="D276" s="37"/>
      <c r="E276" s="37"/>
      <c r="F276" s="37"/>
      <c r="G276" s="37"/>
      <c r="H276" s="37"/>
      <c r="I276" s="39"/>
      <c r="J276" s="39"/>
      <c r="K276" s="194">
        <f>D264</f>
        <v>120</v>
      </c>
      <c r="L276" s="194"/>
      <c r="M276" s="38" t="s">
        <v>3</v>
      </c>
      <c r="N276" s="194">
        <f>I264</f>
        <v>26</v>
      </c>
      <c r="O276" s="194"/>
      <c r="P276" s="208" t="s">
        <v>3</v>
      </c>
      <c r="Q276" s="208">
        <f>AJ264</f>
        <v>1.0249999999999999</v>
      </c>
      <c r="R276" s="208"/>
      <c r="S276" s="208"/>
      <c r="T276" s="208"/>
      <c r="U276" s="37"/>
      <c r="V276" s="37"/>
      <c r="W276" s="37"/>
      <c r="X276" s="37"/>
      <c r="Y276" s="40"/>
      <c r="Z276" s="40"/>
      <c r="AA276" s="40"/>
      <c r="AB276" s="15"/>
      <c r="AC276" s="15"/>
      <c r="AD276" s="15"/>
      <c r="AE276" s="15"/>
      <c r="AF276" s="15"/>
      <c r="AG276" s="15"/>
      <c r="AH276" s="15"/>
      <c r="AI276" s="15"/>
      <c r="AJ276" s="15"/>
      <c r="AK276" s="15"/>
      <c r="AL276" s="15"/>
      <c r="AM276" s="15"/>
      <c r="AN276" s="15"/>
      <c r="AO276" s="15"/>
      <c r="AP276" s="15"/>
    </row>
    <row r="277" spans="2:42" ht="10.5" customHeight="1" x14ac:dyDescent="0.2">
      <c r="B277" s="37"/>
      <c r="C277" s="37"/>
      <c r="D277" s="37"/>
      <c r="E277" s="37"/>
      <c r="F277" s="37"/>
      <c r="G277" s="37"/>
      <c r="H277" s="37"/>
      <c r="I277" s="37"/>
      <c r="J277" s="37"/>
      <c r="K277" s="214">
        <v>100</v>
      </c>
      <c r="L277" s="214"/>
      <c r="M277" s="214"/>
      <c r="N277" s="214"/>
      <c r="O277" s="214"/>
      <c r="P277" s="208"/>
      <c r="Q277" s="208"/>
      <c r="R277" s="208"/>
      <c r="S277" s="208"/>
      <c r="T277" s="208"/>
      <c r="U277" s="37"/>
      <c r="V277" s="37"/>
      <c r="W277" s="37"/>
      <c r="X277" s="37"/>
      <c r="Y277" s="40"/>
      <c r="Z277" s="40"/>
      <c r="AA277" s="40"/>
      <c r="AB277" s="15"/>
      <c r="AC277" s="15"/>
      <c r="AD277" s="15"/>
      <c r="AE277" s="15"/>
      <c r="AF277" s="15"/>
      <c r="AG277" s="15"/>
      <c r="AH277" s="15"/>
      <c r="AI277" s="15"/>
      <c r="AJ277" s="15"/>
      <c r="AK277" s="15"/>
      <c r="AL277" s="15"/>
      <c r="AM277" s="15"/>
      <c r="AN277" s="15"/>
      <c r="AO277" s="15"/>
      <c r="AP277" s="15"/>
    </row>
    <row r="278" spans="2:42" ht="10.5" customHeight="1" x14ac:dyDescent="0.2">
      <c r="B278" s="37"/>
      <c r="C278" s="37"/>
      <c r="D278" s="37"/>
      <c r="E278" s="37"/>
      <c r="F278" s="37"/>
      <c r="G278" s="37"/>
      <c r="H278" s="37"/>
      <c r="I278" s="208" t="s">
        <v>2</v>
      </c>
      <c r="J278" s="208"/>
      <c r="K278" s="212">
        <f>K276*N276*Q276/100</f>
        <v>31.979999999999997</v>
      </c>
      <c r="L278" s="212"/>
      <c r="M278" s="212"/>
      <c r="N278" s="212"/>
      <c r="O278" s="212"/>
      <c r="P278" s="208" t="s">
        <v>45</v>
      </c>
      <c r="Q278" s="208"/>
      <c r="R278" s="208"/>
      <c r="S278" s="208"/>
      <c r="T278" s="208"/>
      <c r="U278" s="37"/>
      <c r="V278" s="37"/>
      <c r="W278" s="37"/>
      <c r="X278" s="37"/>
      <c r="Y278" s="40"/>
      <c r="Z278" s="40"/>
      <c r="AA278" s="40"/>
      <c r="AB278" s="15"/>
      <c r="AC278" s="15"/>
      <c r="AD278" s="15"/>
      <c r="AE278" s="15"/>
      <c r="AF278" s="15"/>
      <c r="AG278" s="15"/>
      <c r="AH278" s="15"/>
      <c r="AI278" s="15"/>
      <c r="AJ278" s="15"/>
      <c r="AK278" s="15"/>
      <c r="AL278" s="15"/>
      <c r="AM278" s="15"/>
      <c r="AN278" s="15"/>
      <c r="AO278" s="15"/>
      <c r="AP278" s="15"/>
    </row>
    <row r="279" spans="2:42" ht="10.5" customHeight="1" x14ac:dyDescent="0.2">
      <c r="B279" s="37"/>
      <c r="C279" s="37"/>
      <c r="D279" s="37"/>
      <c r="E279" s="37"/>
      <c r="F279" s="37"/>
      <c r="G279" s="37"/>
      <c r="H279" s="37"/>
      <c r="I279" s="208"/>
      <c r="J279" s="208"/>
      <c r="K279" s="212"/>
      <c r="L279" s="212"/>
      <c r="M279" s="212"/>
      <c r="N279" s="212"/>
      <c r="O279" s="212"/>
      <c r="P279" s="208"/>
      <c r="Q279" s="208"/>
      <c r="R279" s="208"/>
      <c r="S279" s="208"/>
      <c r="T279" s="208"/>
      <c r="U279" s="37"/>
      <c r="V279" s="37"/>
      <c r="W279" s="37"/>
      <c r="X279" s="37"/>
      <c r="Y279" s="40"/>
      <c r="Z279" s="40"/>
      <c r="AA279" s="40"/>
      <c r="AB279" s="15"/>
      <c r="AC279" s="15"/>
      <c r="AD279" s="15"/>
      <c r="AE279" s="15"/>
      <c r="AF279" s="15"/>
      <c r="AG279" s="15"/>
      <c r="AH279" s="15"/>
      <c r="AI279" s="15"/>
      <c r="AJ279" s="15"/>
      <c r="AK279" s="15"/>
      <c r="AL279" s="15"/>
      <c r="AM279" s="15"/>
      <c r="AN279" s="15"/>
      <c r="AO279" s="15"/>
      <c r="AP279" s="15"/>
    </row>
    <row r="280" spans="2:42" ht="10.5" customHeight="1" x14ac:dyDescent="0.2">
      <c r="B280" s="37" t="s">
        <v>46</v>
      </c>
      <c r="C280" s="37"/>
      <c r="D280" s="37"/>
      <c r="E280" s="37"/>
      <c r="F280" s="37"/>
      <c r="G280" s="37"/>
      <c r="H280" s="37"/>
      <c r="I280" s="37"/>
      <c r="J280" s="37"/>
      <c r="K280" s="37"/>
      <c r="L280" s="37"/>
      <c r="M280" s="37"/>
      <c r="N280" s="37"/>
      <c r="O280" s="37"/>
      <c r="P280" s="37"/>
      <c r="Q280" s="37"/>
      <c r="R280" s="37"/>
      <c r="S280" s="37"/>
      <c r="T280" s="37"/>
      <c r="U280" s="37"/>
      <c r="V280" s="37"/>
      <c r="W280" s="37"/>
      <c r="X280" s="37"/>
      <c r="Y280" s="40"/>
      <c r="Z280" s="40"/>
      <c r="AA280" s="40"/>
      <c r="AB280" s="15"/>
      <c r="AC280" s="15"/>
      <c r="AD280" s="15"/>
      <c r="AE280" s="15"/>
      <c r="AF280" s="15"/>
      <c r="AG280" s="15"/>
      <c r="AH280" s="15"/>
      <c r="AI280" s="15"/>
      <c r="AJ280" s="15"/>
      <c r="AK280" s="15"/>
      <c r="AL280" s="15"/>
      <c r="AM280" s="15"/>
      <c r="AN280" s="15"/>
      <c r="AO280" s="15"/>
      <c r="AP280" s="15"/>
    </row>
    <row r="281" spans="2:42" ht="10.5" customHeight="1" x14ac:dyDescent="0.2">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40"/>
      <c r="Z281" s="40"/>
      <c r="AA281" s="40"/>
      <c r="AB281" s="15"/>
      <c r="AC281" s="15"/>
      <c r="AD281" s="15"/>
      <c r="AE281" s="15"/>
      <c r="AF281" s="15"/>
      <c r="AG281" s="15"/>
      <c r="AH281" s="15"/>
      <c r="AI281" s="15"/>
      <c r="AJ281" s="15"/>
      <c r="AK281" s="15"/>
      <c r="AL281" s="15"/>
      <c r="AM281" s="15"/>
      <c r="AN281" s="15"/>
      <c r="AO281" s="15"/>
      <c r="AP281" s="15"/>
    </row>
    <row r="282" spans="2:42" ht="10.5" customHeight="1" x14ac:dyDescent="0.2">
      <c r="B282" s="37"/>
      <c r="C282" s="37" t="s">
        <v>47</v>
      </c>
      <c r="D282" s="37"/>
      <c r="E282" s="37"/>
      <c r="F282" s="37"/>
      <c r="G282" s="37"/>
      <c r="H282" s="37"/>
      <c r="I282" s="37"/>
      <c r="J282" s="37"/>
      <c r="K282" s="37"/>
      <c r="L282" s="37"/>
      <c r="M282" s="37"/>
      <c r="N282" s="37"/>
      <c r="O282" s="37"/>
      <c r="P282" s="37"/>
      <c r="Q282" s="37"/>
      <c r="R282" s="37"/>
      <c r="S282" s="37"/>
      <c r="T282" s="37"/>
      <c r="U282" s="37"/>
      <c r="V282" s="37"/>
      <c r="W282" s="37"/>
      <c r="X282" s="37"/>
      <c r="Y282" s="40"/>
      <c r="Z282" s="40"/>
      <c r="AA282" s="40"/>
      <c r="AB282" s="15"/>
      <c r="AC282" s="15"/>
      <c r="AD282" s="15"/>
      <c r="AE282" s="15"/>
      <c r="AF282" s="15"/>
      <c r="AG282" s="15"/>
      <c r="AH282" s="15"/>
      <c r="AI282" s="15"/>
      <c r="AJ282" s="15"/>
      <c r="AK282" s="15"/>
      <c r="AL282" s="15"/>
      <c r="AM282" s="15"/>
      <c r="AN282" s="15"/>
      <c r="AO282" s="15"/>
      <c r="AP282" s="15"/>
    </row>
    <row r="283" spans="2:42" ht="10.5" customHeight="1" x14ac:dyDescent="0.2">
      <c r="B283" s="37"/>
      <c r="C283" s="37" t="s">
        <v>2</v>
      </c>
      <c r="D283" s="208">
        <f>ROUND(E272,2)</f>
        <v>91</v>
      </c>
      <c r="E283" s="208"/>
      <c r="F283" s="208"/>
      <c r="G283" s="37" t="s">
        <v>3</v>
      </c>
      <c r="H283" s="213">
        <f>ROUND(K278,2)</f>
        <v>31.98</v>
      </c>
      <c r="I283" s="208"/>
      <c r="J283" s="208"/>
      <c r="K283" s="37"/>
      <c r="L283" s="37"/>
      <c r="M283" s="37"/>
      <c r="N283" s="37"/>
      <c r="O283" s="37"/>
      <c r="P283" s="37"/>
      <c r="Q283" s="37"/>
      <c r="R283" s="37"/>
      <c r="S283" s="37"/>
      <c r="T283" s="37"/>
      <c r="U283" s="37"/>
      <c r="V283" s="37"/>
      <c r="W283" s="37"/>
      <c r="X283" s="37"/>
      <c r="Y283" s="40"/>
      <c r="Z283" s="40"/>
      <c r="AA283" s="40"/>
      <c r="AB283" s="15"/>
      <c r="AC283" s="15"/>
      <c r="AD283" s="15"/>
      <c r="AE283" s="15"/>
      <c r="AF283" s="15"/>
      <c r="AG283" s="15"/>
      <c r="AH283" s="15"/>
      <c r="AI283" s="15"/>
      <c r="AJ283" s="15"/>
      <c r="AK283" s="15"/>
      <c r="AL283" s="15"/>
      <c r="AM283" s="15"/>
      <c r="AN283" s="15"/>
      <c r="AO283" s="15"/>
      <c r="AP283" s="15"/>
    </row>
    <row r="284" spans="2:42" ht="10.5" customHeight="1" x14ac:dyDescent="0.2">
      <c r="B284" s="37"/>
      <c r="C284" s="37" t="s">
        <v>2</v>
      </c>
      <c r="D284" s="212">
        <f>D283*H283</f>
        <v>2910.18</v>
      </c>
      <c r="E284" s="212"/>
      <c r="F284" s="212"/>
      <c r="G284" s="212"/>
      <c r="H284" s="212"/>
      <c r="I284" s="208" t="s">
        <v>22</v>
      </c>
      <c r="J284" s="208"/>
      <c r="K284" s="37"/>
      <c r="L284" s="37"/>
      <c r="M284" s="37"/>
      <c r="N284" s="37"/>
      <c r="O284" s="37"/>
      <c r="P284" s="37"/>
      <c r="Q284" s="37"/>
      <c r="R284" s="37"/>
      <c r="S284" s="37"/>
      <c r="T284" s="37"/>
      <c r="U284" s="37"/>
      <c r="V284" s="37"/>
      <c r="W284" s="37"/>
      <c r="X284" s="37"/>
      <c r="Y284" s="40"/>
      <c r="Z284" s="40"/>
      <c r="AA284" s="40"/>
      <c r="AB284" s="15"/>
      <c r="AC284" s="15"/>
      <c r="AD284" s="15"/>
      <c r="AE284" s="15"/>
      <c r="AF284" s="15"/>
      <c r="AG284" s="15"/>
      <c r="AH284" s="15"/>
      <c r="AI284" s="15"/>
      <c r="AJ284" s="15"/>
      <c r="AK284" s="15"/>
      <c r="AL284" s="15"/>
      <c r="AM284" s="15"/>
      <c r="AN284" s="15"/>
      <c r="AO284" s="15"/>
      <c r="AP284" s="15"/>
    </row>
    <row r="285" spans="2:42" ht="10.5" customHeight="1" x14ac:dyDescent="0.2"/>
    <row r="286" spans="2:42" ht="10.5" customHeight="1" x14ac:dyDescent="0.2"/>
    <row r="287" spans="2:42" ht="10.5" customHeight="1" x14ac:dyDescent="0.2"/>
    <row r="288" spans="2:42" ht="10.5" customHeight="1" x14ac:dyDescent="0.2"/>
    <row r="289" spans="1:42" ht="18.75" customHeight="1" x14ac:dyDescent="0.2">
      <c r="B289" s="15" t="s">
        <v>228</v>
      </c>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row>
    <row r="290" spans="1:42" x14ac:dyDescent="0.2">
      <c r="B290" s="211" t="s">
        <v>9</v>
      </c>
      <c r="C290" s="198"/>
      <c r="D290" s="204">
        <v>101</v>
      </c>
      <c r="E290" s="204"/>
      <c r="F290" s="198" t="s">
        <v>10</v>
      </c>
      <c r="G290" s="198"/>
      <c r="H290" s="198"/>
      <c r="I290" s="204">
        <v>13</v>
      </c>
      <c r="J290" s="204"/>
      <c r="K290" s="198" t="s">
        <v>28</v>
      </c>
      <c r="L290" s="198"/>
      <c r="M290" s="198"/>
      <c r="N290" s="198"/>
      <c r="O290" s="198"/>
      <c r="P290" s="198"/>
      <c r="Q290" s="198"/>
      <c r="R290" s="198"/>
      <c r="S290" s="198"/>
      <c r="T290" s="199">
        <v>7.82</v>
      </c>
      <c r="U290" s="199"/>
      <c r="V290" s="199"/>
      <c r="W290" s="198" t="s">
        <v>29</v>
      </c>
      <c r="X290" s="198"/>
      <c r="Y290" s="198"/>
      <c r="Z290" s="198"/>
      <c r="AA290" s="198"/>
      <c r="AB290" s="198"/>
      <c r="AC290" s="199">
        <v>8.52</v>
      </c>
      <c r="AD290" s="199"/>
      <c r="AE290" s="199"/>
      <c r="AF290" s="198" t="s">
        <v>30</v>
      </c>
      <c r="AG290" s="198"/>
      <c r="AH290" s="198"/>
      <c r="AI290" s="198"/>
      <c r="AJ290" s="204">
        <v>1.0249999999999999</v>
      </c>
      <c r="AK290" s="204"/>
      <c r="AL290" s="204"/>
      <c r="AM290" s="5" t="s">
        <v>31</v>
      </c>
      <c r="AN290" s="5"/>
      <c r="AO290" s="5"/>
      <c r="AP290" s="12"/>
    </row>
    <row r="291" spans="1:42" x14ac:dyDescent="0.2">
      <c r="A291" s="206" t="s">
        <v>32</v>
      </c>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10">
        <v>8.6199999999999992</v>
      </c>
      <c r="AA291" s="210"/>
      <c r="AB291" s="210"/>
      <c r="AC291" s="203" t="s">
        <v>29</v>
      </c>
      <c r="AD291" s="203"/>
      <c r="AE291" s="203"/>
      <c r="AF291" s="203"/>
      <c r="AG291" s="203"/>
      <c r="AH291" s="203"/>
      <c r="AI291" s="210">
        <v>9.32</v>
      </c>
      <c r="AJ291" s="210"/>
      <c r="AK291" s="210"/>
      <c r="AL291" s="203" t="s">
        <v>33</v>
      </c>
      <c r="AM291" s="203"/>
      <c r="AN291" s="203"/>
      <c r="AO291" s="203"/>
      <c r="AP291" s="215"/>
    </row>
    <row r="292" spans="1:42" x14ac:dyDescent="0.2">
      <c r="B292" s="65" t="s">
        <v>34</v>
      </c>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14"/>
    </row>
    <row r="293" spans="1:42" ht="10.5" customHeight="1" x14ac:dyDescent="0.2">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row>
    <row r="294" spans="1:42" ht="10.5" customHeight="1" x14ac:dyDescent="0.2">
      <c r="B294" s="37" t="s">
        <v>19</v>
      </c>
      <c r="C294" s="37"/>
      <c r="D294" s="37"/>
      <c r="E294" s="37"/>
      <c r="F294" s="37"/>
      <c r="G294" s="37"/>
      <c r="H294" s="37"/>
      <c r="I294" s="37"/>
      <c r="J294" s="37"/>
      <c r="K294" s="37"/>
      <c r="L294" s="37"/>
      <c r="M294" s="37"/>
      <c r="N294" s="37"/>
      <c r="O294" s="37"/>
      <c r="P294" s="37"/>
      <c r="Q294" s="37"/>
      <c r="R294" s="37"/>
      <c r="S294" s="37"/>
      <c r="T294" s="37"/>
      <c r="U294" s="37"/>
      <c r="V294" s="37"/>
      <c r="W294" s="37"/>
      <c r="X294" s="37"/>
      <c r="Y294" s="40"/>
      <c r="Z294" s="40"/>
      <c r="AA294" s="40"/>
      <c r="AB294" s="15"/>
      <c r="AC294" s="15"/>
      <c r="AD294" s="15"/>
      <c r="AE294" s="15"/>
      <c r="AF294" s="15"/>
      <c r="AG294" s="15"/>
      <c r="AH294" s="15"/>
      <c r="AI294" s="15"/>
      <c r="AJ294" s="15"/>
      <c r="AK294" s="15"/>
      <c r="AL294" s="15"/>
      <c r="AM294" s="15"/>
      <c r="AN294" s="15"/>
      <c r="AO294" s="15"/>
      <c r="AP294" s="15"/>
    </row>
    <row r="295" spans="1:42" ht="10.5" customHeight="1" x14ac:dyDescent="0.2">
      <c r="B295" s="37" t="s">
        <v>35</v>
      </c>
      <c r="C295" s="37"/>
      <c r="D295" s="37"/>
      <c r="E295" s="37"/>
      <c r="F295" s="37"/>
      <c r="G295" s="37"/>
      <c r="H295" s="37"/>
      <c r="I295" s="37"/>
      <c r="J295" s="37"/>
      <c r="K295" s="37"/>
      <c r="L295" s="37"/>
      <c r="M295" s="37"/>
      <c r="N295" s="37"/>
      <c r="O295" s="37"/>
      <c r="P295" s="37"/>
      <c r="Q295" s="37"/>
      <c r="R295" s="37"/>
      <c r="S295" s="37"/>
      <c r="T295" s="37"/>
      <c r="U295" s="37"/>
      <c r="V295" s="37"/>
      <c r="W295" s="37"/>
      <c r="X295" s="37"/>
      <c r="Y295" s="40"/>
      <c r="Z295" s="40"/>
      <c r="AA295" s="40"/>
      <c r="AB295" s="15"/>
      <c r="AC295" s="15"/>
      <c r="AD295" s="15"/>
      <c r="AE295" s="15"/>
      <c r="AF295" s="15"/>
      <c r="AG295" s="15"/>
      <c r="AH295" s="15"/>
      <c r="AI295" s="15"/>
      <c r="AJ295" s="15"/>
      <c r="AK295" s="15"/>
      <c r="AL295" s="15"/>
      <c r="AM295" s="15"/>
      <c r="AN295" s="15"/>
      <c r="AO295" s="15"/>
      <c r="AP295" s="15"/>
    </row>
    <row r="296" spans="1:42" ht="10.5" customHeight="1" x14ac:dyDescent="0.2">
      <c r="B296" s="208" t="s">
        <v>6</v>
      </c>
      <c r="C296" s="208"/>
      <c r="D296" s="208" t="s">
        <v>2</v>
      </c>
      <c r="E296" s="208" t="s">
        <v>37</v>
      </c>
      <c r="F296" s="38" t="s">
        <v>37</v>
      </c>
      <c r="G296" s="194">
        <f>Z291*100</f>
        <v>861.99999999999989</v>
      </c>
      <c r="H296" s="194"/>
      <c r="I296" s="38" t="s">
        <v>24</v>
      </c>
      <c r="J296" s="194">
        <f>AI291*100</f>
        <v>932</v>
      </c>
      <c r="K296" s="194"/>
      <c r="L296" s="38" t="s">
        <v>8</v>
      </c>
      <c r="M296" s="208" t="s">
        <v>8</v>
      </c>
      <c r="N296" s="216" t="s">
        <v>7</v>
      </c>
      <c r="O296" s="208" t="s">
        <v>37</v>
      </c>
      <c r="P296" s="38" t="s">
        <v>37</v>
      </c>
      <c r="Q296" s="194">
        <f>T290*100</f>
        <v>782</v>
      </c>
      <c r="R296" s="194"/>
      <c r="S296" s="38" t="s">
        <v>24</v>
      </c>
      <c r="T296" s="194">
        <f>AC290*100</f>
        <v>852</v>
      </c>
      <c r="U296" s="194"/>
      <c r="V296" s="38" t="s">
        <v>8</v>
      </c>
      <c r="W296" s="208" t="s">
        <v>8</v>
      </c>
      <c r="X296" s="37"/>
      <c r="Y296" s="40"/>
      <c r="Z296" s="40"/>
      <c r="AA296" s="40"/>
      <c r="AB296" s="15"/>
      <c r="AC296" s="15"/>
      <c r="AD296" s="15"/>
      <c r="AE296" s="15"/>
      <c r="AF296" s="15"/>
      <c r="AG296" s="15"/>
      <c r="AH296" s="15"/>
      <c r="AI296" s="15"/>
      <c r="AJ296" s="15"/>
      <c r="AK296" s="15"/>
      <c r="AL296" s="15"/>
      <c r="AM296" s="15"/>
      <c r="AN296" s="15"/>
      <c r="AO296" s="15"/>
      <c r="AP296" s="15"/>
    </row>
    <row r="297" spans="1:42" ht="10.5" customHeight="1" x14ac:dyDescent="0.2">
      <c r="B297" s="208"/>
      <c r="C297" s="208"/>
      <c r="D297" s="208"/>
      <c r="E297" s="208"/>
      <c r="F297" s="37"/>
      <c r="G297" s="37"/>
      <c r="H297" s="214">
        <v>2</v>
      </c>
      <c r="I297" s="214"/>
      <c r="J297" s="214"/>
      <c r="K297" s="37"/>
      <c r="L297" s="37"/>
      <c r="M297" s="208"/>
      <c r="N297" s="194"/>
      <c r="O297" s="208"/>
      <c r="P297" s="37"/>
      <c r="Q297" s="37"/>
      <c r="R297" s="214">
        <v>2</v>
      </c>
      <c r="S297" s="214"/>
      <c r="T297" s="214"/>
      <c r="U297" s="37"/>
      <c r="V297" s="37"/>
      <c r="W297" s="208"/>
      <c r="X297" s="37"/>
      <c r="Y297" s="40"/>
      <c r="Z297" s="40"/>
      <c r="AA297" s="40"/>
      <c r="AB297" s="15"/>
      <c r="AC297" s="15"/>
      <c r="AD297" s="15"/>
      <c r="AE297" s="15"/>
      <c r="AF297" s="15"/>
      <c r="AG297" s="15"/>
      <c r="AH297" s="15"/>
      <c r="AI297" s="15"/>
      <c r="AJ297" s="15"/>
      <c r="AK297" s="15"/>
      <c r="AL297" s="15"/>
      <c r="AM297" s="15"/>
      <c r="AN297" s="15"/>
      <c r="AO297" s="15"/>
      <c r="AP297" s="15"/>
    </row>
    <row r="298" spans="1:42" ht="10.5" customHeight="1" x14ac:dyDescent="0.2">
      <c r="B298" s="37"/>
      <c r="C298" s="37"/>
      <c r="D298" s="208" t="s">
        <v>4</v>
      </c>
      <c r="E298" s="209">
        <f>((G296+J296)/2)-(Q296+T296)/2</f>
        <v>80</v>
      </c>
      <c r="F298" s="209"/>
      <c r="G298" s="209"/>
      <c r="H298" s="209"/>
      <c r="I298" s="209"/>
      <c r="J298" s="208" t="s">
        <v>41</v>
      </c>
      <c r="K298" s="208"/>
      <c r="L298" s="37"/>
      <c r="M298" s="37"/>
      <c r="N298" s="39"/>
      <c r="O298" s="37"/>
      <c r="P298" s="37"/>
      <c r="Q298" s="37"/>
      <c r="R298" s="37"/>
      <c r="S298" s="37"/>
      <c r="T298" s="37"/>
      <c r="U298" s="37"/>
      <c r="V298" s="37"/>
      <c r="W298" s="37"/>
      <c r="X298" s="37"/>
      <c r="Y298" s="40"/>
      <c r="Z298" s="40"/>
      <c r="AA298" s="40"/>
      <c r="AB298" s="15"/>
      <c r="AC298" s="15"/>
      <c r="AD298" s="15"/>
      <c r="AE298" s="15"/>
      <c r="AF298" s="15"/>
      <c r="AG298" s="15"/>
      <c r="AH298" s="15"/>
      <c r="AI298" s="15"/>
      <c r="AJ298" s="15"/>
      <c r="AK298" s="15"/>
      <c r="AL298" s="15"/>
      <c r="AM298" s="15"/>
      <c r="AN298" s="15"/>
      <c r="AO298" s="15"/>
      <c r="AP298" s="15"/>
    </row>
    <row r="299" spans="1:42" ht="10.5" customHeight="1" x14ac:dyDescent="0.2">
      <c r="B299" s="37"/>
      <c r="C299" s="37"/>
      <c r="D299" s="208"/>
      <c r="E299" s="209"/>
      <c r="F299" s="209"/>
      <c r="G299" s="209"/>
      <c r="H299" s="209"/>
      <c r="I299" s="209"/>
      <c r="J299" s="208"/>
      <c r="K299" s="208"/>
      <c r="L299" s="37"/>
      <c r="M299" s="37"/>
      <c r="N299" s="37"/>
      <c r="O299" s="37"/>
      <c r="P299" s="37"/>
      <c r="Q299" s="37"/>
      <c r="R299" s="37"/>
      <c r="S299" s="37"/>
      <c r="T299" s="37"/>
      <c r="U299" s="37"/>
      <c r="V299" s="37"/>
      <c r="W299" s="37"/>
      <c r="X299" s="37"/>
      <c r="Y299" s="40"/>
      <c r="Z299" s="40"/>
      <c r="AA299" s="40"/>
      <c r="AB299" s="15"/>
      <c r="AC299" s="15"/>
      <c r="AD299" s="15"/>
      <c r="AE299" s="15"/>
      <c r="AF299" s="15"/>
      <c r="AG299" s="15"/>
      <c r="AH299" s="15"/>
      <c r="AI299" s="15"/>
      <c r="AJ299" s="15"/>
      <c r="AK299" s="15"/>
      <c r="AL299" s="15"/>
      <c r="AM299" s="15"/>
      <c r="AN299" s="15"/>
      <c r="AO299" s="15"/>
      <c r="AP299" s="15"/>
    </row>
    <row r="300" spans="1:42" ht="10.5" customHeight="1" x14ac:dyDescent="0.2">
      <c r="B300" s="37" t="s">
        <v>42</v>
      </c>
      <c r="C300" s="37"/>
      <c r="D300" s="37"/>
      <c r="E300" s="37"/>
      <c r="F300" s="37"/>
      <c r="G300" s="37"/>
      <c r="H300" s="37"/>
      <c r="I300" s="37"/>
      <c r="J300" s="37"/>
      <c r="K300" s="37"/>
      <c r="L300" s="37"/>
      <c r="M300" s="37"/>
      <c r="N300" s="37"/>
      <c r="O300" s="37"/>
      <c r="P300" s="37"/>
      <c r="Q300" s="37"/>
      <c r="R300" s="37"/>
      <c r="S300" s="37"/>
      <c r="T300" s="37"/>
      <c r="U300" s="37"/>
      <c r="V300" s="37"/>
      <c r="W300" s="37"/>
      <c r="X300" s="37"/>
      <c r="Y300" s="40"/>
      <c r="Z300" s="40"/>
      <c r="AA300" s="40"/>
      <c r="AB300" s="15"/>
      <c r="AC300" s="15"/>
      <c r="AD300" s="15"/>
      <c r="AE300" s="15"/>
      <c r="AF300" s="15"/>
      <c r="AG300" s="15"/>
      <c r="AH300" s="15"/>
      <c r="AI300" s="15"/>
      <c r="AJ300" s="15"/>
      <c r="AK300" s="15"/>
      <c r="AL300" s="15"/>
      <c r="AM300" s="15"/>
      <c r="AN300" s="15"/>
      <c r="AO300" s="15"/>
      <c r="AP300" s="15"/>
    </row>
    <row r="301" spans="1:42" ht="10.5" customHeight="1" x14ac:dyDescent="0.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40"/>
      <c r="Z301" s="40"/>
      <c r="AA301" s="40"/>
      <c r="AB301" s="15"/>
      <c r="AC301" s="15"/>
      <c r="AD301" s="15"/>
      <c r="AE301" s="15"/>
      <c r="AF301" s="15"/>
      <c r="AG301" s="15"/>
      <c r="AH301" s="15"/>
      <c r="AI301" s="15"/>
      <c r="AJ301" s="15"/>
      <c r="AK301" s="15"/>
      <c r="AL301" s="15"/>
      <c r="AM301" s="15"/>
      <c r="AN301" s="15"/>
      <c r="AO301" s="15"/>
      <c r="AP301" s="15"/>
    </row>
    <row r="302" spans="1:42" ht="10.5" customHeight="1" x14ac:dyDescent="0.2">
      <c r="B302" s="37"/>
      <c r="C302" s="37"/>
      <c r="D302" s="37"/>
      <c r="E302" s="37"/>
      <c r="F302" s="37"/>
      <c r="G302" s="37"/>
      <c r="H302" s="37"/>
      <c r="I302" s="39"/>
      <c r="J302" s="39"/>
      <c r="K302" s="194">
        <f>D290</f>
        <v>101</v>
      </c>
      <c r="L302" s="194"/>
      <c r="M302" s="38" t="s">
        <v>3</v>
      </c>
      <c r="N302" s="194">
        <f>I290</f>
        <v>13</v>
      </c>
      <c r="O302" s="194"/>
      <c r="P302" s="208" t="s">
        <v>3</v>
      </c>
      <c r="Q302" s="208">
        <f>AJ290</f>
        <v>1.0249999999999999</v>
      </c>
      <c r="R302" s="208"/>
      <c r="S302" s="208"/>
      <c r="T302" s="208"/>
      <c r="U302" s="37"/>
      <c r="V302" s="37"/>
      <c r="W302" s="37"/>
      <c r="X302" s="37"/>
      <c r="Y302" s="40"/>
      <c r="Z302" s="40"/>
      <c r="AA302" s="40"/>
      <c r="AB302" s="15"/>
      <c r="AC302" s="15"/>
      <c r="AD302" s="15"/>
      <c r="AE302" s="15"/>
      <c r="AF302" s="15"/>
      <c r="AG302" s="15"/>
      <c r="AH302" s="15"/>
      <c r="AI302" s="15"/>
      <c r="AJ302" s="15"/>
      <c r="AK302" s="15"/>
      <c r="AL302" s="15"/>
      <c r="AM302" s="15"/>
      <c r="AN302" s="15"/>
      <c r="AO302" s="15"/>
      <c r="AP302" s="15"/>
    </row>
    <row r="303" spans="1:42" ht="10.5" customHeight="1" x14ac:dyDescent="0.2">
      <c r="B303" s="37"/>
      <c r="C303" s="37"/>
      <c r="D303" s="37"/>
      <c r="E303" s="37"/>
      <c r="F303" s="37"/>
      <c r="G303" s="37"/>
      <c r="H303" s="37"/>
      <c r="I303" s="37"/>
      <c r="J303" s="37"/>
      <c r="K303" s="214">
        <v>100</v>
      </c>
      <c r="L303" s="214"/>
      <c r="M303" s="214"/>
      <c r="N303" s="214"/>
      <c r="O303" s="214"/>
      <c r="P303" s="208"/>
      <c r="Q303" s="208"/>
      <c r="R303" s="208"/>
      <c r="S303" s="208"/>
      <c r="T303" s="208"/>
      <c r="U303" s="37"/>
      <c r="V303" s="37"/>
      <c r="W303" s="37"/>
      <c r="X303" s="37"/>
      <c r="Y303" s="40"/>
      <c r="Z303" s="40"/>
      <c r="AA303" s="40"/>
      <c r="AB303" s="15"/>
      <c r="AC303" s="15"/>
      <c r="AD303" s="15"/>
      <c r="AE303" s="15"/>
      <c r="AF303" s="15"/>
      <c r="AG303" s="15"/>
      <c r="AH303" s="15"/>
      <c r="AI303" s="15"/>
      <c r="AJ303" s="15"/>
      <c r="AK303" s="15"/>
      <c r="AL303" s="15"/>
      <c r="AM303" s="15"/>
      <c r="AN303" s="15"/>
      <c r="AO303" s="15"/>
      <c r="AP303" s="15"/>
    </row>
    <row r="304" spans="1:42" ht="10.5" customHeight="1" x14ac:dyDescent="0.2">
      <c r="B304" s="37"/>
      <c r="C304" s="37"/>
      <c r="D304" s="37"/>
      <c r="E304" s="37"/>
      <c r="F304" s="37"/>
      <c r="G304" s="37"/>
      <c r="H304" s="37"/>
      <c r="I304" s="208" t="s">
        <v>2</v>
      </c>
      <c r="J304" s="208"/>
      <c r="K304" s="212">
        <f>K302*N302*Q302/100</f>
        <v>13.458249999999998</v>
      </c>
      <c r="L304" s="212"/>
      <c r="M304" s="212"/>
      <c r="N304" s="212"/>
      <c r="O304" s="212"/>
      <c r="P304" s="208" t="s">
        <v>45</v>
      </c>
      <c r="Q304" s="208"/>
      <c r="R304" s="208"/>
      <c r="S304" s="208"/>
      <c r="T304" s="208"/>
      <c r="U304" s="37"/>
      <c r="V304" s="37"/>
      <c r="W304" s="37"/>
      <c r="X304" s="37"/>
      <c r="Y304" s="40"/>
      <c r="Z304" s="40"/>
      <c r="AA304" s="40"/>
      <c r="AB304" s="15"/>
      <c r="AC304" s="15"/>
      <c r="AD304" s="15"/>
      <c r="AE304" s="15"/>
      <c r="AF304" s="15"/>
      <c r="AG304" s="15"/>
      <c r="AH304" s="15"/>
      <c r="AI304" s="15"/>
      <c r="AJ304" s="15"/>
      <c r="AK304" s="15"/>
      <c r="AL304" s="15"/>
      <c r="AM304" s="15"/>
      <c r="AN304" s="15"/>
      <c r="AO304" s="15"/>
      <c r="AP304" s="15"/>
    </row>
    <row r="305" spans="2:42" ht="10.5" customHeight="1" x14ac:dyDescent="0.2">
      <c r="B305" s="37"/>
      <c r="C305" s="37"/>
      <c r="D305" s="37"/>
      <c r="E305" s="37"/>
      <c r="F305" s="37"/>
      <c r="G305" s="37"/>
      <c r="H305" s="37"/>
      <c r="I305" s="208"/>
      <c r="J305" s="208"/>
      <c r="K305" s="212"/>
      <c r="L305" s="212"/>
      <c r="M305" s="212"/>
      <c r="N305" s="212"/>
      <c r="O305" s="212"/>
      <c r="P305" s="208"/>
      <c r="Q305" s="208"/>
      <c r="R305" s="208"/>
      <c r="S305" s="208"/>
      <c r="T305" s="208"/>
      <c r="U305" s="37"/>
      <c r="V305" s="37"/>
      <c r="W305" s="37"/>
      <c r="X305" s="37"/>
      <c r="Y305" s="40"/>
      <c r="Z305" s="40"/>
      <c r="AA305" s="40"/>
      <c r="AB305" s="15"/>
      <c r="AC305" s="15"/>
      <c r="AD305" s="15"/>
      <c r="AE305" s="15"/>
      <c r="AF305" s="15"/>
      <c r="AG305" s="15"/>
      <c r="AH305" s="15"/>
      <c r="AI305" s="15"/>
      <c r="AJ305" s="15"/>
      <c r="AK305" s="15"/>
      <c r="AL305" s="15"/>
      <c r="AM305" s="15"/>
      <c r="AN305" s="15"/>
      <c r="AO305" s="15"/>
      <c r="AP305" s="15"/>
    </row>
    <row r="306" spans="2:42" ht="10.5" customHeight="1" x14ac:dyDescent="0.2">
      <c r="B306" s="37" t="s">
        <v>46</v>
      </c>
      <c r="C306" s="37"/>
      <c r="D306" s="37"/>
      <c r="E306" s="37"/>
      <c r="F306" s="37"/>
      <c r="G306" s="37"/>
      <c r="H306" s="37"/>
      <c r="I306" s="37"/>
      <c r="J306" s="37"/>
      <c r="K306" s="37"/>
      <c r="L306" s="37"/>
      <c r="M306" s="37"/>
      <c r="N306" s="37"/>
      <c r="O306" s="37"/>
      <c r="P306" s="37"/>
      <c r="Q306" s="37"/>
      <c r="R306" s="37"/>
      <c r="S306" s="37"/>
      <c r="T306" s="37"/>
      <c r="U306" s="37"/>
      <c r="V306" s="37"/>
      <c r="W306" s="37"/>
      <c r="X306" s="37"/>
      <c r="Y306" s="40"/>
      <c r="Z306" s="40"/>
      <c r="AA306" s="40"/>
      <c r="AB306" s="15"/>
      <c r="AC306" s="15"/>
      <c r="AD306" s="15"/>
      <c r="AE306" s="15"/>
      <c r="AF306" s="15"/>
      <c r="AG306" s="15"/>
      <c r="AH306" s="15"/>
      <c r="AI306" s="15"/>
      <c r="AJ306" s="15"/>
      <c r="AK306" s="15"/>
      <c r="AL306" s="15"/>
      <c r="AM306" s="15"/>
      <c r="AN306" s="15"/>
      <c r="AO306" s="15"/>
      <c r="AP306" s="15"/>
    </row>
    <row r="307" spans="2:42" ht="10.5" customHeight="1" x14ac:dyDescent="0.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40"/>
      <c r="Z307" s="40"/>
      <c r="AA307" s="40"/>
      <c r="AB307" s="15"/>
      <c r="AC307" s="15"/>
      <c r="AD307" s="15"/>
      <c r="AE307" s="15"/>
      <c r="AF307" s="15"/>
      <c r="AG307" s="15"/>
      <c r="AH307" s="15"/>
      <c r="AI307" s="15"/>
      <c r="AJ307" s="15"/>
      <c r="AK307" s="15"/>
      <c r="AL307" s="15"/>
      <c r="AM307" s="15"/>
      <c r="AN307" s="15"/>
      <c r="AO307" s="15"/>
      <c r="AP307" s="15"/>
    </row>
    <row r="308" spans="2:42" ht="10.5" customHeight="1" x14ac:dyDescent="0.2">
      <c r="B308" s="37"/>
      <c r="C308" s="37" t="s">
        <v>47</v>
      </c>
      <c r="D308" s="37"/>
      <c r="E308" s="37"/>
      <c r="F308" s="37"/>
      <c r="G308" s="37"/>
      <c r="H308" s="37"/>
      <c r="I308" s="37"/>
      <c r="J308" s="37"/>
      <c r="K308" s="37"/>
      <c r="L308" s="37"/>
      <c r="M308" s="37"/>
      <c r="N308" s="37"/>
      <c r="O308" s="37"/>
      <c r="P308" s="37"/>
      <c r="Q308" s="37"/>
      <c r="R308" s="37"/>
      <c r="S308" s="37"/>
      <c r="T308" s="37"/>
      <c r="U308" s="37"/>
      <c r="V308" s="37"/>
      <c r="W308" s="37"/>
      <c r="X308" s="37"/>
      <c r="Y308" s="40"/>
      <c r="Z308" s="40"/>
      <c r="AA308" s="40"/>
      <c r="AB308" s="15"/>
      <c r="AC308" s="15"/>
      <c r="AD308" s="15"/>
      <c r="AE308" s="15"/>
      <c r="AF308" s="15"/>
      <c r="AG308" s="15"/>
      <c r="AH308" s="15"/>
      <c r="AI308" s="15"/>
      <c r="AJ308" s="15"/>
      <c r="AK308" s="15"/>
      <c r="AL308" s="15"/>
      <c r="AM308" s="15"/>
      <c r="AN308" s="15"/>
      <c r="AO308" s="15"/>
      <c r="AP308" s="15"/>
    </row>
    <row r="309" spans="2:42" ht="10.5" customHeight="1" x14ac:dyDescent="0.2">
      <c r="B309" s="37"/>
      <c r="C309" s="37" t="s">
        <v>2</v>
      </c>
      <c r="D309" s="208">
        <f>ROUND(E298,2)</f>
        <v>80</v>
      </c>
      <c r="E309" s="208"/>
      <c r="F309" s="208"/>
      <c r="G309" s="37" t="s">
        <v>3</v>
      </c>
      <c r="H309" s="213">
        <f>ROUND(K304,2)</f>
        <v>13.46</v>
      </c>
      <c r="I309" s="208"/>
      <c r="J309" s="208"/>
      <c r="K309" s="37"/>
      <c r="L309" s="37"/>
      <c r="M309" s="37"/>
      <c r="N309" s="37"/>
      <c r="O309" s="37"/>
      <c r="P309" s="37"/>
      <c r="Q309" s="37"/>
      <c r="R309" s="37"/>
      <c r="S309" s="37"/>
      <c r="T309" s="37"/>
      <c r="U309" s="37"/>
      <c r="V309" s="37"/>
      <c r="W309" s="37"/>
      <c r="X309" s="37"/>
      <c r="Y309" s="40"/>
      <c r="Z309" s="40"/>
      <c r="AA309" s="40"/>
      <c r="AB309" s="15"/>
      <c r="AC309" s="15"/>
      <c r="AD309" s="15"/>
      <c r="AE309" s="15"/>
      <c r="AF309" s="15"/>
      <c r="AG309" s="15"/>
      <c r="AH309" s="15"/>
      <c r="AI309" s="15"/>
      <c r="AJ309" s="15"/>
      <c r="AK309" s="15"/>
      <c r="AL309" s="15"/>
      <c r="AM309" s="15"/>
      <c r="AN309" s="15"/>
      <c r="AO309" s="15"/>
      <c r="AP309" s="15"/>
    </row>
    <row r="310" spans="2:42" ht="10.5" customHeight="1" x14ac:dyDescent="0.2">
      <c r="B310" s="37"/>
      <c r="C310" s="37" t="s">
        <v>2</v>
      </c>
      <c r="D310" s="212">
        <f>D309*H309</f>
        <v>1076.8000000000002</v>
      </c>
      <c r="E310" s="212"/>
      <c r="F310" s="212"/>
      <c r="G310" s="212"/>
      <c r="H310" s="212"/>
      <c r="I310" s="208" t="s">
        <v>22</v>
      </c>
      <c r="J310" s="208"/>
      <c r="K310" s="37"/>
      <c r="L310" s="37"/>
      <c r="M310" s="37"/>
      <c r="N310" s="37"/>
      <c r="O310" s="37"/>
      <c r="P310" s="37"/>
      <c r="Q310" s="37"/>
      <c r="R310" s="37"/>
      <c r="S310" s="37"/>
      <c r="T310" s="37"/>
      <c r="U310" s="37"/>
      <c r="V310" s="37"/>
      <c r="W310" s="37"/>
      <c r="X310" s="37"/>
      <c r="Y310" s="40"/>
      <c r="Z310" s="40"/>
      <c r="AA310" s="40"/>
      <c r="AB310" s="15"/>
      <c r="AC310" s="15"/>
      <c r="AD310" s="15"/>
      <c r="AE310" s="15"/>
      <c r="AF310" s="15"/>
      <c r="AG310" s="15"/>
      <c r="AH310" s="15"/>
      <c r="AI310" s="15"/>
      <c r="AJ310" s="15"/>
      <c r="AK310" s="15"/>
      <c r="AL310" s="15"/>
      <c r="AM310" s="15"/>
      <c r="AN310" s="15"/>
      <c r="AO310" s="15"/>
      <c r="AP310" s="15"/>
    </row>
    <row r="311" spans="2:42" ht="10.5" customHeight="1" x14ac:dyDescent="0.2"/>
    <row r="312" spans="2:42" x14ac:dyDescent="0.2">
      <c r="B312" s="15" t="s">
        <v>236</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row>
    <row r="313" spans="2:42" x14ac:dyDescent="0.2">
      <c r="B313" s="211" t="s">
        <v>9</v>
      </c>
      <c r="C313" s="198"/>
      <c r="D313" s="204">
        <v>118</v>
      </c>
      <c r="E313" s="204"/>
      <c r="F313" s="198" t="s">
        <v>10</v>
      </c>
      <c r="G313" s="198"/>
      <c r="H313" s="198"/>
      <c r="I313" s="204">
        <v>13</v>
      </c>
      <c r="J313" s="204"/>
      <c r="K313" s="198" t="s">
        <v>28</v>
      </c>
      <c r="L313" s="198"/>
      <c r="M313" s="198"/>
      <c r="N313" s="198"/>
      <c r="O313" s="198"/>
      <c r="P313" s="198"/>
      <c r="Q313" s="198"/>
      <c r="R313" s="198"/>
      <c r="S313" s="198"/>
      <c r="T313" s="199">
        <v>5.19</v>
      </c>
      <c r="U313" s="199"/>
      <c r="V313" s="199"/>
      <c r="W313" s="198" t="s">
        <v>29</v>
      </c>
      <c r="X313" s="198"/>
      <c r="Y313" s="198"/>
      <c r="Z313" s="198"/>
      <c r="AA313" s="198"/>
      <c r="AB313" s="198"/>
      <c r="AC313" s="199">
        <v>5.56</v>
      </c>
      <c r="AD313" s="199"/>
      <c r="AE313" s="199"/>
      <c r="AF313" s="198" t="s">
        <v>30</v>
      </c>
      <c r="AG313" s="198"/>
      <c r="AH313" s="198"/>
      <c r="AI313" s="198"/>
      <c r="AJ313" s="204">
        <v>1.0249999999999999</v>
      </c>
      <c r="AK313" s="204"/>
      <c r="AL313" s="204"/>
      <c r="AM313" s="5" t="s">
        <v>31</v>
      </c>
      <c r="AN313" s="5"/>
      <c r="AO313" s="5"/>
      <c r="AP313" s="12"/>
    </row>
    <row r="314" spans="2:42" x14ac:dyDescent="0.2">
      <c r="B314" s="205" t="s">
        <v>32</v>
      </c>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10">
        <v>5.98</v>
      </c>
      <c r="AA314" s="210"/>
      <c r="AB314" s="210"/>
      <c r="AC314" s="203" t="s">
        <v>29</v>
      </c>
      <c r="AD314" s="203"/>
      <c r="AE314" s="203"/>
      <c r="AF314" s="203"/>
      <c r="AG314" s="203"/>
      <c r="AH314" s="203"/>
      <c r="AI314" s="210">
        <v>6.13</v>
      </c>
      <c r="AJ314" s="210"/>
      <c r="AK314" s="210"/>
      <c r="AL314" s="203" t="s">
        <v>33</v>
      </c>
      <c r="AM314" s="203"/>
      <c r="AN314" s="203"/>
      <c r="AO314" s="203"/>
      <c r="AP314" s="215"/>
    </row>
    <row r="315" spans="2:42" x14ac:dyDescent="0.2">
      <c r="B315" s="65" t="s">
        <v>34</v>
      </c>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14"/>
    </row>
    <row r="316" spans="2:42" ht="10.5" customHeight="1" x14ac:dyDescent="0.2">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row>
    <row r="317" spans="2:42" ht="10.5" customHeight="1" x14ac:dyDescent="0.2">
      <c r="B317" s="37" t="s">
        <v>19</v>
      </c>
      <c r="C317" s="37"/>
      <c r="D317" s="37"/>
      <c r="E317" s="37"/>
      <c r="F317" s="37"/>
      <c r="G317" s="37"/>
      <c r="H317" s="37"/>
      <c r="I317" s="37"/>
      <c r="J317" s="37"/>
      <c r="K317" s="37"/>
      <c r="L317" s="37"/>
      <c r="M317" s="37"/>
      <c r="N317" s="37"/>
      <c r="O317" s="37"/>
      <c r="P317" s="37"/>
      <c r="Q317" s="37"/>
      <c r="R317" s="37"/>
      <c r="S317" s="37"/>
      <c r="T317" s="37"/>
      <c r="U317" s="37"/>
      <c r="V317" s="37"/>
      <c r="W317" s="37"/>
      <c r="X317" s="37"/>
      <c r="Y317" s="40"/>
      <c r="Z317" s="40"/>
      <c r="AA317" s="40"/>
      <c r="AB317" s="15"/>
      <c r="AC317" s="15"/>
      <c r="AD317" s="15"/>
      <c r="AE317" s="15"/>
      <c r="AF317" s="15"/>
      <c r="AG317" s="15"/>
      <c r="AH317" s="15"/>
      <c r="AI317" s="15"/>
      <c r="AJ317" s="15"/>
      <c r="AK317" s="15"/>
      <c r="AL317" s="15"/>
      <c r="AM317" s="15"/>
      <c r="AN317" s="15"/>
      <c r="AO317" s="15"/>
      <c r="AP317" s="15"/>
    </row>
    <row r="318" spans="2:42" ht="10.5" customHeight="1" x14ac:dyDescent="0.2">
      <c r="B318" s="37" t="s">
        <v>35</v>
      </c>
      <c r="C318" s="37"/>
      <c r="D318" s="37"/>
      <c r="E318" s="37"/>
      <c r="F318" s="37"/>
      <c r="G318" s="37"/>
      <c r="H318" s="37"/>
      <c r="I318" s="37"/>
      <c r="J318" s="37"/>
      <c r="K318" s="37"/>
      <c r="L318" s="37"/>
      <c r="M318" s="37"/>
      <c r="N318" s="37"/>
      <c r="O318" s="37"/>
      <c r="P318" s="37"/>
      <c r="Q318" s="37"/>
      <c r="R318" s="37"/>
      <c r="S318" s="37"/>
      <c r="T318" s="37"/>
      <c r="U318" s="37"/>
      <c r="V318" s="37"/>
      <c r="W318" s="37"/>
      <c r="X318" s="37"/>
      <c r="Y318" s="40"/>
      <c r="Z318" s="40"/>
      <c r="AA318" s="40"/>
      <c r="AB318" s="15"/>
      <c r="AC318" s="15"/>
      <c r="AD318" s="15"/>
      <c r="AE318" s="15"/>
      <c r="AF318" s="15"/>
      <c r="AG318" s="15"/>
      <c r="AH318" s="15"/>
      <c r="AI318" s="15"/>
      <c r="AJ318" s="15"/>
      <c r="AK318" s="15"/>
      <c r="AL318" s="15"/>
      <c r="AM318" s="15"/>
      <c r="AN318" s="15"/>
      <c r="AO318" s="15"/>
      <c r="AP318" s="15"/>
    </row>
    <row r="319" spans="2:42" ht="10.5" customHeight="1" x14ac:dyDescent="0.2">
      <c r="B319" s="208" t="s">
        <v>6</v>
      </c>
      <c r="C319" s="208"/>
      <c r="D319" s="208" t="s">
        <v>2</v>
      </c>
      <c r="E319" s="208" t="s">
        <v>37</v>
      </c>
      <c r="F319" s="38" t="s">
        <v>37</v>
      </c>
      <c r="G319" s="194">
        <f>Z314*100</f>
        <v>598</v>
      </c>
      <c r="H319" s="194"/>
      <c r="I319" s="38" t="s">
        <v>24</v>
      </c>
      <c r="J319" s="194">
        <f>AI314*100</f>
        <v>613</v>
      </c>
      <c r="K319" s="194"/>
      <c r="L319" s="38" t="s">
        <v>8</v>
      </c>
      <c r="M319" s="208" t="s">
        <v>8</v>
      </c>
      <c r="N319" s="216" t="s">
        <v>7</v>
      </c>
      <c r="O319" s="208" t="s">
        <v>37</v>
      </c>
      <c r="P319" s="38" t="s">
        <v>37</v>
      </c>
      <c r="Q319" s="194">
        <f>T313*100</f>
        <v>519</v>
      </c>
      <c r="R319" s="194"/>
      <c r="S319" s="38" t="s">
        <v>24</v>
      </c>
      <c r="T319" s="194">
        <f>AC313*100</f>
        <v>556</v>
      </c>
      <c r="U319" s="194"/>
      <c r="V319" s="38" t="s">
        <v>8</v>
      </c>
      <c r="W319" s="208" t="s">
        <v>8</v>
      </c>
      <c r="X319" s="37"/>
      <c r="Y319" s="40"/>
      <c r="Z319" s="40"/>
      <c r="AA319" s="40"/>
      <c r="AB319" s="15"/>
      <c r="AC319" s="15"/>
      <c r="AD319" s="15"/>
      <c r="AE319" s="15"/>
      <c r="AF319" s="15"/>
      <c r="AG319" s="15"/>
      <c r="AH319" s="15"/>
      <c r="AI319" s="15"/>
      <c r="AJ319" s="15"/>
      <c r="AK319" s="15"/>
      <c r="AL319" s="15"/>
      <c r="AM319" s="15"/>
      <c r="AN319" s="15"/>
      <c r="AO319" s="15"/>
      <c r="AP319" s="15"/>
    </row>
    <row r="320" spans="2:42" ht="10.5" customHeight="1" x14ac:dyDescent="0.2">
      <c r="B320" s="208"/>
      <c r="C320" s="208"/>
      <c r="D320" s="208"/>
      <c r="E320" s="208"/>
      <c r="F320" s="37"/>
      <c r="G320" s="37"/>
      <c r="H320" s="214">
        <v>2</v>
      </c>
      <c r="I320" s="214"/>
      <c r="J320" s="214"/>
      <c r="K320" s="37"/>
      <c r="L320" s="37"/>
      <c r="M320" s="208"/>
      <c r="N320" s="194"/>
      <c r="O320" s="208"/>
      <c r="P320" s="37"/>
      <c r="Q320" s="37"/>
      <c r="R320" s="214">
        <v>2</v>
      </c>
      <c r="S320" s="214"/>
      <c r="T320" s="214"/>
      <c r="U320" s="37"/>
      <c r="V320" s="37"/>
      <c r="W320" s="208"/>
      <c r="X320" s="37"/>
      <c r="Y320" s="40"/>
      <c r="Z320" s="40"/>
      <c r="AA320" s="40"/>
      <c r="AB320" s="15"/>
      <c r="AC320" s="15"/>
      <c r="AD320" s="15"/>
      <c r="AE320" s="15"/>
      <c r="AF320" s="15"/>
      <c r="AG320" s="15"/>
      <c r="AH320" s="15"/>
      <c r="AI320" s="15"/>
      <c r="AJ320" s="15"/>
      <c r="AK320" s="15"/>
      <c r="AL320" s="15"/>
      <c r="AM320" s="15"/>
      <c r="AN320" s="15"/>
      <c r="AO320" s="15"/>
      <c r="AP320" s="15"/>
    </row>
    <row r="321" spans="2:42" ht="10.5" customHeight="1" x14ac:dyDescent="0.2">
      <c r="B321" s="37"/>
      <c r="C321" s="37"/>
      <c r="D321" s="208" t="s">
        <v>4</v>
      </c>
      <c r="E321" s="209">
        <f>((G319+J319)/2)-(Q319+T319)/2</f>
        <v>68</v>
      </c>
      <c r="F321" s="209"/>
      <c r="G321" s="209"/>
      <c r="H321" s="209"/>
      <c r="I321" s="209"/>
      <c r="J321" s="208" t="s">
        <v>41</v>
      </c>
      <c r="K321" s="208"/>
      <c r="L321" s="37"/>
      <c r="M321" s="37"/>
      <c r="N321" s="39"/>
      <c r="O321" s="37"/>
      <c r="P321" s="37"/>
      <c r="Q321" s="37"/>
      <c r="R321" s="37"/>
      <c r="S321" s="37"/>
      <c r="T321" s="37"/>
      <c r="U321" s="37"/>
      <c r="V321" s="37"/>
      <c r="W321" s="37"/>
      <c r="X321" s="37"/>
      <c r="Y321" s="40"/>
      <c r="Z321" s="40"/>
      <c r="AA321" s="40"/>
      <c r="AB321" s="15"/>
      <c r="AC321" s="15"/>
      <c r="AD321" s="15"/>
      <c r="AE321" s="15"/>
      <c r="AF321" s="15"/>
      <c r="AG321" s="15"/>
      <c r="AH321" s="15"/>
      <c r="AI321" s="15"/>
      <c r="AJ321" s="15"/>
      <c r="AK321" s="15"/>
      <c r="AL321" s="15"/>
      <c r="AM321" s="15"/>
      <c r="AN321" s="15"/>
      <c r="AO321" s="15"/>
      <c r="AP321" s="15"/>
    </row>
    <row r="322" spans="2:42" ht="10.5" customHeight="1" x14ac:dyDescent="0.2">
      <c r="B322" s="37"/>
      <c r="C322" s="37"/>
      <c r="D322" s="208"/>
      <c r="E322" s="209"/>
      <c r="F322" s="209"/>
      <c r="G322" s="209"/>
      <c r="H322" s="209"/>
      <c r="I322" s="209"/>
      <c r="J322" s="208"/>
      <c r="K322" s="208"/>
      <c r="L322" s="37"/>
      <c r="M322" s="37"/>
      <c r="N322" s="37"/>
      <c r="O322" s="37"/>
      <c r="P322" s="37"/>
      <c r="Q322" s="37"/>
      <c r="R322" s="37"/>
      <c r="S322" s="37"/>
      <c r="T322" s="37"/>
      <c r="U322" s="37"/>
      <c r="V322" s="37"/>
      <c r="W322" s="37"/>
      <c r="X322" s="37"/>
      <c r="Y322" s="40"/>
      <c r="Z322" s="40"/>
      <c r="AA322" s="40"/>
      <c r="AB322" s="15"/>
      <c r="AC322" s="15"/>
      <c r="AD322" s="15"/>
      <c r="AE322" s="15"/>
      <c r="AF322" s="15"/>
      <c r="AG322" s="15"/>
      <c r="AH322" s="15"/>
      <c r="AI322" s="15"/>
      <c r="AJ322" s="15"/>
      <c r="AK322" s="15"/>
      <c r="AL322" s="15"/>
      <c r="AM322" s="15"/>
      <c r="AN322" s="15"/>
      <c r="AO322" s="15"/>
      <c r="AP322" s="15"/>
    </row>
    <row r="323" spans="2:42" ht="10.5" customHeight="1" x14ac:dyDescent="0.2">
      <c r="B323" s="37" t="s">
        <v>42</v>
      </c>
      <c r="C323" s="37"/>
      <c r="D323" s="37"/>
      <c r="E323" s="37"/>
      <c r="F323" s="37"/>
      <c r="G323" s="37"/>
      <c r="H323" s="37"/>
      <c r="I323" s="37"/>
      <c r="J323" s="37"/>
      <c r="K323" s="37"/>
      <c r="L323" s="37"/>
      <c r="M323" s="37"/>
      <c r="N323" s="37"/>
      <c r="O323" s="37"/>
      <c r="P323" s="37"/>
      <c r="Q323" s="37"/>
      <c r="R323" s="37"/>
      <c r="S323" s="37"/>
      <c r="T323" s="37"/>
      <c r="U323" s="37"/>
      <c r="V323" s="37"/>
      <c r="W323" s="37"/>
      <c r="X323" s="37"/>
      <c r="Y323" s="40"/>
      <c r="Z323" s="40"/>
      <c r="AA323" s="40"/>
      <c r="AB323" s="15"/>
      <c r="AC323" s="15"/>
      <c r="AD323" s="15"/>
      <c r="AE323" s="15"/>
      <c r="AF323" s="15"/>
      <c r="AG323" s="15"/>
      <c r="AH323" s="15"/>
      <c r="AI323" s="15"/>
      <c r="AJ323" s="15"/>
      <c r="AK323" s="15"/>
      <c r="AL323" s="15"/>
      <c r="AM323" s="15"/>
      <c r="AN323" s="15"/>
      <c r="AO323" s="15"/>
      <c r="AP323" s="15"/>
    </row>
    <row r="324" spans="2:42" ht="10.5" customHeight="1" x14ac:dyDescent="0.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40"/>
      <c r="Z324" s="40"/>
      <c r="AA324" s="40"/>
      <c r="AB324" s="15"/>
      <c r="AC324" s="15"/>
      <c r="AD324" s="15"/>
      <c r="AE324" s="15"/>
      <c r="AF324" s="15"/>
      <c r="AG324" s="15"/>
      <c r="AH324" s="15"/>
      <c r="AI324" s="15"/>
      <c r="AJ324" s="15"/>
      <c r="AK324" s="15"/>
      <c r="AL324" s="15"/>
      <c r="AM324" s="15"/>
      <c r="AN324" s="15"/>
      <c r="AO324" s="15"/>
      <c r="AP324" s="15"/>
    </row>
    <row r="325" spans="2:42" ht="10.5" customHeight="1" x14ac:dyDescent="0.2">
      <c r="B325" s="37"/>
      <c r="C325" s="37"/>
      <c r="D325" s="37"/>
      <c r="E325" s="37"/>
      <c r="F325" s="37"/>
      <c r="G325" s="37"/>
      <c r="H325" s="37"/>
      <c r="I325" s="39"/>
      <c r="J325" s="39"/>
      <c r="K325" s="194">
        <f>D313</f>
        <v>118</v>
      </c>
      <c r="L325" s="194"/>
      <c r="M325" s="38" t="s">
        <v>3</v>
      </c>
      <c r="N325" s="194">
        <f>I313</f>
        <v>13</v>
      </c>
      <c r="O325" s="194"/>
      <c r="P325" s="208" t="s">
        <v>3</v>
      </c>
      <c r="Q325" s="208">
        <f>AJ313</f>
        <v>1.0249999999999999</v>
      </c>
      <c r="R325" s="208"/>
      <c r="S325" s="208"/>
      <c r="T325" s="208"/>
      <c r="U325" s="37"/>
      <c r="V325" s="37"/>
      <c r="W325" s="37"/>
      <c r="X325" s="37"/>
      <c r="Y325" s="40"/>
      <c r="Z325" s="40"/>
      <c r="AA325" s="40"/>
      <c r="AB325" s="15"/>
      <c r="AC325" s="15"/>
      <c r="AD325" s="15"/>
      <c r="AE325" s="15"/>
      <c r="AF325" s="15"/>
      <c r="AG325" s="15"/>
      <c r="AH325" s="15"/>
      <c r="AI325" s="15"/>
      <c r="AJ325" s="15"/>
      <c r="AK325" s="15"/>
      <c r="AL325" s="15"/>
      <c r="AM325" s="15"/>
      <c r="AN325" s="15"/>
      <c r="AO325" s="15"/>
      <c r="AP325" s="15"/>
    </row>
    <row r="326" spans="2:42" ht="10.5" customHeight="1" x14ac:dyDescent="0.2">
      <c r="B326" s="37"/>
      <c r="C326" s="37"/>
      <c r="D326" s="37"/>
      <c r="E326" s="37"/>
      <c r="F326" s="37"/>
      <c r="G326" s="37"/>
      <c r="H326" s="37"/>
      <c r="I326" s="37"/>
      <c r="J326" s="37"/>
      <c r="K326" s="214">
        <v>100</v>
      </c>
      <c r="L326" s="214"/>
      <c r="M326" s="214"/>
      <c r="N326" s="214"/>
      <c r="O326" s="214"/>
      <c r="P326" s="208"/>
      <c r="Q326" s="208"/>
      <c r="R326" s="208"/>
      <c r="S326" s="208"/>
      <c r="T326" s="208"/>
      <c r="U326" s="37"/>
      <c r="V326" s="37"/>
      <c r="W326" s="37"/>
      <c r="X326" s="37"/>
      <c r="Y326" s="40"/>
      <c r="Z326" s="40"/>
      <c r="AA326" s="40"/>
      <c r="AB326" s="15"/>
      <c r="AC326" s="15"/>
      <c r="AD326" s="15"/>
      <c r="AE326" s="15"/>
      <c r="AF326" s="15"/>
      <c r="AG326" s="15"/>
      <c r="AH326" s="15"/>
      <c r="AI326" s="15"/>
      <c r="AJ326" s="15"/>
      <c r="AK326" s="15"/>
      <c r="AL326" s="15"/>
      <c r="AM326" s="15"/>
      <c r="AN326" s="15"/>
      <c r="AO326" s="15"/>
      <c r="AP326" s="15"/>
    </row>
    <row r="327" spans="2:42" ht="10.5" customHeight="1" x14ac:dyDescent="0.2">
      <c r="B327" s="37"/>
      <c r="C327" s="37"/>
      <c r="D327" s="37"/>
      <c r="E327" s="37"/>
      <c r="F327" s="37"/>
      <c r="G327" s="37"/>
      <c r="H327" s="37"/>
      <c r="I327" s="208" t="s">
        <v>2</v>
      </c>
      <c r="J327" s="208"/>
      <c r="K327" s="212">
        <f>K325*N325*Q325/100</f>
        <v>15.7235</v>
      </c>
      <c r="L327" s="212"/>
      <c r="M327" s="212"/>
      <c r="N327" s="212"/>
      <c r="O327" s="212"/>
      <c r="P327" s="208" t="s">
        <v>45</v>
      </c>
      <c r="Q327" s="208"/>
      <c r="R327" s="208"/>
      <c r="S327" s="208"/>
      <c r="T327" s="208"/>
      <c r="U327" s="37"/>
      <c r="V327" s="37"/>
      <c r="W327" s="37"/>
      <c r="X327" s="37"/>
      <c r="Y327" s="40"/>
      <c r="Z327" s="40"/>
      <c r="AA327" s="40"/>
      <c r="AB327" s="15"/>
      <c r="AC327" s="15"/>
      <c r="AD327" s="15"/>
      <c r="AE327" s="15"/>
      <c r="AF327" s="15"/>
      <c r="AG327" s="15"/>
      <c r="AH327" s="15"/>
      <c r="AI327" s="15"/>
      <c r="AJ327" s="15"/>
      <c r="AK327" s="15"/>
      <c r="AL327" s="15"/>
      <c r="AM327" s="15"/>
      <c r="AN327" s="15"/>
      <c r="AO327" s="15"/>
      <c r="AP327" s="15"/>
    </row>
    <row r="328" spans="2:42" ht="10.5" customHeight="1" x14ac:dyDescent="0.2">
      <c r="B328" s="37"/>
      <c r="C328" s="37"/>
      <c r="D328" s="37"/>
      <c r="E328" s="37"/>
      <c r="F328" s="37"/>
      <c r="G328" s="37"/>
      <c r="H328" s="37"/>
      <c r="I328" s="208"/>
      <c r="J328" s="208"/>
      <c r="K328" s="212"/>
      <c r="L328" s="212"/>
      <c r="M328" s="212"/>
      <c r="N328" s="212"/>
      <c r="O328" s="212"/>
      <c r="P328" s="208"/>
      <c r="Q328" s="208"/>
      <c r="R328" s="208"/>
      <c r="S328" s="208"/>
      <c r="T328" s="208"/>
      <c r="U328" s="37"/>
      <c r="V328" s="37"/>
      <c r="W328" s="37"/>
      <c r="X328" s="37"/>
      <c r="Y328" s="40"/>
      <c r="Z328" s="40"/>
      <c r="AA328" s="40"/>
      <c r="AB328" s="15"/>
      <c r="AC328" s="15"/>
      <c r="AD328" s="15"/>
      <c r="AE328" s="15"/>
      <c r="AF328" s="15"/>
      <c r="AG328" s="15"/>
      <c r="AH328" s="15"/>
      <c r="AI328" s="15"/>
      <c r="AJ328" s="15"/>
      <c r="AK328" s="15"/>
      <c r="AL328" s="15"/>
      <c r="AM328" s="15"/>
      <c r="AN328" s="15"/>
      <c r="AO328" s="15"/>
      <c r="AP328" s="15"/>
    </row>
    <row r="329" spans="2:42" ht="10.5" customHeight="1" x14ac:dyDescent="0.2">
      <c r="B329" s="37" t="s">
        <v>46</v>
      </c>
      <c r="C329" s="37"/>
      <c r="D329" s="37"/>
      <c r="E329" s="37"/>
      <c r="F329" s="37"/>
      <c r="G329" s="37"/>
      <c r="H329" s="37"/>
      <c r="I329" s="37"/>
      <c r="J329" s="37"/>
      <c r="K329" s="37"/>
      <c r="L329" s="37"/>
      <c r="M329" s="37"/>
      <c r="N329" s="37"/>
      <c r="O329" s="37"/>
      <c r="P329" s="37"/>
      <c r="Q329" s="37"/>
      <c r="R329" s="37"/>
      <c r="S329" s="37"/>
      <c r="T329" s="37"/>
      <c r="U329" s="37"/>
      <c r="V329" s="37"/>
      <c r="W329" s="37"/>
      <c r="X329" s="37"/>
      <c r="Y329" s="40"/>
      <c r="Z329" s="40"/>
      <c r="AA329" s="40"/>
      <c r="AB329" s="15"/>
      <c r="AC329" s="15"/>
      <c r="AD329" s="15"/>
      <c r="AE329" s="15"/>
      <c r="AF329" s="15"/>
      <c r="AG329" s="15"/>
      <c r="AH329" s="15"/>
      <c r="AI329" s="15"/>
      <c r="AJ329" s="15"/>
      <c r="AK329" s="15"/>
      <c r="AL329" s="15"/>
      <c r="AM329" s="15"/>
      <c r="AN329" s="15"/>
      <c r="AO329" s="15"/>
      <c r="AP329" s="15"/>
    </row>
    <row r="330" spans="2:42" ht="10.5" customHeight="1" x14ac:dyDescent="0.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40"/>
      <c r="Z330" s="40"/>
      <c r="AA330" s="40"/>
      <c r="AB330" s="15"/>
      <c r="AC330" s="15"/>
      <c r="AD330" s="15"/>
      <c r="AE330" s="15"/>
      <c r="AF330" s="15"/>
      <c r="AG330" s="15"/>
      <c r="AH330" s="15"/>
      <c r="AI330" s="15"/>
      <c r="AJ330" s="15"/>
      <c r="AK330" s="15"/>
      <c r="AL330" s="15"/>
      <c r="AM330" s="15"/>
      <c r="AN330" s="15"/>
      <c r="AO330" s="15"/>
      <c r="AP330" s="15"/>
    </row>
    <row r="331" spans="2:42" ht="10.5" customHeight="1" x14ac:dyDescent="0.2">
      <c r="B331" s="37"/>
      <c r="C331" s="37" t="s">
        <v>47</v>
      </c>
      <c r="D331" s="37"/>
      <c r="E331" s="37"/>
      <c r="F331" s="37"/>
      <c r="G331" s="37"/>
      <c r="H331" s="37"/>
      <c r="I331" s="37"/>
      <c r="J331" s="37"/>
      <c r="K331" s="37"/>
      <c r="L331" s="37"/>
      <c r="M331" s="37"/>
      <c r="N331" s="37"/>
      <c r="O331" s="37"/>
      <c r="P331" s="37"/>
      <c r="Q331" s="37"/>
      <c r="R331" s="37"/>
      <c r="S331" s="37"/>
      <c r="T331" s="37"/>
      <c r="U331" s="37"/>
      <c r="V331" s="37"/>
      <c r="W331" s="37"/>
      <c r="X331" s="37"/>
      <c r="Y331" s="40"/>
      <c r="Z331" s="40"/>
      <c r="AA331" s="40"/>
      <c r="AB331" s="15"/>
      <c r="AC331" s="15"/>
      <c r="AD331" s="15"/>
      <c r="AE331" s="15"/>
      <c r="AF331" s="15"/>
      <c r="AG331" s="15"/>
      <c r="AH331" s="15"/>
      <c r="AI331" s="15"/>
      <c r="AJ331" s="15"/>
      <c r="AK331" s="15"/>
      <c r="AL331" s="15"/>
      <c r="AM331" s="15"/>
      <c r="AN331" s="15"/>
      <c r="AO331" s="15"/>
      <c r="AP331" s="15"/>
    </row>
    <row r="332" spans="2:42" ht="10.5" customHeight="1" x14ac:dyDescent="0.2">
      <c r="B332" s="37"/>
      <c r="C332" s="37" t="s">
        <v>2</v>
      </c>
      <c r="D332" s="208">
        <f>ROUND(E321,2)</f>
        <v>68</v>
      </c>
      <c r="E332" s="208"/>
      <c r="F332" s="208"/>
      <c r="G332" s="37" t="s">
        <v>3</v>
      </c>
      <c r="H332" s="213">
        <f>ROUND(K327,2)</f>
        <v>15.72</v>
      </c>
      <c r="I332" s="208"/>
      <c r="J332" s="208"/>
      <c r="K332" s="37"/>
      <c r="L332" s="37"/>
      <c r="M332" s="37"/>
      <c r="N332" s="37"/>
      <c r="O332" s="37"/>
      <c r="P332" s="37"/>
      <c r="Q332" s="37"/>
      <c r="R332" s="37"/>
      <c r="S332" s="37"/>
      <c r="T332" s="37"/>
      <c r="U332" s="37"/>
      <c r="V332" s="37"/>
      <c r="W332" s="37"/>
      <c r="X332" s="37"/>
      <c r="Y332" s="40"/>
      <c r="Z332" s="40"/>
      <c r="AA332" s="40"/>
      <c r="AB332" s="15"/>
      <c r="AC332" s="15"/>
      <c r="AD332" s="15"/>
      <c r="AE332" s="15"/>
      <c r="AF332" s="15"/>
      <c r="AG332" s="15"/>
      <c r="AH332" s="15"/>
      <c r="AI332" s="15"/>
      <c r="AJ332" s="15"/>
      <c r="AK332" s="15"/>
      <c r="AL332" s="15"/>
      <c r="AM332" s="15"/>
      <c r="AN332" s="15"/>
      <c r="AO332" s="15"/>
      <c r="AP332" s="15"/>
    </row>
    <row r="333" spans="2:42" ht="10.5" customHeight="1" x14ac:dyDescent="0.2">
      <c r="B333" s="37"/>
      <c r="C333" s="37" t="s">
        <v>2</v>
      </c>
      <c r="D333" s="212">
        <f>D332*H332</f>
        <v>1068.96</v>
      </c>
      <c r="E333" s="212"/>
      <c r="F333" s="212"/>
      <c r="G333" s="212"/>
      <c r="H333" s="212"/>
      <c r="I333" s="208" t="s">
        <v>22</v>
      </c>
      <c r="J333" s="208"/>
      <c r="K333" s="37"/>
      <c r="L333" s="37"/>
      <c r="M333" s="37"/>
      <c r="N333" s="37"/>
      <c r="O333" s="37"/>
      <c r="P333" s="37"/>
      <c r="Q333" s="37"/>
      <c r="R333" s="37"/>
      <c r="S333" s="37"/>
      <c r="T333" s="37"/>
      <c r="U333" s="37"/>
      <c r="V333" s="37"/>
      <c r="W333" s="37"/>
      <c r="X333" s="37"/>
      <c r="Y333" s="40"/>
      <c r="Z333" s="40"/>
      <c r="AA333" s="40"/>
      <c r="AB333" s="15"/>
      <c r="AC333" s="15"/>
      <c r="AD333" s="15"/>
      <c r="AE333" s="15"/>
      <c r="AF333" s="15"/>
      <c r="AG333" s="15"/>
      <c r="AH333" s="15"/>
      <c r="AI333" s="15"/>
      <c r="AJ333" s="15"/>
      <c r="AK333" s="15"/>
      <c r="AL333" s="15"/>
      <c r="AM333" s="15"/>
      <c r="AN333" s="15"/>
      <c r="AO333" s="15"/>
      <c r="AP333" s="15"/>
    </row>
    <row r="334" spans="2:42" ht="10.5" customHeight="1" x14ac:dyDescent="0.2"/>
    <row r="335" spans="2:42" x14ac:dyDescent="0.2">
      <c r="B335" s="15" t="s">
        <v>230</v>
      </c>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row>
    <row r="336" spans="2:42" x14ac:dyDescent="0.2">
      <c r="B336" s="211" t="s">
        <v>9</v>
      </c>
      <c r="C336" s="198"/>
      <c r="D336" s="204">
        <v>111</v>
      </c>
      <c r="E336" s="204"/>
      <c r="F336" s="198" t="s">
        <v>10</v>
      </c>
      <c r="G336" s="198"/>
      <c r="H336" s="198"/>
      <c r="I336" s="204">
        <v>15</v>
      </c>
      <c r="J336" s="204"/>
      <c r="K336" s="198" t="s">
        <v>28</v>
      </c>
      <c r="L336" s="198"/>
      <c r="M336" s="198"/>
      <c r="N336" s="198"/>
      <c r="O336" s="198"/>
      <c r="P336" s="198"/>
      <c r="Q336" s="198"/>
      <c r="R336" s="198"/>
      <c r="S336" s="198"/>
      <c r="T336" s="199">
        <v>6.25</v>
      </c>
      <c r="U336" s="199"/>
      <c r="V336" s="199"/>
      <c r="W336" s="198" t="s">
        <v>29</v>
      </c>
      <c r="X336" s="198"/>
      <c r="Y336" s="198"/>
      <c r="Z336" s="198"/>
      <c r="AA336" s="198"/>
      <c r="AB336" s="198"/>
      <c r="AC336" s="199">
        <v>6.95</v>
      </c>
      <c r="AD336" s="199"/>
      <c r="AE336" s="199"/>
      <c r="AF336" s="198" t="s">
        <v>30</v>
      </c>
      <c r="AG336" s="198"/>
      <c r="AH336" s="198"/>
      <c r="AI336" s="198"/>
      <c r="AJ336" s="204">
        <v>1.0249999999999999</v>
      </c>
      <c r="AK336" s="204"/>
      <c r="AL336" s="204"/>
      <c r="AM336" s="5" t="s">
        <v>31</v>
      </c>
      <c r="AN336" s="5"/>
      <c r="AO336" s="5"/>
      <c r="AP336" s="12"/>
    </row>
    <row r="337" spans="2:42" x14ac:dyDescent="0.2">
      <c r="B337" s="205" t="s">
        <v>32</v>
      </c>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10">
        <v>6.95</v>
      </c>
      <c r="AA337" s="210"/>
      <c r="AB337" s="210"/>
      <c r="AC337" s="203" t="s">
        <v>29</v>
      </c>
      <c r="AD337" s="203"/>
      <c r="AE337" s="203"/>
      <c r="AF337" s="203"/>
      <c r="AG337" s="203"/>
      <c r="AH337" s="203"/>
      <c r="AI337" s="210">
        <v>7.55</v>
      </c>
      <c r="AJ337" s="210"/>
      <c r="AK337" s="210"/>
      <c r="AL337" s="203" t="s">
        <v>33</v>
      </c>
      <c r="AM337" s="203"/>
      <c r="AN337" s="203"/>
      <c r="AO337" s="203"/>
      <c r="AP337" s="215"/>
    </row>
    <row r="338" spans="2:42" x14ac:dyDescent="0.2">
      <c r="B338" s="65" t="s">
        <v>34</v>
      </c>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14"/>
    </row>
    <row r="339" spans="2:42" ht="10.5" customHeight="1" x14ac:dyDescent="0.2">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row>
    <row r="340" spans="2:42" ht="10.5" customHeight="1" x14ac:dyDescent="0.2">
      <c r="B340" s="37" t="s">
        <v>19</v>
      </c>
      <c r="C340" s="37"/>
      <c r="D340" s="37"/>
      <c r="E340" s="37"/>
      <c r="F340" s="37"/>
      <c r="G340" s="37"/>
      <c r="H340" s="37"/>
      <c r="I340" s="37"/>
      <c r="J340" s="37"/>
      <c r="K340" s="37"/>
      <c r="L340" s="37"/>
      <c r="M340" s="37"/>
      <c r="N340" s="37"/>
      <c r="O340" s="37"/>
      <c r="P340" s="37"/>
      <c r="Q340" s="37"/>
      <c r="R340" s="37"/>
      <c r="S340" s="37"/>
      <c r="T340" s="37"/>
      <c r="U340" s="37"/>
      <c r="V340" s="37"/>
      <c r="W340" s="37"/>
      <c r="X340" s="37"/>
      <c r="Y340" s="40"/>
      <c r="Z340" s="40"/>
      <c r="AA340" s="40"/>
      <c r="AB340" s="15"/>
      <c r="AC340" s="15"/>
      <c r="AD340" s="15"/>
      <c r="AE340" s="15"/>
      <c r="AF340" s="15"/>
      <c r="AG340" s="15"/>
      <c r="AH340" s="15"/>
      <c r="AI340" s="15"/>
      <c r="AJ340" s="15"/>
      <c r="AK340" s="15"/>
      <c r="AL340" s="15"/>
      <c r="AM340" s="15"/>
      <c r="AN340" s="15"/>
      <c r="AO340" s="15"/>
      <c r="AP340" s="15"/>
    </row>
    <row r="341" spans="2:42" ht="10.5" customHeight="1" x14ac:dyDescent="0.2">
      <c r="B341" s="37" t="s">
        <v>35</v>
      </c>
      <c r="C341" s="37"/>
      <c r="D341" s="37"/>
      <c r="E341" s="37"/>
      <c r="F341" s="37"/>
      <c r="G341" s="37"/>
      <c r="H341" s="37"/>
      <c r="I341" s="37"/>
      <c r="J341" s="37"/>
      <c r="K341" s="37"/>
      <c r="L341" s="37"/>
      <c r="M341" s="37"/>
      <c r="N341" s="37"/>
      <c r="O341" s="37"/>
      <c r="P341" s="37"/>
      <c r="Q341" s="37"/>
      <c r="R341" s="37"/>
      <c r="S341" s="37"/>
      <c r="T341" s="37"/>
      <c r="U341" s="37"/>
      <c r="V341" s="37"/>
      <c r="W341" s="37"/>
      <c r="X341" s="37"/>
      <c r="Y341" s="40"/>
      <c r="Z341" s="40"/>
      <c r="AA341" s="40"/>
      <c r="AB341" s="15"/>
      <c r="AC341" s="15"/>
      <c r="AD341" s="15"/>
      <c r="AE341" s="15"/>
      <c r="AF341" s="15"/>
      <c r="AG341" s="15"/>
      <c r="AH341" s="15"/>
      <c r="AI341" s="15"/>
      <c r="AJ341" s="15"/>
      <c r="AK341" s="15"/>
      <c r="AL341" s="15"/>
      <c r="AM341" s="15"/>
      <c r="AN341" s="15"/>
      <c r="AO341" s="15"/>
      <c r="AP341" s="15"/>
    </row>
    <row r="342" spans="2:42" ht="10.5" customHeight="1" x14ac:dyDescent="0.2">
      <c r="B342" s="208" t="s">
        <v>6</v>
      </c>
      <c r="C342" s="208"/>
      <c r="D342" s="208" t="s">
        <v>2</v>
      </c>
      <c r="E342" s="208" t="s">
        <v>37</v>
      </c>
      <c r="F342" s="38" t="s">
        <v>37</v>
      </c>
      <c r="G342" s="194">
        <f>Z337*100</f>
        <v>695</v>
      </c>
      <c r="H342" s="194"/>
      <c r="I342" s="38" t="s">
        <v>24</v>
      </c>
      <c r="J342" s="194">
        <f>AI337*100</f>
        <v>755</v>
      </c>
      <c r="K342" s="194"/>
      <c r="L342" s="38" t="s">
        <v>8</v>
      </c>
      <c r="M342" s="208" t="s">
        <v>8</v>
      </c>
      <c r="N342" s="216" t="s">
        <v>7</v>
      </c>
      <c r="O342" s="208" t="s">
        <v>37</v>
      </c>
      <c r="P342" s="38" t="s">
        <v>37</v>
      </c>
      <c r="Q342" s="194">
        <f>T336*100</f>
        <v>625</v>
      </c>
      <c r="R342" s="194"/>
      <c r="S342" s="38" t="s">
        <v>24</v>
      </c>
      <c r="T342" s="194">
        <f>AC336*100</f>
        <v>695</v>
      </c>
      <c r="U342" s="194"/>
      <c r="V342" s="38" t="s">
        <v>8</v>
      </c>
      <c r="W342" s="208" t="s">
        <v>8</v>
      </c>
      <c r="X342" s="37"/>
      <c r="Y342" s="40"/>
      <c r="Z342" s="40"/>
      <c r="AA342" s="40"/>
      <c r="AB342" s="15"/>
      <c r="AC342" s="15"/>
      <c r="AD342" s="15"/>
      <c r="AE342" s="15"/>
      <c r="AF342" s="15"/>
      <c r="AG342" s="15"/>
      <c r="AH342" s="15"/>
      <c r="AI342" s="15"/>
      <c r="AJ342" s="15"/>
      <c r="AK342" s="15"/>
      <c r="AL342" s="15"/>
      <c r="AM342" s="15"/>
      <c r="AN342" s="15"/>
      <c r="AO342" s="15"/>
      <c r="AP342" s="15"/>
    </row>
    <row r="343" spans="2:42" ht="10.5" customHeight="1" x14ac:dyDescent="0.2">
      <c r="B343" s="208"/>
      <c r="C343" s="208"/>
      <c r="D343" s="208"/>
      <c r="E343" s="208"/>
      <c r="F343" s="37"/>
      <c r="G343" s="37"/>
      <c r="H343" s="214">
        <v>2</v>
      </c>
      <c r="I343" s="214"/>
      <c r="J343" s="214"/>
      <c r="K343" s="37"/>
      <c r="L343" s="37"/>
      <c r="M343" s="208"/>
      <c r="N343" s="194"/>
      <c r="O343" s="208"/>
      <c r="P343" s="37"/>
      <c r="Q343" s="37"/>
      <c r="R343" s="214">
        <v>2</v>
      </c>
      <c r="S343" s="214"/>
      <c r="T343" s="214"/>
      <c r="U343" s="37"/>
      <c r="V343" s="37"/>
      <c r="W343" s="208"/>
      <c r="X343" s="37"/>
      <c r="Y343" s="40"/>
      <c r="Z343" s="40"/>
      <c r="AA343" s="40"/>
      <c r="AB343" s="15"/>
      <c r="AC343" s="15"/>
      <c r="AD343" s="15"/>
      <c r="AE343" s="15"/>
      <c r="AF343" s="15"/>
      <c r="AG343" s="15"/>
      <c r="AH343" s="15"/>
      <c r="AI343" s="15"/>
      <c r="AJ343" s="15"/>
      <c r="AK343" s="15"/>
      <c r="AL343" s="15"/>
      <c r="AM343" s="15"/>
      <c r="AN343" s="15"/>
      <c r="AO343" s="15"/>
      <c r="AP343" s="15"/>
    </row>
    <row r="344" spans="2:42" ht="10.5" customHeight="1" x14ac:dyDescent="0.2">
      <c r="B344" s="37"/>
      <c r="C344" s="37"/>
      <c r="D344" s="208" t="s">
        <v>4</v>
      </c>
      <c r="E344" s="209">
        <f>((G342+J342)/2)-(Q342+T342)/2</f>
        <v>65</v>
      </c>
      <c r="F344" s="209"/>
      <c r="G344" s="209"/>
      <c r="H344" s="209"/>
      <c r="I344" s="209"/>
      <c r="J344" s="208" t="s">
        <v>41</v>
      </c>
      <c r="K344" s="208"/>
      <c r="L344" s="37"/>
      <c r="M344" s="37"/>
      <c r="N344" s="39"/>
      <c r="O344" s="37"/>
      <c r="P344" s="37"/>
      <c r="Q344" s="37"/>
      <c r="R344" s="37"/>
      <c r="S344" s="37"/>
      <c r="T344" s="37"/>
      <c r="U344" s="37"/>
      <c r="V344" s="37"/>
      <c r="W344" s="37"/>
      <c r="X344" s="37"/>
      <c r="Y344" s="40"/>
      <c r="Z344" s="40"/>
      <c r="AA344" s="40"/>
      <c r="AB344" s="15"/>
      <c r="AC344" s="15"/>
      <c r="AD344" s="15"/>
      <c r="AE344" s="15"/>
      <c r="AF344" s="15"/>
      <c r="AG344" s="15"/>
      <c r="AH344" s="15"/>
      <c r="AI344" s="15"/>
      <c r="AJ344" s="15"/>
      <c r="AK344" s="15"/>
      <c r="AL344" s="15"/>
      <c r="AM344" s="15"/>
      <c r="AN344" s="15"/>
      <c r="AO344" s="15"/>
      <c r="AP344" s="15"/>
    </row>
    <row r="345" spans="2:42" ht="10.5" customHeight="1" x14ac:dyDescent="0.2">
      <c r="B345" s="37"/>
      <c r="C345" s="37"/>
      <c r="D345" s="208"/>
      <c r="E345" s="209"/>
      <c r="F345" s="209"/>
      <c r="G345" s="209"/>
      <c r="H345" s="209"/>
      <c r="I345" s="209"/>
      <c r="J345" s="208"/>
      <c r="K345" s="208"/>
      <c r="L345" s="37"/>
      <c r="M345" s="37"/>
      <c r="N345" s="37"/>
      <c r="O345" s="37"/>
      <c r="P345" s="37"/>
      <c r="Q345" s="37"/>
      <c r="R345" s="37"/>
      <c r="S345" s="37"/>
      <c r="T345" s="37"/>
      <c r="U345" s="37"/>
      <c r="V345" s="37"/>
      <c r="W345" s="37"/>
      <c r="X345" s="37"/>
      <c r="Y345" s="40"/>
      <c r="Z345" s="40"/>
      <c r="AA345" s="40"/>
      <c r="AB345" s="15"/>
      <c r="AC345" s="15"/>
      <c r="AD345" s="15"/>
      <c r="AE345" s="15"/>
      <c r="AF345" s="15"/>
      <c r="AG345" s="15"/>
      <c r="AH345" s="15"/>
      <c r="AI345" s="15"/>
      <c r="AJ345" s="15"/>
      <c r="AK345" s="15"/>
      <c r="AL345" s="15"/>
      <c r="AM345" s="15"/>
      <c r="AN345" s="15"/>
      <c r="AO345" s="15"/>
      <c r="AP345" s="15"/>
    </row>
    <row r="346" spans="2:42" ht="10.5" customHeight="1" x14ac:dyDescent="0.2">
      <c r="B346" s="37" t="s">
        <v>42</v>
      </c>
      <c r="C346" s="37"/>
      <c r="D346" s="37"/>
      <c r="E346" s="37"/>
      <c r="F346" s="37"/>
      <c r="G346" s="37"/>
      <c r="H346" s="37"/>
      <c r="I346" s="37"/>
      <c r="J346" s="37"/>
      <c r="K346" s="37"/>
      <c r="L346" s="37"/>
      <c r="M346" s="37"/>
      <c r="N346" s="37"/>
      <c r="O346" s="37"/>
      <c r="P346" s="37"/>
      <c r="Q346" s="37"/>
      <c r="R346" s="37"/>
      <c r="S346" s="37"/>
      <c r="T346" s="37"/>
      <c r="U346" s="37"/>
      <c r="V346" s="37"/>
      <c r="W346" s="37"/>
      <c r="X346" s="37"/>
      <c r="Y346" s="40"/>
      <c r="Z346" s="40"/>
      <c r="AA346" s="40"/>
      <c r="AB346" s="15"/>
      <c r="AC346" s="15"/>
      <c r="AD346" s="15"/>
      <c r="AE346" s="15"/>
      <c r="AF346" s="15"/>
      <c r="AG346" s="15"/>
      <c r="AH346" s="15"/>
      <c r="AI346" s="15"/>
      <c r="AJ346" s="15"/>
      <c r="AK346" s="15"/>
      <c r="AL346" s="15"/>
      <c r="AM346" s="15"/>
      <c r="AN346" s="15"/>
      <c r="AO346" s="15"/>
      <c r="AP346" s="15"/>
    </row>
    <row r="347" spans="2:42" ht="10.5" customHeight="1" x14ac:dyDescent="0.2">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40"/>
      <c r="Z347" s="40"/>
      <c r="AA347" s="40"/>
      <c r="AB347" s="15"/>
      <c r="AC347" s="15"/>
      <c r="AD347" s="15"/>
      <c r="AE347" s="15"/>
      <c r="AF347" s="15"/>
      <c r="AG347" s="15"/>
      <c r="AH347" s="15"/>
      <c r="AI347" s="15"/>
      <c r="AJ347" s="15"/>
      <c r="AK347" s="15"/>
      <c r="AL347" s="15"/>
      <c r="AM347" s="15"/>
      <c r="AN347" s="15"/>
      <c r="AO347" s="15"/>
      <c r="AP347" s="15"/>
    </row>
    <row r="348" spans="2:42" ht="10.5" customHeight="1" x14ac:dyDescent="0.2">
      <c r="B348" s="37"/>
      <c r="C348" s="37"/>
      <c r="D348" s="37"/>
      <c r="E348" s="37"/>
      <c r="F348" s="37"/>
      <c r="G348" s="37"/>
      <c r="H348" s="37"/>
      <c r="I348" s="39"/>
      <c r="J348" s="39"/>
      <c r="K348" s="194">
        <f>D336</f>
        <v>111</v>
      </c>
      <c r="L348" s="194"/>
      <c r="M348" s="38" t="s">
        <v>3</v>
      </c>
      <c r="N348" s="194">
        <f>I336</f>
        <v>15</v>
      </c>
      <c r="O348" s="194"/>
      <c r="P348" s="208" t="s">
        <v>3</v>
      </c>
      <c r="Q348" s="208">
        <f>AJ336</f>
        <v>1.0249999999999999</v>
      </c>
      <c r="R348" s="208"/>
      <c r="S348" s="208"/>
      <c r="T348" s="208"/>
      <c r="U348" s="37"/>
      <c r="V348" s="37"/>
      <c r="W348" s="37"/>
      <c r="X348" s="37"/>
      <c r="Y348" s="40"/>
      <c r="Z348" s="40"/>
      <c r="AA348" s="40"/>
      <c r="AB348" s="15"/>
      <c r="AC348" s="15"/>
      <c r="AD348" s="15"/>
      <c r="AE348" s="15"/>
      <c r="AF348" s="15"/>
      <c r="AG348" s="15"/>
      <c r="AH348" s="15"/>
      <c r="AI348" s="15"/>
      <c r="AJ348" s="15"/>
      <c r="AK348" s="15"/>
      <c r="AL348" s="15"/>
      <c r="AM348" s="15"/>
      <c r="AN348" s="15"/>
      <c r="AO348" s="15"/>
      <c r="AP348" s="15"/>
    </row>
    <row r="349" spans="2:42" ht="10.5" customHeight="1" x14ac:dyDescent="0.2">
      <c r="B349" s="37"/>
      <c r="C349" s="37"/>
      <c r="D349" s="37"/>
      <c r="E349" s="37"/>
      <c r="F349" s="37"/>
      <c r="G349" s="37"/>
      <c r="H349" s="37"/>
      <c r="I349" s="37"/>
      <c r="J349" s="37"/>
      <c r="K349" s="214">
        <v>100</v>
      </c>
      <c r="L349" s="214"/>
      <c r="M349" s="214"/>
      <c r="N349" s="214"/>
      <c r="O349" s="214"/>
      <c r="P349" s="208"/>
      <c r="Q349" s="208"/>
      <c r="R349" s="208"/>
      <c r="S349" s="208"/>
      <c r="T349" s="208"/>
      <c r="U349" s="37"/>
      <c r="V349" s="37"/>
      <c r="W349" s="37"/>
      <c r="X349" s="37"/>
      <c r="Y349" s="40"/>
      <c r="Z349" s="40"/>
      <c r="AA349" s="40"/>
      <c r="AB349" s="15"/>
      <c r="AC349" s="15"/>
      <c r="AD349" s="15"/>
      <c r="AE349" s="15"/>
      <c r="AF349" s="15"/>
      <c r="AG349" s="15"/>
      <c r="AH349" s="15"/>
      <c r="AI349" s="15"/>
      <c r="AJ349" s="15"/>
      <c r="AK349" s="15"/>
      <c r="AL349" s="15"/>
      <c r="AM349" s="15"/>
      <c r="AN349" s="15"/>
      <c r="AO349" s="15"/>
      <c r="AP349" s="15"/>
    </row>
    <row r="350" spans="2:42" ht="10.5" customHeight="1" x14ac:dyDescent="0.2">
      <c r="B350" s="37"/>
      <c r="C350" s="37"/>
      <c r="D350" s="37"/>
      <c r="E350" s="37"/>
      <c r="F350" s="37"/>
      <c r="G350" s="37"/>
      <c r="H350" s="37"/>
      <c r="I350" s="208" t="s">
        <v>2</v>
      </c>
      <c r="J350" s="208"/>
      <c r="K350" s="212">
        <f>K348*N348*Q348/100</f>
        <v>17.066249999999997</v>
      </c>
      <c r="L350" s="212"/>
      <c r="M350" s="212"/>
      <c r="N350" s="212"/>
      <c r="O350" s="212"/>
      <c r="P350" s="208" t="s">
        <v>45</v>
      </c>
      <c r="Q350" s="208"/>
      <c r="R350" s="208"/>
      <c r="S350" s="208"/>
      <c r="T350" s="208"/>
      <c r="U350" s="37"/>
      <c r="V350" s="37"/>
      <c r="W350" s="37"/>
      <c r="X350" s="37"/>
      <c r="Y350" s="40"/>
      <c r="Z350" s="40"/>
      <c r="AA350" s="40"/>
      <c r="AB350" s="15"/>
      <c r="AC350" s="15"/>
      <c r="AD350" s="15"/>
      <c r="AE350" s="15"/>
      <c r="AF350" s="15"/>
      <c r="AG350" s="15"/>
      <c r="AH350" s="15"/>
      <c r="AI350" s="15"/>
      <c r="AJ350" s="15"/>
      <c r="AK350" s="15"/>
      <c r="AL350" s="15"/>
      <c r="AM350" s="15"/>
      <c r="AN350" s="15"/>
      <c r="AO350" s="15"/>
      <c r="AP350" s="15"/>
    </row>
    <row r="351" spans="2:42" ht="10.5" customHeight="1" x14ac:dyDescent="0.2">
      <c r="B351" s="37"/>
      <c r="C351" s="37"/>
      <c r="D351" s="37"/>
      <c r="E351" s="37"/>
      <c r="F351" s="37"/>
      <c r="G351" s="37"/>
      <c r="H351" s="37"/>
      <c r="I351" s="208"/>
      <c r="J351" s="208"/>
      <c r="K351" s="212"/>
      <c r="L351" s="212"/>
      <c r="M351" s="212"/>
      <c r="N351" s="212"/>
      <c r="O351" s="212"/>
      <c r="P351" s="208"/>
      <c r="Q351" s="208"/>
      <c r="R351" s="208"/>
      <c r="S351" s="208"/>
      <c r="T351" s="208"/>
      <c r="U351" s="37"/>
      <c r="V351" s="37"/>
      <c r="W351" s="37"/>
      <c r="X351" s="37"/>
      <c r="Y351" s="40"/>
      <c r="Z351" s="40"/>
      <c r="AA351" s="40"/>
      <c r="AB351" s="15"/>
      <c r="AC351" s="15"/>
      <c r="AD351" s="15"/>
      <c r="AE351" s="15"/>
      <c r="AF351" s="15"/>
      <c r="AG351" s="15"/>
      <c r="AH351" s="15"/>
      <c r="AI351" s="15"/>
      <c r="AJ351" s="15"/>
      <c r="AK351" s="15"/>
      <c r="AL351" s="15"/>
      <c r="AM351" s="15"/>
      <c r="AN351" s="15"/>
      <c r="AO351" s="15"/>
      <c r="AP351" s="15"/>
    </row>
    <row r="352" spans="2:42" ht="10.5" customHeight="1" x14ac:dyDescent="0.2">
      <c r="B352" s="37" t="s">
        <v>46</v>
      </c>
      <c r="C352" s="37"/>
      <c r="D352" s="37"/>
      <c r="E352" s="37"/>
      <c r="F352" s="37"/>
      <c r="G352" s="37"/>
      <c r="H352" s="37"/>
      <c r="I352" s="37"/>
      <c r="J352" s="37"/>
      <c r="K352" s="37"/>
      <c r="L352" s="37"/>
      <c r="M352" s="37"/>
      <c r="N352" s="37"/>
      <c r="O352" s="37"/>
      <c r="P352" s="37"/>
      <c r="Q352" s="37"/>
      <c r="R352" s="37"/>
      <c r="S352" s="37"/>
      <c r="T352" s="37"/>
      <c r="U352" s="37"/>
      <c r="V352" s="37"/>
      <c r="W352" s="37"/>
      <c r="X352" s="37"/>
      <c r="Y352" s="40"/>
      <c r="Z352" s="40"/>
      <c r="AA352" s="40"/>
      <c r="AB352" s="15"/>
      <c r="AC352" s="15"/>
      <c r="AD352" s="15"/>
      <c r="AE352" s="15"/>
      <c r="AF352" s="15"/>
      <c r="AG352" s="15"/>
      <c r="AH352" s="15"/>
      <c r="AI352" s="15"/>
      <c r="AJ352" s="15"/>
      <c r="AK352" s="15"/>
      <c r="AL352" s="15"/>
      <c r="AM352" s="15"/>
      <c r="AN352" s="15"/>
      <c r="AO352" s="15"/>
      <c r="AP352" s="15"/>
    </row>
    <row r="353" spans="2:42" ht="10.5" customHeight="1" x14ac:dyDescent="0.2">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40"/>
      <c r="Z353" s="40"/>
      <c r="AA353" s="40"/>
      <c r="AB353" s="15"/>
      <c r="AC353" s="15"/>
      <c r="AD353" s="15"/>
      <c r="AE353" s="15"/>
      <c r="AF353" s="15"/>
      <c r="AG353" s="15"/>
      <c r="AH353" s="15"/>
      <c r="AI353" s="15"/>
      <c r="AJ353" s="15"/>
      <c r="AK353" s="15"/>
      <c r="AL353" s="15"/>
      <c r="AM353" s="15"/>
      <c r="AN353" s="15"/>
      <c r="AO353" s="15"/>
      <c r="AP353" s="15"/>
    </row>
    <row r="354" spans="2:42" ht="10.5" customHeight="1" x14ac:dyDescent="0.2">
      <c r="B354" s="37"/>
      <c r="C354" s="37" t="s">
        <v>47</v>
      </c>
      <c r="D354" s="37"/>
      <c r="E354" s="37"/>
      <c r="F354" s="37"/>
      <c r="G354" s="37"/>
      <c r="H354" s="37"/>
      <c r="I354" s="37"/>
      <c r="J354" s="37"/>
      <c r="K354" s="37"/>
      <c r="L354" s="37"/>
      <c r="M354" s="37"/>
      <c r="N354" s="37"/>
      <c r="O354" s="37"/>
      <c r="P354" s="37"/>
      <c r="Q354" s="37"/>
      <c r="R354" s="37"/>
      <c r="S354" s="37"/>
      <c r="T354" s="37"/>
      <c r="U354" s="37"/>
      <c r="V354" s="37"/>
      <c r="W354" s="37"/>
      <c r="X354" s="37"/>
      <c r="Y354" s="40"/>
      <c r="Z354" s="40"/>
      <c r="AA354" s="40"/>
      <c r="AB354" s="15"/>
      <c r="AC354" s="15"/>
      <c r="AD354" s="15"/>
      <c r="AE354" s="15"/>
      <c r="AF354" s="15"/>
      <c r="AG354" s="15"/>
      <c r="AH354" s="15"/>
      <c r="AI354" s="15"/>
      <c r="AJ354" s="15"/>
      <c r="AK354" s="15"/>
      <c r="AL354" s="15"/>
      <c r="AM354" s="15"/>
      <c r="AN354" s="15"/>
      <c r="AO354" s="15"/>
      <c r="AP354" s="15"/>
    </row>
    <row r="355" spans="2:42" ht="10.5" customHeight="1" x14ac:dyDescent="0.2">
      <c r="B355" s="37"/>
      <c r="C355" s="37" t="s">
        <v>2</v>
      </c>
      <c r="D355" s="208">
        <f>ROUND(E344,2)</f>
        <v>65</v>
      </c>
      <c r="E355" s="208"/>
      <c r="F355" s="208"/>
      <c r="G355" s="37" t="s">
        <v>3</v>
      </c>
      <c r="H355" s="213">
        <f>ROUND(K350,2)</f>
        <v>17.07</v>
      </c>
      <c r="I355" s="208"/>
      <c r="J355" s="208"/>
      <c r="K355" s="37"/>
      <c r="L355" s="37"/>
      <c r="M355" s="37"/>
      <c r="N355" s="37"/>
      <c r="O355" s="37"/>
      <c r="P355" s="37"/>
      <c r="Q355" s="37"/>
      <c r="R355" s="37"/>
      <c r="S355" s="37"/>
      <c r="T355" s="37"/>
      <c r="U355" s="37"/>
      <c r="V355" s="37"/>
      <c r="W355" s="37"/>
      <c r="X355" s="37"/>
      <c r="Y355" s="40"/>
      <c r="Z355" s="40"/>
      <c r="AA355" s="40"/>
      <c r="AB355" s="15"/>
      <c r="AC355" s="15"/>
      <c r="AD355" s="15"/>
      <c r="AE355" s="15"/>
      <c r="AF355" s="15"/>
      <c r="AG355" s="15"/>
      <c r="AH355" s="15"/>
      <c r="AI355" s="15"/>
      <c r="AJ355" s="15"/>
      <c r="AK355" s="15"/>
      <c r="AL355" s="15"/>
      <c r="AM355" s="15"/>
      <c r="AN355" s="15"/>
      <c r="AO355" s="15"/>
      <c r="AP355" s="15"/>
    </row>
    <row r="356" spans="2:42" ht="10.5" customHeight="1" x14ac:dyDescent="0.2">
      <c r="B356" s="37"/>
      <c r="C356" s="37" t="s">
        <v>2</v>
      </c>
      <c r="D356" s="212">
        <f>D355*H355</f>
        <v>1109.55</v>
      </c>
      <c r="E356" s="212"/>
      <c r="F356" s="212"/>
      <c r="G356" s="212"/>
      <c r="H356" s="212"/>
      <c r="I356" s="208" t="s">
        <v>22</v>
      </c>
      <c r="J356" s="208"/>
      <c r="K356" s="37"/>
      <c r="L356" s="37"/>
      <c r="M356" s="37"/>
      <c r="N356" s="37"/>
      <c r="O356" s="37"/>
      <c r="P356" s="37"/>
      <c r="Q356" s="37"/>
      <c r="R356" s="37"/>
      <c r="S356" s="37"/>
      <c r="T356" s="37"/>
      <c r="U356" s="37"/>
      <c r="V356" s="37"/>
      <c r="W356" s="37"/>
      <c r="X356" s="37"/>
      <c r="Y356" s="40"/>
      <c r="Z356" s="40"/>
      <c r="AA356" s="40"/>
      <c r="AB356" s="15"/>
      <c r="AC356" s="15"/>
      <c r="AD356" s="15"/>
      <c r="AE356" s="15"/>
      <c r="AF356" s="15"/>
      <c r="AG356" s="15"/>
      <c r="AH356" s="15"/>
      <c r="AI356" s="15"/>
      <c r="AJ356" s="15"/>
      <c r="AK356" s="15"/>
      <c r="AL356" s="15"/>
      <c r="AM356" s="15"/>
      <c r="AN356" s="15"/>
      <c r="AO356" s="15"/>
      <c r="AP356" s="15"/>
    </row>
    <row r="357" spans="2:42" ht="52.5" customHeight="1" x14ac:dyDescent="0.2"/>
    <row r="358" spans="2:42" x14ac:dyDescent="0.2">
      <c r="B358" s="15" t="s">
        <v>231</v>
      </c>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row>
    <row r="359" spans="2:42" x14ac:dyDescent="0.2">
      <c r="B359" s="211" t="s">
        <v>9</v>
      </c>
      <c r="C359" s="198"/>
      <c r="D359" s="204">
        <v>100</v>
      </c>
      <c r="E359" s="204"/>
      <c r="F359" s="198" t="s">
        <v>10</v>
      </c>
      <c r="G359" s="198"/>
      <c r="H359" s="198"/>
      <c r="I359" s="204">
        <v>12</v>
      </c>
      <c r="J359" s="204"/>
      <c r="K359" s="198" t="s">
        <v>28</v>
      </c>
      <c r="L359" s="198"/>
      <c r="M359" s="198"/>
      <c r="N359" s="198"/>
      <c r="O359" s="198"/>
      <c r="P359" s="198"/>
      <c r="Q359" s="198"/>
      <c r="R359" s="198"/>
      <c r="S359" s="198"/>
      <c r="T359" s="199">
        <v>6.45</v>
      </c>
      <c r="U359" s="199"/>
      <c r="V359" s="199"/>
      <c r="W359" s="198" t="s">
        <v>29</v>
      </c>
      <c r="X359" s="198"/>
      <c r="Y359" s="198"/>
      <c r="Z359" s="198"/>
      <c r="AA359" s="198"/>
      <c r="AB359" s="198"/>
      <c r="AC359" s="199">
        <v>7.15</v>
      </c>
      <c r="AD359" s="199"/>
      <c r="AE359" s="199"/>
      <c r="AF359" s="198" t="s">
        <v>30</v>
      </c>
      <c r="AG359" s="198"/>
      <c r="AH359" s="198"/>
      <c r="AI359" s="198"/>
      <c r="AJ359" s="204">
        <v>1.0249999999999999</v>
      </c>
      <c r="AK359" s="204"/>
      <c r="AL359" s="204"/>
      <c r="AM359" s="5" t="s">
        <v>31</v>
      </c>
      <c r="AN359" s="5"/>
      <c r="AO359" s="5"/>
      <c r="AP359" s="12"/>
    </row>
    <row r="360" spans="2:42" x14ac:dyDescent="0.2">
      <c r="B360" s="205" t="s">
        <v>32</v>
      </c>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10">
        <v>6.95</v>
      </c>
      <c r="AA360" s="210"/>
      <c r="AB360" s="210"/>
      <c r="AC360" s="203" t="s">
        <v>29</v>
      </c>
      <c r="AD360" s="203"/>
      <c r="AE360" s="203"/>
      <c r="AF360" s="203"/>
      <c r="AG360" s="203"/>
      <c r="AH360" s="203"/>
      <c r="AI360" s="210">
        <v>7.85</v>
      </c>
      <c r="AJ360" s="210"/>
      <c r="AK360" s="210"/>
      <c r="AL360" s="203" t="s">
        <v>33</v>
      </c>
      <c r="AM360" s="203"/>
      <c r="AN360" s="203"/>
      <c r="AO360" s="203"/>
      <c r="AP360" s="215"/>
    </row>
    <row r="361" spans="2:42" x14ac:dyDescent="0.2">
      <c r="B361" s="65" t="s">
        <v>34</v>
      </c>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14"/>
    </row>
    <row r="362" spans="2:42" ht="10.5" customHeight="1" x14ac:dyDescent="0.2">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row>
    <row r="363" spans="2:42" ht="10.5" customHeight="1" x14ac:dyDescent="0.2">
      <c r="B363" s="37" t="s">
        <v>19</v>
      </c>
      <c r="C363" s="37"/>
      <c r="D363" s="37"/>
      <c r="E363" s="37"/>
      <c r="F363" s="37"/>
      <c r="G363" s="37"/>
      <c r="H363" s="37"/>
      <c r="I363" s="37"/>
      <c r="J363" s="37"/>
      <c r="K363" s="37"/>
      <c r="L363" s="37"/>
      <c r="M363" s="37"/>
      <c r="N363" s="37"/>
      <c r="O363" s="37"/>
      <c r="P363" s="37"/>
      <c r="Q363" s="37"/>
      <c r="R363" s="37"/>
      <c r="S363" s="37"/>
      <c r="T363" s="37"/>
      <c r="U363" s="37"/>
      <c r="V363" s="37"/>
      <c r="W363" s="37"/>
      <c r="X363" s="37"/>
      <c r="Y363" s="40"/>
      <c r="Z363" s="40"/>
      <c r="AA363" s="40"/>
      <c r="AB363" s="15"/>
      <c r="AC363" s="15"/>
      <c r="AD363" s="15"/>
      <c r="AE363" s="15"/>
      <c r="AF363" s="15"/>
      <c r="AG363" s="15"/>
      <c r="AH363" s="15"/>
      <c r="AI363" s="15"/>
      <c r="AJ363" s="15"/>
      <c r="AK363" s="15"/>
      <c r="AL363" s="15"/>
      <c r="AM363" s="15"/>
      <c r="AN363" s="15"/>
      <c r="AO363" s="15"/>
      <c r="AP363" s="15"/>
    </row>
    <row r="364" spans="2:42" ht="10.5" customHeight="1" x14ac:dyDescent="0.2">
      <c r="B364" s="37" t="s">
        <v>35</v>
      </c>
      <c r="C364" s="37"/>
      <c r="D364" s="37"/>
      <c r="E364" s="37"/>
      <c r="F364" s="37"/>
      <c r="G364" s="37"/>
      <c r="H364" s="37"/>
      <c r="I364" s="37"/>
      <c r="J364" s="37"/>
      <c r="K364" s="37"/>
      <c r="L364" s="37"/>
      <c r="M364" s="37"/>
      <c r="N364" s="37"/>
      <c r="O364" s="37"/>
      <c r="P364" s="37"/>
      <c r="Q364" s="37"/>
      <c r="R364" s="37"/>
      <c r="S364" s="37"/>
      <c r="T364" s="37"/>
      <c r="U364" s="37"/>
      <c r="V364" s="37"/>
      <c r="W364" s="37"/>
      <c r="X364" s="37"/>
      <c r="Y364" s="40"/>
      <c r="Z364" s="40"/>
      <c r="AA364" s="40"/>
      <c r="AB364" s="15"/>
      <c r="AC364" s="15"/>
      <c r="AD364" s="15"/>
      <c r="AE364" s="15"/>
      <c r="AF364" s="15"/>
      <c r="AG364" s="15"/>
      <c r="AH364" s="15"/>
      <c r="AI364" s="15"/>
      <c r="AJ364" s="15"/>
      <c r="AK364" s="15"/>
      <c r="AL364" s="15"/>
      <c r="AM364" s="15"/>
      <c r="AN364" s="15"/>
      <c r="AO364" s="15"/>
      <c r="AP364" s="15"/>
    </row>
    <row r="365" spans="2:42" ht="10.5" customHeight="1" x14ac:dyDescent="0.2">
      <c r="B365" s="208" t="s">
        <v>6</v>
      </c>
      <c r="C365" s="208"/>
      <c r="D365" s="208" t="s">
        <v>2</v>
      </c>
      <c r="E365" s="208" t="s">
        <v>37</v>
      </c>
      <c r="F365" s="38" t="s">
        <v>37</v>
      </c>
      <c r="G365" s="194">
        <f>Z360*100</f>
        <v>695</v>
      </c>
      <c r="H365" s="194"/>
      <c r="I365" s="38" t="s">
        <v>24</v>
      </c>
      <c r="J365" s="194">
        <f>AI360*100</f>
        <v>785</v>
      </c>
      <c r="K365" s="194"/>
      <c r="L365" s="38" t="s">
        <v>8</v>
      </c>
      <c r="M365" s="208" t="s">
        <v>8</v>
      </c>
      <c r="N365" s="216" t="s">
        <v>7</v>
      </c>
      <c r="O365" s="208" t="s">
        <v>37</v>
      </c>
      <c r="P365" s="38" t="s">
        <v>37</v>
      </c>
      <c r="Q365" s="194">
        <f>T359*100</f>
        <v>645</v>
      </c>
      <c r="R365" s="194"/>
      <c r="S365" s="38" t="s">
        <v>24</v>
      </c>
      <c r="T365" s="194">
        <f>AC359*100</f>
        <v>715</v>
      </c>
      <c r="U365" s="194"/>
      <c r="V365" s="38" t="s">
        <v>8</v>
      </c>
      <c r="W365" s="208" t="s">
        <v>8</v>
      </c>
      <c r="X365" s="37"/>
      <c r="Y365" s="40"/>
      <c r="Z365" s="40"/>
      <c r="AA365" s="40"/>
      <c r="AB365" s="15"/>
      <c r="AC365" s="15"/>
      <c r="AD365" s="15"/>
      <c r="AE365" s="15"/>
      <c r="AF365" s="15"/>
      <c r="AG365" s="15"/>
      <c r="AH365" s="15"/>
      <c r="AI365" s="15"/>
      <c r="AJ365" s="15"/>
      <c r="AK365" s="15"/>
      <c r="AL365" s="15"/>
      <c r="AM365" s="15"/>
      <c r="AN365" s="15"/>
      <c r="AO365" s="15"/>
      <c r="AP365" s="15"/>
    </row>
    <row r="366" spans="2:42" ht="10.5" customHeight="1" x14ac:dyDescent="0.2">
      <c r="B366" s="208"/>
      <c r="C366" s="208"/>
      <c r="D366" s="208"/>
      <c r="E366" s="208"/>
      <c r="F366" s="37"/>
      <c r="G366" s="37"/>
      <c r="H366" s="214">
        <v>2</v>
      </c>
      <c r="I366" s="214"/>
      <c r="J366" s="214"/>
      <c r="K366" s="37"/>
      <c r="L366" s="37"/>
      <c r="M366" s="208"/>
      <c r="N366" s="194"/>
      <c r="O366" s="208"/>
      <c r="P366" s="37"/>
      <c r="Q366" s="37"/>
      <c r="R366" s="214">
        <v>2</v>
      </c>
      <c r="S366" s="214"/>
      <c r="T366" s="214"/>
      <c r="U366" s="37"/>
      <c r="V366" s="37"/>
      <c r="W366" s="208"/>
      <c r="X366" s="37"/>
      <c r="Y366" s="40"/>
      <c r="Z366" s="40"/>
      <c r="AA366" s="40"/>
      <c r="AB366" s="15"/>
      <c r="AC366" s="15"/>
      <c r="AD366" s="15"/>
      <c r="AE366" s="15"/>
      <c r="AF366" s="15"/>
      <c r="AG366" s="15"/>
      <c r="AH366" s="15"/>
      <c r="AI366" s="15"/>
      <c r="AJ366" s="15"/>
      <c r="AK366" s="15"/>
      <c r="AL366" s="15"/>
      <c r="AM366" s="15"/>
      <c r="AN366" s="15"/>
      <c r="AO366" s="15"/>
      <c r="AP366" s="15"/>
    </row>
    <row r="367" spans="2:42" ht="10.5" customHeight="1" x14ac:dyDescent="0.2">
      <c r="B367" s="37"/>
      <c r="C367" s="37"/>
      <c r="D367" s="208" t="s">
        <v>4</v>
      </c>
      <c r="E367" s="209">
        <f>((G365+J365)/2)-(Q365+T365)/2</f>
        <v>60</v>
      </c>
      <c r="F367" s="209"/>
      <c r="G367" s="209"/>
      <c r="H367" s="209"/>
      <c r="I367" s="209"/>
      <c r="J367" s="208" t="s">
        <v>41</v>
      </c>
      <c r="K367" s="208"/>
      <c r="L367" s="37"/>
      <c r="M367" s="37"/>
      <c r="N367" s="39"/>
      <c r="O367" s="37"/>
      <c r="P367" s="37"/>
      <c r="Q367" s="37"/>
      <c r="R367" s="37"/>
      <c r="S367" s="37"/>
      <c r="T367" s="37"/>
      <c r="U367" s="37"/>
      <c r="V367" s="37"/>
      <c r="W367" s="37"/>
      <c r="X367" s="37"/>
      <c r="Y367" s="40"/>
      <c r="Z367" s="40"/>
      <c r="AA367" s="40"/>
      <c r="AB367" s="15"/>
      <c r="AC367" s="15"/>
      <c r="AD367" s="15"/>
      <c r="AE367" s="15"/>
      <c r="AF367" s="15"/>
      <c r="AG367" s="15"/>
      <c r="AH367" s="15"/>
      <c r="AI367" s="15"/>
      <c r="AJ367" s="15"/>
      <c r="AK367" s="15"/>
      <c r="AL367" s="15"/>
      <c r="AM367" s="15"/>
      <c r="AN367" s="15"/>
      <c r="AO367" s="15"/>
      <c r="AP367" s="15"/>
    </row>
    <row r="368" spans="2:42" ht="10.5" customHeight="1" x14ac:dyDescent="0.2">
      <c r="B368" s="37"/>
      <c r="C368" s="37"/>
      <c r="D368" s="208"/>
      <c r="E368" s="209"/>
      <c r="F368" s="209"/>
      <c r="G368" s="209"/>
      <c r="H368" s="209"/>
      <c r="I368" s="209"/>
      <c r="J368" s="208"/>
      <c r="K368" s="208"/>
      <c r="L368" s="37"/>
      <c r="M368" s="37"/>
      <c r="N368" s="37"/>
      <c r="O368" s="37"/>
      <c r="P368" s="37"/>
      <c r="Q368" s="37"/>
      <c r="R368" s="37"/>
      <c r="S368" s="37"/>
      <c r="T368" s="37"/>
      <c r="U368" s="37"/>
      <c r="V368" s="37"/>
      <c r="W368" s="37"/>
      <c r="X368" s="37"/>
      <c r="Y368" s="40"/>
      <c r="Z368" s="40"/>
      <c r="AA368" s="40"/>
      <c r="AB368" s="15"/>
      <c r="AC368" s="15"/>
      <c r="AD368" s="15"/>
      <c r="AE368" s="15"/>
      <c r="AF368" s="15"/>
      <c r="AG368" s="15"/>
      <c r="AH368" s="15"/>
      <c r="AI368" s="15"/>
      <c r="AJ368" s="15"/>
      <c r="AK368" s="15"/>
      <c r="AL368" s="15"/>
      <c r="AM368" s="15"/>
      <c r="AN368" s="15"/>
      <c r="AO368" s="15"/>
      <c r="AP368" s="15"/>
    </row>
    <row r="369" spans="2:42" ht="10.5" customHeight="1" x14ac:dyDescent="0.2">
      <c r="B369" s="37" t="s">
        <v>42</v>
      </c>
      <c r="C369" s="37"/>
      <c r="D369" s="37"/>
      <c r="E369" s="37"/>
      <c r="F369" s="37"/>
      <c r="G369" s="37"/>
      <c r="H369" s="37"/>
      <c r="I369" s="37"/>
      <c r="J369" s="37"/>
      <c r="K369" s="37"/>
      <c r="L369" s="37"/>
      <c r="M369" s="37"/>
      <c r="N369" s="37"/>
      <c r="O369" s="37"/>
      <c r="P369" s="37"/>
      <c r="Q369" s="37"/>
      <c r="R369" s="37"/>
      <c r="S369" s="37"/>
      <c r="T369" s="37"/>
      <c r="U369" s="37"/>
      <c r="V369" s="37"/>
      <c r="W369" s="37"/>
      <c r="X369" s="37"/>
      <c r="Y369" s="40"/>
      <c r="Z369" s="40"/>
      <c r="AA369" s="40"/>
      <c r="AB369" s="15"/>
      <c r="AC369" s="15"/>
      <c r="AD369" s="15"/>
      <c r="AE369" s="15"/>
      <c r="AF369" s="15"/>
      <c r="AG369" s="15"/>
      <c r="AH369" s="15"/>
      <c r="AI369" s="15"/>
      <c r="AJ369" s="15"/>
      <c r="AK369" s="15"/>
      <c r="AL369" s="15"/>
      <c r="AM369" s="15"/>
      <c r="AN369" s="15"/>
      <c r="AO369" s="15"/>
      <c r="AP369" s="15"/>
    </row>
    <row r="370" spans="2:42" ht="10.5" customHeight="1" x14ac:dyDescent="0.2">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40"/>
      <c r="Z370" s="40"/>
      <c r="AA370" s="40"/>
      <c r="AB370" s="15"/>
      <c r="AC370" s="15"/>
      <c r="AD370" s="15"/>
      <c r="AE370" s="15"/>
      <c r="AF370" s="15"/>
      <c r="AG370" s="15"/>
      <c r="AH370" s="15"/>
      <c r="AI370" s="15"/>
      <c r="AJ370" s="15"/>
      <c r="AK370" s="15"/>
      <c r="AL370" s="15"/>
      <c r="AM370" s="15"/>
      <c r="AN370" s="15"/>
      <c r="AO370" s="15"/>
      <c r="AP370" s="15"/>
    </row>
    <row r="371" spans="2:42" ht="10.5" customHeight="1" x14ac:dyDescent="0.2">
      <c r="B371" s="37"/>
      <c r="C371" s="37"/>
      <c r="D371" s="37"/>
      <c r="E371" s="37"/>
      <c r="F371" s="37"/>
      <c r="G371" s="37"/>
      <c r="H371" s="37"/>
      <c r="I371" s="39"/>
      <c r="J371" s="39"/>
      <c r="K371" s="194">
        <f>D359</f>
        <v>100</v>
      </c>
      <c r="L371" s="194"/>
      <c r="M371" s="38" t="s">
        <v>3</v>
      </c>
      <c r="N371" s="194">
        <f>I359</f>
        <v>12</v>
      </c>
      <c r="O371" s="194"/>
      <c r="P371" s="208" t="s">
        <v>3</v>
      </c>
      <c r="Q371" s="208">
        <f>AJ359</f>
        <v>1.0249999999999999</v>
      </c>
      <c r="R371" s="208"/>
      <c r="S371" s="208"/>
      <c r="T371" s="208"/>
      <c r="U371" s="37"/>
      <c r="V371" s="37"/>
      <c r="W371" s="37"/>
      <c r="X371" s="37"/>
      <c r="Y371" s="40"/>
      <c r="Z371" s="40"/>
      <c r="AA371" s="40"/>
      <c r="AB371" s="15"/>
      <c r="AC371" s="15"/>
      <c r="AD371" s="15"/>
      <c r="AE371" s="15"/>
      <c r="AF371" s="15"/>
      <c r="AG371" s="15"/>
      <c r="AH371" s="15"/>
      <c r="AI371" s="15"/>
      <c r="AJ371" s="15"/>
      <c r="AK371" s="15"/>
      <c r="AL371" s="15"/>
      <c r="AM371" s="15"/>
      <c r="AN371" s="15"/>
      <c r="AO371" s="15"/>
      <c r="AP371" s="15"/>
    </row>
    <row r="372" spans="2:42" ht="10.5" customHeight="1" x14ac:dyDescent="0.2">
      <c r="B372" s="37"/>
      <c r="C372" s="37"/>
      <c r="D372" s="37"/>
      <c r="E372" s="37"/>
      <c r="F372" s="37"/>
      <c r="G372" s="37"/>
      <c r="H372" s="37"/>
      <c r="I372" s="37"/>
      <c r="J372" s="37"/>
      <c r="K372" s="214">
        <v>100</v>
      </c>
      <c r="L372" s="214"/>
      <c r="M372" s="214"/>
      <c r="N372" s="214"/>
      <c r="O372" s="214"/>
      <c r="P372" s="208"/>
      <c r="Q372" s="208"/>
      <c r="R372" s="208"/>
      <c r="S372" s="208"/>
      <c r="T372" s="208"/>
      <c r="U372" s="37"/>
      <c r="V372" s="37"/>
      <c r="W372" s="37"/>
      <c r="X372" s="37"/>
      <c r="Y372" s="40"/>
      <c r="Z372" s="40"/>
      <c r="AA372" s="40"/>
      <c r="AB372" s="15"/>
      <c r="AC372" s="15"/>
      <c r="AD372" s="15"/>
      <c r="AE372" s="15"/>
      <c r="AF372" s="15"/>
      <c r="AG372" s="15"/>
      <c r="AH372" s="15"/>
      <c r="AI372" s="15"/>
      <c r="AJ372" s="15"/>
      <c r="AK372" s="15"/>
      <c r="AL372" s="15"/>
      <c r="AM372" s="15"/>
      <c r="AN372" s="15"/>
      <c r="AO372" s="15"/>
      <c r="AP372" s="15"/>
    </row>
    <row r="373" spans="2:42" ht="10.5" customHeight="1" x14ac:dyDescent="0.2">
      <c r="B373" s="37"/>
      <c r="C373" s="37"/>
      <c r="D373" s="37"/>
      <c r="E373" s="37"/>
      <c r="F373" s="37"/>
      <c r="G373" s="37"/>
      <c r="H373" s="37"/>
      <c r="I373" s="208" t="s">
        <v>2</v>
      </c>
      <c r="J373" s="208"/>
      <c r="K373" s="212">
        <f>K371*N371*Q371/100</f>
        <v>12.3</v>
      </c>
      <c r="L373" s="212"/>
      <c r="M373" s="212"/>
      <c r="N373" s="212"/>
      <c r="O373" s="212"/>
      <c r="P373" s="208" t="s">
        <v>45</v>
      </c>
      <c r="Q373" s="208"/>
      <c r="R373" s="208"/>
      <c r="S373" s="208"/>
      <c r="T373" s="208"/>
      <c r="U373" s="37"/>
      <c r="V373" s="37"/>
      <c r="W373" s="37"/>
      <c r="X373" s="37"/>
      <c r="Y373" s="40"/>
      <c r="Z373" s="40"/>
      <c r="AA373" s="40"/>
      <c r="AB373" s="15"/>
      <c r="AC373" s="15"/>
      <c r="AD373" s="15"/>
      <c r="AE373" s="15"/>
      <c r="AF373" s="15"/>
      <c r="AG373" s="15"/>
      <c r="AH373" s="15"/>
      <c r="AI373" s="15"/>
      <c r="AJ373" s="15"/>
      <c r="AK373" s="15"/>
      <c r="AL373" s="15"/>
      <c r="AM373" s="15"/>
      <c r="AN373" s="15"/>
      <c r="AO373" s="15"/>
      <c r="AP373" s="15"/>
    </row>
    <row r="374" spans="2:42" ht="10.5" customHeight="1" x14ac:dyDescent="0.2">
      <c r="B374" s="37"/>
      <c r="C374" s="37"/>
      <c r="D374" s="37"/>
      <c r="E374" s="37"/>
      <c r="F374" s="37"/>
      <c r="G374" s="37"/>
      <c r="H374" s="37"/>
      <c r="I374" s="208"/>
      <c r="J374" s="208"/>
      <c r="K374" s="212"/>
      <c r="L374" s="212"/>
      <c r="M374" s="212"/>
      <c r="N374" s="212"/>
      <c r="O374" s="212"/>
      <c r="P374" s="208"/>
      <c r="Q374" s="208"/>
      <c r="R374" s="208"/>
      <c r="S374" s="208"/>
      <c r="T374" s="208"/>
      <c r="U374" s="37"/>
      <c r="V374" s="37"/>
      <c r="W374" s="37"/>
      <c r="X374" s="37"/>
      <c r="Y374" s="40"/>
      <c r="Z374" s="40"/>
      <c r="AA374" s="40"/>
      <c r="AB374" s="15"/>
      <c r="AC374" s="15"/>
      <c r="AD374" s="15"/>
      <c r="AE374" s="15"/>
      <c r="AF374" s="15"/>
      <c r="AG374" s="15"/>
      <c r="AH374" s="15"/>
      <c r="AI374" s="15"/>
      <c r="AJ374" s="15"/>
      <c r="AK374" s="15"/>
      <c r="AL374" s="15"/>
      <c r="AM374" s="15"/>
      <c r="AN374" s="15"/>
      <c r="AO374" s="15"/>
      <c r="AP374" s="15"/>
    </row>
    <row r="375" spans="2:42" ht="10.5" customHeight="1" x14ac:dyDescent="0.2">
      <c r="B375" s="37" t="s">
        <v>46</v>
      </c>
      <c r="C375" s="37"/>
      <c r="D375" s="37"/>
      <c r="E375" s="37"/>
      <c r="F375" s="37"/>
      <c r="G375" s="37"/>
      <c r="H375" s="37"/>
      <c r="I375" s="37"/>
      <c r="J375" s="37"/>
      <c r="K375" s="37"/>
      <c r="L375" s="37"/>
      <c r="M375" s="37"/>
      <c r="N375" s="37"/>
      <c r="O375" s="37"/>
      <c r="P375" s="37"/>
      <c r="Q375" s="37"/>
      <c r="R375" s="37"/>
      <c r="S375" s="37"/>
      <c r="T375" s="37"/>
      <c r="U375" s="37"/>
      <c r="V375" s="37"/>
      <c r="W375" s="37"/>
      <c r="X375" s="37"/>
      <c r="Y375" s="40"/>
      <c r="Z375" s="40"/>
      <c r="AA375" s="40"/>
      <c r="AB375" s="15"/>
      <c r="AC375" s="15"/>
      <c r="AD375" s="15"/>
      <c r="AE375" s="15"/>
      <c r="AF375" s="15"/>
      <c r="AG375" s="15"/>
      <c r="AH375" s="15"/>
      <c r="AI375" s="15"/>
      <c r="AJ375" s="15"/>
      <c r="AK375" s="15"/>
      <c r="AL375" s="15"/>
      <c r="AM375" s="15"/>
      <c r="AN375" s="15"/>
      <c r="AO375" s="15"/>
      <c r="AP375" s="15"/>
    </row>
    <row r="376" spans="2:42" ht="10.5" customHeight="1" x14ac:dyDescent="0.2">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40"/>
      <c r="Z376" s="40"/>
      <c r="AA376" s="40"/>
      <c r="AB376" s="15"/>
      <c r="AC376" s="15"/>
      <c r="AD376" s="15"/>
      <c r="AE376" s="15"/>
      <c r="AF376" s="15"/>
      <c r="AG376" s="15"/>
      <c r="AH376" s="15"/>
      <c r="AI376" s="15"/>
      <c r="AJ376" s="15"/>
      <c r="AK376" s="15"/>
      <c r="AL376" s="15"/>
      <c r="AM376" s="15"/>
      <c r="AN376" s="15"/>
      <c r="AO376" s="15"/>
      <c r="AP376" s="15"/>
    </row>
    <row r="377" spans="2:42" ht="10.5" customHeight="1" x14ac:dyDescent="0.2">
      <c r="B377" s="37"/>
      <c r="C377" s="37" t="s">
        <v>47</v>
      </c>
      <c r="D377" s="37"/>
      <c r="E377" s="37"/>
      <c r="F377" s="37"/>
      <c r="G377" s="37"/>
      <c r="H377" s="37"/>
      <c r="I377" s="37"/>
      <c r="J377" s="37"/>
      <c r="K377" s="37"/>
      <c r="L377" s="37"/>
      <c r="M377" s="37"/>
      <c r="N377" s="37"/>
      <c r="O377" s="37"/>
      <c r="P377" s="37"/>
      <c r="Q377" s="37"/>
      <c r="R377" s="37"/>
      <c r="S377" s="37"/>
      <c r="T377" s="37"/>
      <c r="U377" s="37"/>
      <c r="V377" s="37"/>
      <c r="W377" s="37"/>
      <c r="X377" s="37"/>
      <c r="Y377" s="40"/>
      <c r="Z377" s="40"/>
      <c r="AA377" s="40"/>
      <c r="AB377" s="15"/>
      <c r="AC377" s="15"/>
      <c r="AD377" s="15"/>
      <c r="AE377" s="15"/>
      <c r="AF377" s="15"/>
      <c r="AG377" s="15"/>
      <c r="AH377" s="15"/>
      <c r="AI377" s="15"/>
      <c r="AJ377" s="15"/>
      <c r="AK377" s="15"/>
      <c r="AL377" s="15"/>
      <c r="AM377" s="15"/>
      <c r="AN377" s="15"/>
      <c r="AO377" s="15"/>
      <c r="AP377" s="15"/>
    </row>
    <row r="378" spans="2:42" ht="10.5" customHeight="1" x14ac:dyDescent="0.2">
      <c r="B378" s="37"/>
      <c r="C378" s="37" t="s">
        <v>2</v>
      </c>
      <c r="D378" s="208">
        <f>ROUND(E367,2)</f>
        <v>60</v>
      </c>
      <c r="E378" s="208"/>
      <c r="F378" s="208"/>
      <c r="G378" s="37" t="s">
        <v>3</v>
      </c>
      <c r="H378" s="213">
        <f>ROUND(K373,2)</f>
        <v>12.3</v>
      </c>
      <c r="I378" s="208"/>
      <c r="J378" s="208"/>
      <c r="K378" s="37"/>
      <c r="L378" s="37"/>
      <c r="M378" s="37"/>
      <c r="N378" s="37"/>
      <c r="O378" s="37"/>
      <c r="P378" s="37"/>
      <c r="Q378" s="37"/>
      <c r="R378" s="37"/>
      <c r="S378" s="37"/>
      <c r="T378" s="37"/>
      <c r="U378" s="37"/>
      <c r="V378" s="37"/>
      <c r="W378" s="37"/>
      <c r="X378" s="37"/>
      <c r="Y378" s="40"/>
      <c r="Z378" s="40"/>
      <c r="AA378" s="40"/>
      <c r="AB378" s="15"/>
      <c r="AC378" s="15"/>
      <c r="AD378" s="15"/>
      <c r="AE378" s="15"/>
      <c r="AF378" s="15"/>
      <c r="AG378" s="15"/>
      <c r="AH378" s="15"/>
      <c r="AI378" s="15"/>
      <c r="AJ378" s="15"/>
      <c r="AK378" s="15"/>
      <c r="AL378" s="15"/>
      <c r="AM378" s="15"/>
      <c r="AN378" s="15"/>
      <c r="AO378" s="15"/>
      <c r="AP378" s="15"/>
    </row>
    <row r="379" spans="2:42" ht="10.5" customHeight="1" x14ac:dyDescent="0.2">
      <c r="B379" s="37"/>
      <c r="C379" s="37" t="s">
        <v>2</v>
      </c>
      <c r="D379" s="212">
        <f>D378*H378</f>
        <v>738</v>
      </c>
      <c r="E379" s="212"/>
      <c r="F379" s="212"/>
      <c r="G379" s="212"/>
      <c r="H379" s="212"/>
      <c r="I379" s="208" t="s">
        <v>22</v>
      </c>
      <c r="J379" s="208"/>
      <c r="K379" s="37"/>
      <c r="L379" s="37"/>
      <c r="M379" s="37"/>
      <c r="N379" s="37"/>
      <c r="O379" s="37"/>
      <c r="P379" s="37"/>
      <c r="Q379" s="37"/>
      <c r="R379" s="37"/>
      <c r="S379" s="37"/>
      <c r="T379" s="37"/>
      <c r="U379" s="37"/>
      <c r="V379" s="37"/>
      <c r="W379" s="37"/>
      <c r="X379" s="37"/>
      <c r="Y379" s="40"/>
      <c r="Z379" s="40"/>
      <c r="AA379" s="40"/>
      <c r="AB379" s="15"/>
      <c r="AC379" s="15"/>
      <c r="AD379" s="15"/>
      <c r="AE379" s="15"/>
      <c r="AF379" s="15"/>
      <c r="AG379" s="15"/>
      <c r="AH379" s="15"/>
      <c r="AI379" s="15"/>
      <c r="AJ379" s="15"/>
      <c r="AK379" s="15"/>
      <c r="AL379" s="15"/>
      <c r="AM379" s="15"/>
      <c r="AN379" s="15"/>
      <c r="AO379" s="15"/>
      <c r="AP379" s="15"/>
    </row>
    <row r="380" spans="2:42" ht="10.5" customHeight="1" x14ac:dyDescent="0.2"/>
    <row r="381" spans="2:42" x14ac:dyDescent="0.2">
      <c r="B381" s="15" t="s">
        <v>232</v>
      </c>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row>
    <row r="382" spans="2:42" x14ac:dyDescent="0.2">
      <c r="B382" s="211" t="s">
        <v>9</v>
      </c>
      <c r="C382" s="198"/>
      <c r="D382" s="204">
        <v>118</v>
      </c>
      <c r="E382" s="204"/>
      <c r="F382" s="198" t="s">
        <v>10</v>
      </c>
      <c r="G382" s="198"/>
      <c r="H382" s="198"/>
      <c r="I382" s="204">
        <v>14</v>
      </c>
      <c r="J382" s="204"/>
      <c r="K382" s="198" t="s">
        <v>28</v>
      </c>
      <c r="L382" s="198"/>
      <c r="M382" s="198"/>
      <c r="N382" s="198"/>
      <c r="O382" s="198"/>
      <c r="P382" s="198"/>
      <c r="Q382" s="198"/>
      <c r="R382" s="198"/>
      <c r="S382" s="198"/>
      <c r="T382" s="199">
        <v>6.28</v>
      </c>
      <c r="U382" s="199"/>
      <c r="V382" s="199"/>
      <c r="W382" s="198" t="s">
        <v>29</v>
      </c>
      <c r="X382" s="198"/>
      <c r="Y382" s="198"/>
      <c r="Z382" s="198"/>
      <c r="AA382" s="198"/>
      <c r="AB382" s="198"/>
      <c r="AC382" s="199">
        <v>7.38</v>
      </c>
      <c r="AD382" s="199"/>
      <c r="AE382" s="199"/>
      <c r="AF382" s="198" t="s">
        <v>30</v>
      </c>
      <c r="AG382" s="198"/>
      <c r="AH382" s="198"/>
      <c r="AI382" s="198"/>
      <c r="AJ382" s="204">
        <v>1.0249999999999999</v>
      </c>
      <c r="AK382" s="204"/>
      <c r="AL382" s="204"/>
      <c r="AM382" s="5" t="s">
        <v>31</v>
      </c>
      <c r="AN382" s="5"/>
      <c r="AO382" s="5"/>
      <c r="AP382" s="12"/>
    </row>
    <row r="383" spans="2:42" x14ac:dyDescent="0.2">
      <c r="B383" s="205" t="s">
        <v>32</v>
      </c>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10">
        <v>6.95</v>
      </c>
      <c r="AA383" s="210"/>
      <c r="AB383" s="210"/>
      <c r="AC383" s="203" t="s">
        <v>29</v>
      </c>
      <c r="AD383" s="203"/>
      <c r="AE383" s="203"/>
      <c r="AF383" s="203"/>
      <c r="AG383" s="203"/>
      <c r="AH383" s="203"/>
      <c r="AI383" s="210">
        <v>7.85</v>
      </c>
      <c r="AJ383" s="210"/>
      <c r="AK383" s="210"/>
      <c r="AL383" s="203" t="s">
        <v>33</v>
      </c>
      <c r="AM383" s="203"/>
      <c r="AN383" s="203"/>
      <c r="AO383" s="203"/>
      <c r="AP383" s="215"/>
    </row>
    <row r="384" spans="2:42" x14ac:dyDescent="0.2">
      <c r="B384" s="65" t="s">
        <v>34</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14"/>
    </row>
    <row r="385" spans="2:42" ht="10.5" customHeight="1" x14ac:dyDescent="0.2">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row>
    <row r="386" spans="2:42" ht="10.5" customHeight="1" x14ac:dyDescent="0.2">
      <c r="B386" s="37" t="s">
        <v>19</v>
      </c>
      <c r="C386" s="37"/>
      <c r="D386" s="37"/>
      <c r="E386" s="37"/>
      <c r="F386" s="37"/>
      <c r="G386" s="37"/>
      <c r="H386" s="37"/>
      <c r="I386" s="37"/>
      <c r="J386" s="37"/>
      <c r="K386" s="37"/>
      <c r="L386" s="37"/>
      <c r="M386" s="37"/>
      <c r="N386" s="37"/>
      <c r="O386" s="37"/>
      <c r="P386" s="37"/>
      <c r="Q386" s="37"/>
      <c r="R386" s="37"/>
      <c r="S386" s="37"/>
      <c r="T386" s="37"/>
      <c r="U386" s="37"/>
      <c r="V386" s="37"/>
      <c r="W386" s="37"/>
      <c r="X386" s="37"/>
      <c r="Y386" s="40"/>
      <c r="Z386" s="40"/>
      <c r="AA386" s="40"/>
      <c r="AB386" s="15"/>
      <c r="AC386" s="15"/>
      <c r="AD386" s="15"/>
      <c r="AE386" s="15"/>
      <c r="AF386" s="15"/>
      <c r="AG386" s="15"/>
      <c r="AH386" s="15"/>
      <c r="AI386" s="15"/>
      <c r="AJ386" s="15"/>
      <c r="AK386" s="15"/>
      <c r="AL386" s="15"/>
      <c r="AM386" s="15"/>
      <c r="AN386" s="15"/>
      <c r="AO386" s="15"/>
      <c r="AP386" s="15"/>
    </row>
    <row r="387" spans="2:42" ht="10.5" customHeight="1" x14ac:dyDescent="0.2">
      <c r="B387" s="37" t="s">
        <v>35</v>
      </c>
      <c r="C387" s="37"/>
      <c r="D387" s="37"/>
      <c r="E387" s="37"/>
      <c r="F387" s="37"/>
      <c r="G387" s="37"/>
      <c r="H387" s="37"/>
      <c r="I387" s="37"/>
      <c r="J387" s="37"/>
      <c r="K387" s="37"/>
      <c r="L387" s="37"/>
      <c r="M387" s="37"/>
      <c r="N387" s="37"/>
      <c r="O387" s="37"/>
      <c r="P387" s="37"/>
      <c r="Q387" s="37"/>
      <c r="R387" s="37"/>
      <c r="S387" s="37"/>
      <c r="T387" s="37"/>
      <c r="U387" s="37"/>
      <c r="V387" s="37"/>
      <c r="W387" s="37"/>
      <c r="X387" s="37"/>
      <c r="Y387" s="40"/>
      <c r="Z387" s="40"/>
      <c r="AA387" s="40"/>
      <c r="AB387" s="15"/>
      <c r="AC387" s="15"/>
      <c r="AD387" s="15"/>
      <c r="AE387" s="15"/>
      <c r="AF387" s="15"/>
      <c r="AG387" s="15"/>
      <c r="AH387" s="15"/>
      <c r="AI387" s="15"/>
      <c r="AJ387" s="15"/>
      <c r="AK387" s="15"/>
      <c r="AL387" s="15"/>
      <c r="AM387" s="15"/>
      <c r="AN387" s="15"/>
      <c r="AO387" s="15"/>
      <c r="AP387" s="15"/>
    </row>
    <row r="388" spans="2:42" ht="10.5" customHeight="1" x14ac:dyDescent="0.2">
      <c r="B388" s="208" t="s">
        <v>6</v>
      </c>
      <c r="C388" s="208"/>
      <c r="D388" s="208" t="s">
        <v>2</v>
      </c>
      <c r="E388" s="208" t="s">
        <v>37</v>
      </c>
      <c r="F388" s="38" t="s">
        <v>37</v>
      </c>
      <c r="G388" s="194">
        <f>Z383*100</f>
        <v>695</v>
      </c>
      <c r="H388" s="194"/>
      <c r="I388" s="38" t="s">
        <v>24</v>
      </c>
      <c r="J388" s="194">
        <f>AI383*100</f>
        <v>785</v>
      </c>
      <c r="K388" s="194"/>
      <c r="L388" s="38" t="s">
        <v>8</v>
      </c>
      <c r="M388" s="208" t="s">
        <v>8</v>
      </c>
      <c r="N388" s="216" t="s">
        <v>7</v>
      </c>
      <c r="O388" s="208" t="s">
        <v>37</v>
      </c>
      <c r="P388" s="38" t="s">
        <v>37</v>
      </c>
      <c r="Q388" s="194">
        <f>T382*100</f>
        <v>628</v>
      </c>
      <c r="R388" s="194"/>
      <c r="S388" s="38" t="s">
        <v>24</v>
      </c>
      <c r="T388" s="194">
        <f>AC382*100</f>
        <v>738</v>
      </c>
      <c r="U388" s="194"/>
      <c r="V388" s="38" t="s">
        <v>8</v>
      </c>
      <c r="W388" s="208" t="s">
        <v>8</v>
      </c>
      <c r="X388" s="37"/>
      <c r="Y388" s="40"/>
      <c r="Z388" s="40"/>
      <c r="AA388" s="40"/>
      <c r="AB388" s="15"/>
      <c r="AC388" s="15"/>
      <c r="AD388" s="15"/>
      <c r="AE388" s="15"/>
      <c r="AF388" s="15"/>
      <c r="AG388" s="15"/>
      <c r="AH388" s="15"/>
      <c r="AI388" s="15"/>
      <c r="AJ388" s="15"/>
      <c r="AK388" s="15"/>
      <c r="AL388" s="15"/>
      <c r="AM388" s="15"/>
      <c r="AN388" s="15"/>
      <c r="AO388" s="15"/>
      <c r="AP388" s="15"/>
    </row>
    <row r="389" spans="2:42" ht="10.5" customHeight="1" x14ac:dyDescent="0.2">
      <c r="B389" s="208"/>
      <c r="C389" s="208"/>
      <c r="D389" s="208"/>
      <c r="E389" s="208"/>
      <c r="F389" s="37"/>
      <c r="G389" s="37"/>
      <c r="H389" s="214">
        <v>2</v>
      </c>
      <c r="I389" s="214"/>
      <c r="J389" s="214"/>
      <c r="K389" s="37"/>
      <c r="L389" s="37"/>
      <c r="M389" s="208"/>
      <c r="N389" s="194"/>
      <c r="O389" s="208"/>
      <c r="P389" s="37"/>
      <c r="Q389" s="37"/>
      <c r="R389" s="214">
        <v>2</v>
      </c>
      <c r="S389" s="214"/>
      <c r="T389" s="214"/>
      <c r="U389" s="37"/>
      <c r="V389" s="37"/>
      <c r="W389" s="208"/>
      <c r="X389" s="37"/>
      <c r="Y389" s="40"/>
      <c r="Z389" s="40"/>
      <c r="AA389" s="40"/>
      <c r="AB389" s="15"/>
      <c r="AC389" s="15"/>
      <c r="AD389" s="15"/>
      <c r="AE389" s="15"/>
      <c r="AF389" s="15"/>
      <c r="AG389" s="15"/>
      <c r="AH389" s="15"/>
      <c r="AI389" s="15"/>
      <c r="AJ389" s="15"/>
      <c r="AK389" s="15"/>
      <c r="AL389" s="15"/>
      <c r="AM389" s="15"/>
      <c r="AN389" s="15"/>
      <c r="AO389" s="15"/>
      <c r="AP389" s="15"/>
    </row>
    <row r="390" spans="2:42" ht="10.5" customHeight="1" x14ac:dyDescent="0.2">
      <c r="B390" s="37"/>
      <c r="C390" s="37"/>
      <c r="D390" s="208" t="s">
        <v>4</v>
      </c>
      <c r="E390" s="209">
        <f>((G388+J388)/2)-(Q388+T388)/2</f>
        <v>57</v>
      </c>
      <c r="F390" s="209"/>
      <c r="G390" s="209"/>
      <c r="H390" s="209"/>
      <c r="I390" s="209"/>
      <c r="J390" s="208" t="s">
        <v>41</v>
      </c>
      <c r="K390" s="208"/>
      <c r="L390" s="37"/>
      <c r="M390" s="37"/>
      <c r="N390" s="39"/>
      <c r="O390" s="37"/>
      <c r="P390" s="37"/>
      <c r="Q390" s="37"/>
      <c r="R390" s="37"/>
      <c r="S390" s="37"/>
      <c r="T390" s="37"/>
      <c r="U390" s="37"/>
      <c r="V390" s="37"/>
      <c r="W390" s="37"/>
      <c r="X390" s="37"/>
      <c r="Y390" s="40"/>
      <c r="Z390" s="40"/>
      <c r="AA390" s="40"/>
      <c r="AB390" s="15"/>
      <c r="AC390" s="15"/>
      <c r="AD390" s="15"/>
      <c r="AE390" s="15"/>
      <c r="AF390" s="15"/>
      <c r="AG390" s="15"/>
      <c r="AH390" s="15"/>
      <c r="AI390" s="15"/>
      <c r="AJ390" s="15"/>
      <c r="AK390" s="15"/>
      <c r="AL390" s="15"/>
      <c r="AM390" s="15"/>
      <c r="AN390" s="15"/>
      <c r="AO390" s="15"/>
      <c r="AP390" s="15"/>
    </row>
    <row r="391" spans="2:42" ht="10.5" customHeight="1" x14ac:dyDescent="0.2">
      <c r="B391" s="37"/>
      <c r="C391" s="37"/>
      <c r="D391" s="208"/>
      <c r="E391" s="209"/>
      <c r="F391" s="209"/>
      <c r="G391" s="209"/>
      <c r="H391" s="209"/>
      <c r="I391" s="209"/>
      <c r="J391" s="208"/>
      <c r="K391" s="208"/>
      <c r="L391" s="37"/>
      <c r="M391" s="37"/>
      <c r="N391" s="37"/>
      <c r="O391" s="37"/>
      <c r="P391" s="37"/>
      <c r="Q391" s="37"/>
      <c r="R391" s="37"/>
      <c r="S391" s="37"/>
      <c r="T391" s="37"/>
      <c r="U391" s="37"/>
      <c r="V391" s="37"/>
      <c r="W391" s="37"/>
      <c r="X391" s="37"/>
      <c r="Y391" s="40"/>
      <c r="Z391" s="40"/>
      <c r="AA391" s="40"/>
      <c r="AB391" s="15"/>
      <c r="AC391" s="15"/>
      <c r="AD391" s="15"/>
      <c r="AE391" s="15"/>
      <c r="AF391" s="15"/>
      <c r="AG391" s="15"/>
      <c r="AH391" s="15"/>
      <c r="AI391" s="15"/>
      <c r="AJ391" s="15"/>
      <c r="AK391" s="15"/>
      <c r="AL391" s="15"/>
      <c r="AM391" s="15"/>
      <c r="AN391" s="15"/>
      <c r="AO391" s="15"/>
      <c r="AP391" s="15"/>
    </row>
    <row r="392" spans="2:42" ht="10.5" customHeight="1" x14ac:dyDescent="0.2">
      <c r="B392" s="37" t="s">
        <v>42</v>
      </c>
      <c r="C392" s="37"/>
      <c r="D392" s="37"/>
      <c r="E392" s="37"/>
      <c r="F392" s="37"/>
      <c r="G392" s="37"/>
      <c r="H392" s="37"/>
      <c r="I392" s="37"/>
      <c r="J392" s="37"/>
      <c r="K392" s="37"/>
      <c r="L392" s="37"/>
      <c r="M392" s="37"/>
      <c r="N392" s="37"/>
      <c r="O392" s="37"/>
      <c r="P392" s="37"/>
      <c r="Q392" s="37"/>
      <c r="R392" s="37"/>
      <c r="S392" s="37"/>
      <c r="T392" s="37"/>
      <c r="U392" s="37"/>
      <c r="V392" s="37"/>
      <c r="W392" s="37"/>
      <c r="X392" s="37"/>
      <c r="Y392" s="40"/>
      <c r="Z392" s="40"/>
      <c r="AA392" s="40"/>
      <c r="AB392" s="15"/>
      <c r="AC392" s="15"/>
      <c r="AD392" s="15"/>
      <c r="AE392" s="15"/>
      <c r="AF392" s="15"/>
      <c r="AG392" s="15"/>
      <c r="AH392" s="15"/>
      <c r="AI392" s="15"/>
      <c r="AJ392" s="15"/>
      <c r="AK392" s="15"/>
      <c r="AL392" s="15"/>
      <c r="AM392" s="15"/>
      <c r="AN392" s="15"/>
      <c r="AO392" s="15"/>
      <c r="AP392" s="15"/>
    </row>
    <row r="393" spans="2:42" ht="10.5" customHeight="1" x14ac:dyDescent="0.2">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40"/>
      <c r="Z393" s="40"/>
      <c r="AA393" s="40"/>
      <c r="AB393" s="15"/>
      <c r="AC393" s="15"/>
      <c r="AD393" s="15"/>
      <c r="AE393" s="15"/>
      <c r="AF393" s="15"/>
      <c r="AG393" s="15"/>
      <c r="AH393" s="15"/>
      <c r="AI393" s="15"/>
      <c r="AJ393" s="15"/>
      <c r="AK393" s="15"/>
      <c r="AL393" s="15"/>
      <c r="AM393" s="15"/>
      <c r="AN393" s="15"/>
      <c r="AO393" s="15"/>
      <c r="AP393" s="15"/>
    </row>
    <row r="394" spans="2:42" ht="10.5" customHeight="1" x14ac:dyDescent="0.2">
      <c r="B394" s="37"/>
      <c r="C394" s="37"/>
      <c r="D394" s="37"/>
      <c r="E394" s="37"/>
      <c r="F394" s="37"/>
      <c r="G394" s="37"/>
      <c r="H394" s="37"/>
      <c r="I394" s="39"/>
      <c r="J394" s="39"/>
      <c r="K394" s="194">
        <f>D382</f>
        <v>118</v>
      </c>
      <c r="L394" s="194"/>
      <c r="M394" s="38" t="s">
        <v>3</v>
      </c>
      <c r="N394" s="194">
        <f>I382</f>
        <v>14</v>
      </c>
      <c r="O394" s="194"/>
      <c r="P394" s="208" t="s">
        <v>3</v>
      </c>
      <c r="Q394" s="208">
        <f>AJ382</f>
        <v>1.0249999999999999</v>
      </c>
      <c r="R394" s="208"/>
      <c r="S394" s="208"/>
      <c r="T394" s="208"/>
      <c r="U394" s="37"/>
      <c r="V394" s="37"/>
      <c r="W394" s="37"/>
      <c r="X394" s="37"/>
      <c r="Y394" s="40"/>
      <c r="Z394" s="40"/>
      <c r="AA394" s="40"/>
      <c r="AB394" s="15"/>
      <c r="AC394" s="15"/>
      <c r="AD394" s="15"/>
      <c r="AE394" s="15"/>
      <c r="AF394" s="15"/>
      <c r="AG394" s="15"/>
      <c r="AH394" s="15"/>
      <c r="AI394" s="15"/>
      <c r="AJ394" s="15"/>
      <c r="AK394" s="15"/>
      <c r="AL394" s="15"/>
      <c r="AM394" s="15"/>
      <c r="AN394" s="15"/>
      <c r="AO394" s="15"/>
      <c r="AP394" s="15"/>
    </row>
    <row r="395" spans="2:42" ht="10.5" customHeight="1" x14ac:dyDescent="0.2">
      <c r="B395" s="37"/>
      <c r="C395" s="37"/>
      <c r="D395" s="37"/>
      <c r="E395" s="37"/>
      <c r="F395" s="37"/>
      <c r="G395" s="37"/>
      <c r="H395" s="37"/>
      <c r="I395" s="37"/>
      <c r="J395" s="37"/>
      <c r="K395" s="214">
        <v>100</v>
      </c>
      <c r="L395" s="214"/>
      <c r="M395" s="214"/>
      <c r="N395" s="214"/>
      <c r="O395" s="214"/>
      <c r="P395" s="208"/>
      <c r="Q395" s="208"/>
      <c r="R395" s="208"/>
      <c r="S395" s="208"/>
      <c r="T395" s="208"/>
      <c r="U395" s="37"/>
      <c r="V395" s="37"/>
      <c r="W395" s="37"/>
      <c r="X395" s="37"/>
      <c r="Y395" s="40"/>
      <c r="Z395" s="40"/>
      <c r="AA395" s="40"/>
      <c r="AB395" s="15"/>
      <c r="AC395" s="15"/>
      <c r="AD395" s="15"/>
      <c r="AE395" s="15"/>
      <c r="AF395" s="15"/>
      <c r="AG395" s="15"/>
      <c r="AH395" s="15"/>
      <c r="AI395" s="15"/>
      <c r="AJ395" s="15"/>
      <c r="AK395" s="15"/>
      <c r="AL395" s="15"/>
      <c r="AM395" s="15"/>
      <c r="AN395" s="15"/>
      <c r="AO395" s="15"/>
      <c r="AP395" s="15"/>
    </row>
    <row r="396" spans="2:42" ht="10.5" customHeight="1" x14ac:dyDescent="0.2">
      <c r="B396" s="37"/>
      <c r="C396" s="37"/>
      <c r="D396" s="37"/>
      <c r="E396" s="37"/>
      <c r="F396" s="37"/>
      <c r="G396" s="37"/>
      <c r="H396" s="37"/>
      <c r="I396" s="208" t="s">
        <v>2</v>
      </c>
      <c r="J396" s="208"/>
      <c r="K396" s="212">
        <f>K394*N394*Q394/100</f>
        <v>16.933</v>
      </c>
      <c r="L396" s="212"/>
      <c r="M396" s="212"/>
      <c r="N396" s="212"/>
      <c r="O396" s="212"/>
      <c r="P396" s="208" t="s">
        <v>45</v>
      </c>
      <c r="Q396" s="208"/>
      <c r="R396" s="208"/>
      <c r="S396" s="208"/>
      <c r="T396" s="208"/>
      <c r="U396" s="37"/>
      <c r="V396" s="37"/>
      <c r="W396" s="37"/>
      <c r="X396" s="37"/>
      <c r="Y396" s="40"/>
      <c r="Z396" s="40"/>
      <c r="AA396" s="40"/>
      <c r="AB396" s="15"/>
      <c r="AC396" s="15"/>
      <c r="AD396" s="15"/>
      <c r="AE396" s="15"/>
      <c r="AF396" s="15"/>
      <c r="AG396" s="15"/>
      <c r="AH396" s="15"/>
      <c r="AI396" s="15"/>
      <c r="AJ396" s="15"/>
      <c r="AK396" s="15"/>
      <c r="AL396" s="15"/>
      <c r="AM396" s="15"/>
      <c r="AN396" s="15"/>
      <c r="AO396" s="15"/>
      <c r="AP396" s="15"/>
    </row>
    <row r="397" spans="2:42" ht="10.5" customHeight="1" x14ac:dyDescent="0.2">
      <c r="B397" s="37"/>
      <c r="C397" s="37"/>
      <c r="D397" s="37"/>
      <c r="E397" s="37"/>
      <c r="F397" s="37"/>
      <c r="G397" s="37"/>
      <c r="H397" s="37"/>
      <c r="I397" s="208"/>
      <c r="J397" s="208"/>
      <c r="K397" s="212"/>
      <c r="L397" s="212"/>
      <c r="M397" s="212"/>
      <c r="N397" s="212"/>
      <c r="O397" s="212"/>
      <c r="P397" s="208"/>
      <c r="Q397" s="208"/>
      <c r="R397" s="208"/>
      <c r="S397" s="208"/>
      <c r="T397" s="208"/>
      <c r="U397" s="37"/>
      <c r="V397" s="37"/>
      <c r="W397" s="37"/>
      <c r="X397" s="37"/>
      <c r="Y397" s="40"/>
      <c r="Z397" s="40"/>
      <c r="AA397" s="40"/>
      <c r="AB397" s="15"/>
      <c r="AC397" s="15"/>
      <c r="AD397" s="15"/>
      <c r="AE397" s="15"/>
      <c r="AF397" s="15"/>
      <c r="AG397" s="15"/>
      <c r="AH397" s="15"/>
      <c r="AI397" s="15"/>
      <c r="AJ397" s="15"/>
      <c r="AK397" s="15"/>
      <c r="AL397" s="15"/>
      <c r="AM397" s="15"/>
      <c r="AN397" s="15"/>
      <c r="AO397" s="15"/>
      <c r="AP397" s="15"/>
    </row>
    <row r="398" spans="2:42" ht="10.5" customHeight="1" x14ac:dyDescent="0.2">
      <c r="B398" s="37" t="s">
        <v>46</v>
      </c>
      <c r="C398" s="37"/>
      <c r="D398" s="37"/>
      <c r="E398" s="37"/>
      <c r="F398" s="37"/>
      <c r="G398" s="37"/>
      <c r="H398" s="37"/>
      <c r="I398" s="37"/>
      <c r="J398" s="37"/>
      <c r="K398" s="37"/>
      <c r="L398" s="37"/>
      <c r="M398" s="37"/>
      <c r="N398" s="37"/>
      <c r="O398" s="37"/>
      <c r="P398" s="37"/>
      <c r="Q398" s="37"/>
      <c r="R398" s="37"/>
      <c r="S398" s="37"/>
      <c r="T398" s="37"/>
      <c r="U398" s="37"/>
      <c r="V398" s="37"/>
      <c r="W398" s="37"/>
      <c r="X398" s="37"/>
      <c r="Y398" s="40"/>
      <c r="Z398" s="40"/>
      <c r="AA398" s="40"/>
      <c r="AB398" s="15"/>
      <c r="AC398" s="15"/>
      <c r="AD398" s="15"/>
      <c r="AE398" s="15"/>
      <c r="AF398" s="15"/>
      <c r="AG398" s="15"/>
      <c r="AH398" s="15"/>
      <c r="AI398" s="15"/>
      <c r="AJ398" s="15"/>
      <c r="AK398" s="15"/>
      <c r="AL398" s="15"/>
      <c r="AM398" s="15"/>
      <c r="AN398" s="15"/>
      <c r="AO398" s="15"/>
      <c r="AP398" s="15"/>
    </row>
    <row r="399" spans="2:42" ht="10.5" customHeight="1" x14ac:dyDescent="0.2">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40"/>
      <c r="Z399" s="40"/>
      <c r="AA399" s="40"/>
      <c r="AB399" s="15"/>
      <c r="AC399" s="15"/>
      <c r="AD399" s="15"/>
      <c r="AE399" s="15"/>
      <c r="AF399" s="15"/>
      <c r="AG399" s="15"/>
      <c r="AH399" s="15"/>
      <c r="AI399" s="15"/>
      <c r="AJ399" s="15"/>
      <c r="AK399" s="15"/>
      <c r="AL399" s="15"/>
      <c r="AM399" s="15"/>
      <c r="AN399" s="15"/>
      <c r="AO399" s="15"/>
      <c r="AP399" s="15"/>
    </row>
    <row r="400" spans="2:42" ht="10.5" customHeight="1" x14ac:dyDescent="0.2">
      <c r="B400" s="37"/>
      <c r="C400" s="37" t="s">
        <v>47</v>
      </c>
      <c r="D400" s="37"/>
      <c r="E400" s="37"/>
      <c r="F400" s="37"/>
      <c r="G400" s="37"/>
      <c r="H400" s="37"/>
      <c r="I400" s="37"/>
      <c r="J400" s="37"/>
      <c r="K400" s="37"/>
      <c r="L400" s="37"/>
      <c r="M400" s="37"/>
      <c r="N400" s="37"/>
      <c r="O400" s="37"/>
      <c r="P400" s="37"/>
      <c r="Q400" s="37"/>
      <c r="R400" s="37"/>
      <c r="S400" s="37"/>
      <c r="T400" s="37"/>
      <c r="U400" s="37"/>
      <c r="V400" s="37"/>
      <c r="W400" s="37"/>
      <c r="X400" s="37"/>
      <c r="Y400" s="40"/>
      <c r="Z400" s="40"/>
      <c r="AA400" s="40"/>
      <c r="AB400" s="15"/>
      <c r="AC400" s="15"/>
      <c r="AD400" s="15"/>
      <c r="AE400" s="15"/>
      <c r="AF400" s="15"/>
      <c r="AG400" s="15"/>
      <c r="AH400" s="15"/>
      <c r="AI400" s="15"/>
      <c r="AJ400" s="15"/>
      <c r="AK400" s="15"/>
      <c r="AL400" s="15"/>
      <c r="AM400" s="15"/>
      <c r="AN400" s="15"/>
      <c r="AO400" s="15"/>
      <c r="AP400" s="15"/>
    </row>
    <row r="401" spans="2:42" ht="10.5" customHeight="1" x14ac:dyDescent="0.2">
      <c r="B401" s="37"/>
      <c r="C401" s="37" t="s">
        <v>2</v>
      </c>
      <c r="D401" s="208">
        <f>ROUND(E390,2)</f>
        <v>57</v>
      </c>
      <c r="E401" s="208"/>
      <c r="F401" s="208"/>
      <c r="G401" s="37" t="s">
        <v>3</v>
      </c>
      <c r="H401" s="213">
        <f>ROUND(K396,2)</f>
        <v>16.93</v>
      </c>
      <c r="I401" s="208"/>
      <c r="J401" s="208"/>
      <c r="K401" s="37"/>
      <c r="L401" s="37"/>
      <c r="M401" s="37"/>
      <c r="N401" s="37"/>
      <c r="O401" s="37"/>
      <c r="P401" s="37"/>
      <c r="Q401" s="37"/>
      <c r="R401" s="37"/>
      <c r="S401" s="37"/>
      <c r="T401" s="37"/>
      <c r="U401" s="37"/>
      <c r="V401" s="37"/>
      <c r="W401" s="37"/>
      <c r="X401" s="37"/>
      <c r="Y401" s="40"/>
      <c r="Z401" s="40"/>
      <c r="AA401" s="40"/>
      <c r="AB401" s="15"/>
      <c r="AC401" s="15"/>
      <c r="AD401" s="15"/>
      <c r="AE401" s="15"/>
      <c r="AF401" s="15"/>
      <c r="AG401" s="15"/>
      <c r="AH401" s="15"/>
      <c r="AI401" s="15"/>
      <c r="AJ401" s="15"/>
      <c r="AK401" s="15"/>
      <c r="AL401" s="15"/>
      <c r="AM401" s="15"/>
      <c r="AN401" s="15"/>
      <c r="AO401" s="15"/>
      <c r="AP401" s="15"/>
    </row>
    <row r="402" spans="2:42" ht="10.5" customHeight="1" x14ac:dyDescent="0.2">
      <c r="B402" s="37"/>
      <c r="C402" s="37" t="s">
        <v>2</v>
      </c>
      <c r="D402" s="212">
        <f>D401*H401</f>
        <v>965.01</v>
      </c>
      <c r="E402" s="212"/>
      <c r="F402" s="212"/>
      <c r="G402" s="212"/>
      <c r="H402" s="212"/>
      <c r="I402" s="208" t="s">
        <v>22</v>
      </c>
      <c r="J402" s="208"/>
      <c r="K402" s="37"/>
      <c r="L402" s="37"/>
      <c r="M402" s="37"/>
      <c r="N402" s="37"/>
      <c r="O402" s="37"/>
      <c r="P402" s="37"/>
      <c r="Q402" s="37"/>
      <c r="R402" s="37"/>
      <c r="S402" s="37"/>
      <c r="T402" s="37"/>
      <c r="U402" s="37"/>
      <c r="V402" s="37"/>
      <c r="W402" s="37"/>
      <c r="X402" s="37"/>
      <c r="Y402" s="40"/>
      <c r="Z402" s="40"/>
      <c r="AA402" s="40"/>
      <c r="AB402" s="15"/>
      <c r="AC402" s="15"/>
      <c r="AD402" s="15"/>
      <c r="AE402" s="15"/>
      <c r="AF402" s="15"/>
      <c r="AG402" s="15"/>
      <c r="AH402" s="15"/>
      <c r="AI402" s="15"/>
      <c r="AJ402" s="15"/>
      <c r="AK402" s="15"/>
      <c r="AL402" s="15"/>
      <c r="AM402" s="15"/>
      <c r="AN402" s="15"/>
      <c r="AO402" s="15"/>
      <c r="AP402" s="15"/>
    </row>
    <row r="403" spans="2:42" ht="10.5" customHeight="1" x14ac:dyDescent="0.2"/>
    <row r="404" spans="2:42" x14ac:dyDescent="0.2">
      <c r="B404" s="15" t="s">
        <v>233</v>
      </c>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row>
    <row r="405" spans="2:42" x14ac:dyDescent="0.2">
      <c r="B405" s="211" t="s">
        <v>9</v>
      </c>
      <c r="C405" s="198"/>
      <c r="D405" s="204">
        <v>108</v>
      </c>
      <c r="E405" s="204"/>
      <c r="F405" s="198" t="s">
        <v>10</v>
      </c>
      <c r="G405" s="198"/>
      <c r="H405" s="198"/>
      <c r="I405" s="204">
        <v>15</v>
      </c>
      <c r="J405" s="204"/>
      <c r="K405" s="198" t="s">
        <v>28</v>
      </c>
      <c r="L405" s="198"/>
      <c r="M405" s="198"/>
      <c r="N405" s="198"/>
      <c r="O405" s="198"/>
      <c r="P405" s="198"/>
      <c r="Q405" s="198"/>
      <c r="R405" s="198"/>
      <c r="S405" s="198"/>
      <c r="T405" s="199">
        <v>7.34</v>
      </c>
      <c r="U405" s="199"/>
      <c r="V405" s="199"/>
      <c r="W405" s="198" t="s">
        <v>29</v>
      </c>
      <c r="X405" s="198"/>
      <c r="Y405" s="198"/>
      <c r="Z405" s="198"/>
      <c r="AA405" s="198"/>
      <c r="AB405" s="198"/>
      <c r="AC405" s="199">
        <v>8.14</v>
      </c>
      <c r="AD405" s="199"/>
      <c r="AE405" s="199"/>
      <c r="AF405" s="198" t="s">
        <v>30</v>
      </c>
      <c r="AG405" s="198"/>
      <c r="AH405" s="198"/>
      <c r="AI405" s="198"/>
      <c r="AJ405" s="204">
        <v>1.0249999999999999</v>
      </c>
      <c r="AK405" s="204"/>
      <c r="AL405" s="204"/>
      <c r="AM405" s="5" t="s">
        <v>31</v>
      </c>
      <c r="AN405" s="5"/>
      <c r="AO405" s="5"/>
      <c r="AP405" s="12"/>
    </row>
    <row r="406" spans="2:42" x14ac:dyDescent="0.2">
      <c r="B406" s="205" t="s">
        <v>32</v>
      </c>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10">
        <v>7.94</v>
      </c>
      <c r="AA406" s="210"/>
      <c r="AB406" s="210"/>
      <c r="AC406" s="203" t="s">
        <v>29</v>
      </c>
      <c r="AD406" s="203"/>
      <c r="AE406" s="203"/>
      <c r="AF406" s="203"/>
      <c r="AG406" s="203"/>
      <c r="AH406" s="203"/>
      <c r="AI406" s="210">
        <v>8.94</v>
      </c>
      <c r="AJ406" s="210"/>
      <c r="AK406" s="210"/>
      <c r="AL406" s="203" t="s">
        <v>33</v>
      </c>
      <c r="AM406" s="203"/>
      <c r="AN406" s="203"/>
      <c r="AO406" s="203"/>
      <c r="AP406" s="215"/>
    </row>
    <row r="407" spans="2:42" x14ac:dyDescent="0.2">
      <c r="B407" s="65" t="s">
        <v>34</v>
      </c>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14"/>
    </row>
    <row r="408" spans="2:42" ht="10.5" customHeight="1" x14ac:dyDescent="0.2">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row>
    <row r="409" spans="2:42" ht="10.5" customHeight="1" x14ac:dyDescent="0.2">
      <c r="B409" s="37" t="s">
        <v>19</v>
      </c>
      <c r="C409" s="37"/>
      <c r="D409" s="37"/>
      <c r="E409" s="37"/>
      <c r="F409" s="37"/>
      <c r="G409" s="37"/>
      <c r="H409" s="37"/>
      <c r="I409" s="37"/>
      <c r="J409" s="37"/>
      <c r="K409" s="37"/>
      <c r="L409" s="37"/>
      <c r="M409" s="37"/>
      <c r="N409" s="37"/>
      <c r="O409" s="37"/>
      <c r="P409" s="37"/>
      <c r="Q409" s="37"/>
      <c r="R409" s="37"/>
      <c r="S409" s="37"/>
      <c r="T409" s="37"/>
      <c r="U409" s="37"/>
      <c r="V409" s="37"/>
      <c r="W409" s="37"/>
      <c r="X409" s="37"/>
      <c r="Y409" s="40"/>
      <c r="Z409" s="40"/>
      <c r="AA409" s="40"/>
      <c r="AB409" s="15"/>
      <c r="AC409" s="15"/>
      <c r="AD409" s="15"/>
      <c r="AE409" s="15"/>
      <c r="AF409" s="15"/>
      <c r="AG409" s="15"/>
      <c r="AH409" s="15"/>
      <c r="AI409" s="15"/>
      <c r="AJ409" s="15"/>
      <c r="AK409" s="15"/>
      <c r="AL409" s="15"/>
      <c r="AM409" s="15"/>
      <c r="AN409" s="15"/>
      <c r="AO409" s="15"/>
      <c r="AP409" s="15"/>
    </row>
    <row r="410" spans="2:42" ht="10.5" customHeight="1" x14ac:dyDescent="0.2">
      <c r="B410" s="37" t="s">
        <v>35</v>
      </c>
      <c r="C410" s="37"/>
      <c r="D410" s="37"/>
      <c r="E410" s="37"/>
      <c r="F410" s="37"/>
      <c r="G410" s="37"/>
      <c r="H410" s="37"/>
      <c r="I410" s="37"/>
      <c r="J410" s="37"/>
      <c r="K410" s="37"/>
      <c r="L410" s="37"/>
      <c r="M410" s="37"/>
      <c r="N410" s="37"/>
      <c r="O410" s="37"/>
      <c r="P410" s="37"/>
      <c r="Q410" s="37"/>
      <c r="R410" s="37"/>
      <c r="S410" s="37"/>
      <c r="T410" s="37"/>
      <c r="U410" s="37"/>
      <c r="V410" s="37"/>
      <c r="W410" s="37"/>
      <c r="X410" s="37"/>
      <c r="Y410" s="40"/>
      <c r="Z410" s="40"/>
      <c r="AA410" s="40"/>
      <c r="AB410" s="15"/>
      <c r="AC410" s="15"/>
      <c r="AD410" s="15"/>
      <c r="AE410" s="15"/>
      <c r="AF410" s="15"/>
      <c r="AG410" s="15"/>
      <c r="AH410" s="15"/>
      <c r="AI410" s="15"/>
      <c r="AJ410" s="15"/>
      <c r="AK410" s="15"/>
      <c r="AL410" s="15"/>
      <c r="AM410" s="15"/>
      <c r="AN410" s="15"/>
      <c r="AO410" s="15"/>
      <c r="AP410" s="15"/>
    </row>
    <row r="411" spans="2:42" ht="10.5" customHeight="1" x14ac:dyDescent="0.2">
      <c r="B411" s="208" t="s">
        <v>6</v>
      </c>
      <c r="C411" s="208"/>
      <c r="D411" s="208" t="s">
        <v>2</v>
      </c>
      <c r="E411" s="208" t="s">
        <v>37</v>
      </c>
      <c r="F411" s="38" t="s">
        <v>37</v>
      </c>
      <c r="G411" s="194">
        <f>Z406*100</f>
        <v>794</v>
      </c>
      <c r="H411" s="194"/>
      <c r="I411" s="38" t="s">
        <v>24</v>
      </c>
      <c r="J411" s="194">
        <f>AI406*100</f>
        <v>894</v>
      </c>
      <c r="K411" s="194"/>
      <c r="L411" s="38" t="s">
        <v>8</v>
      </c>
      <c r="M411" s="208" t="s">
        <v>8</v>
      </c>
      <c r="N411" s="216" t="s">
        <v>7</v>
      </c>
      <c r="O411" s="208" t="s">
        <v>37</v>
      </c>
      <c r="P411" s="38" t="s">
        <v>37</v>
      </c>
      <c r="Q411" s="194">
        <f>T405*100</f>
        <v>734</v>
      </c>
      <c r="R411" s="194"/>
      <c r="S411" s="38" t="s">
        <v>24</v>
      </c>
      <c r="T411" s="194">
        <f>AC405*100</f>
        <v>814</v>
      </c>
      <c r="U411" s="194"/>
      <c r="V411" s="38" t="s">
        <v>8</v>
      </c>
      <c r="W411" s="208" t="s">
        <v>8</v>
      </c>
      <c r="X411" s="37"/>
      <c r="Y411" s="40"/>
      <c r="Z411" s="40"/>
      <c r="AA411" s="40"/>
      <c r="AB411" s="15"/>
      <c r="AC411" s="15"/>
      <c r="AD411" s="15"/>
      <c r="AE411" s="15"/>
      <c r="AF411" s="15"/>
      <c r="AG411" s="15"/>
      <c r="AH411" s="15"/>
      <c r="AI411" s="15"/>
      <c r="AJ411" s="15"/>
      <c r="AK411" s="15"/>
      <c r="AL411" s="15"/>
      <c r="AM411" s="15"/>
      <c r="AN411" s="15"/>
      <c r="AO411" s="15"/>
      <c r="AP411" s="15"/>
    </row>
    <row r="412" spans="2:42" ht="10.5" customHeight="1" x14ac:dyDescent="0.2">
      <c r="B412" s="208"/>
      <c r="C412" s="208"/>
      <c r="D412" s="208"/>
      <c r="E412" s="208"/>
      <c r="F412" s="37"/>
      <c r="G412" s="37"/>
      <c r="H412" s="214">
        <v>2</v>
      </c>
      <c r="I412" s="214"/>
      <c r="J412" s="214"/>
      <c r="K412" s="37"/>
      <c r="L412" s="37"/>
      <c r="M412" s="208"/>
      <c r="N412" s="194"/>
      <c r="O412" s="208"/>
      <c r="P412" s="37"/>
      <c r="Q412" s="37"/>
      <c r="R412" s="214">
        <v>2</v>
      </c>
      <c r="S412" s="214"/>
      <c r="T412" s="214"/>
      <c r="U412" s="37"/>
      <c r="V412" s="37"/>
      <c r="W412" s="208"/>
      <c r="X412" s="37"/>
      <c r="Y412" s="40"/>
      <c r="Z412" s="40"/>
      <c r="AA412" s="40"/>
      <c r="AB412" s="15"/>
      <c r="AC412" s="15"/>
      <c r="AD412" s="15"/>
      <c r="AE412" s="15"/>
      <c r="AF412" s="15"/>
      <c r="AG412" s="15"/>
      <c r="AH412" s="15"/>
      <c r="AI412" s="15"/>
      <c r="AJ412" s="15"/>
      <c r="AK412" s="15"/>
      <c r="AL412" s="15"/>
      <c r="AM412" s="15"/>
      <c r="AN412" s="15"/>
      <c r="AO412" s="15"/>
      <c r="AP412" s="15"/>
    </row>
    <row r="413" spans="2:42" ht="10.5" customHeight="1" x14ac:dyDescent="0.2">
      <c r="B413" s="37"/>
      <c r="C413" s="37"/>
      <c r="D413" s="208" t="s">
        <v>4</v>
      </c>
      <c r="E413" s="209">
        <f>((G411+J411)/2)-(Q411+T411)/2</f>
        <v>70</v>
      </c>
      <c r="F413" s="209"/>
      <c r="G413" s="209"/>
      <c r="H413" s="209"/>
      <c r="I413" s="209"/>
      <c r="J413" s="208" t="s">
        <v>41</v>
      </c>
      <c r="K413" s="208"/>
      <c r="L413" s="37"/>
      <c r="M413" s="37"/>
      <c r="N413" s="39"/>
      <c r="O413" s="37"/>
      <c r="P413" s="37"/>
      <c r="Q413" s="37"/>
      <c r="R413" s="37"/>
      <c r="S413" s="37"/>
      <c r="T413" s="37"/>
      <c r="U413" s="37"/>
      <c r="V413" s="37"/>
      <c r="W413" s="37"/>
      <c r="X413" s="37"/>
      <c r="Y413" s="40"/>
      <c r="Z413" s="40"/>
      <c r="AA413" s="40"/>
      <c r="AB413" s="15"/>
      <c r="AC413" s="15"/>
      <c r="AD413" s="15"/>
      <c r="AE413" s="15"/>
      <c r="AF413" s="15"/>
      <c r="AG413" s="15"/>
      <c r="AH413" s="15"/>
      <c r="AI413" s="15"/>
      <c r="AJ413" s="15"/>
      <c r="AK413" s="15"/>
      <c r="AL413" s="15"/>
      <c r="AM413" s="15"/>
      <c r="AN413" s="15"/>
      <c r="AO413" s="15"/>
      <c r="AP413" s="15"/>
    </row>
    <row r="414" spans="2:42" ht="10.5" customHeight="1" x14ac:dyDescent="0.2">
      <c r="B414" s="37"/>
      <c r="C414" s="37"/>
      <c r="D414" s="208"/>
      <c r="E414" s="209"/>
      <c r="F414" s="209"/>
      <c r="G414" s="209"/>
      <c r="H414" s="209"/>
      <c r="I414" s="209"/>
      <c r="J414" s="208"/>
      <c r="K414" s="208"/>
      <c r="L414" s="37"/>
      <c r="M414" s="37"/>
      <c r="N414" s="37"/>
      <c r="O414" s="37"/>
      <c r="P414" s="37"/>
      <c r="Q414" s="37"/>
      <c r="R414" s="37"/>
      <c r="S414" s="37"/>
      <c r="T414" s="37"/>
      <c r="U414" s="37"/>
      <c r="V414" s="37"/>
      <c r="W414" s="37"/>
      <c r="X414" s="37"/>
      <c r="Y414" s="40"/>
      <c r="Z414" s="40"/>
      <c r="AA414" s="40"/>
      <c r="AB414" s="15"/>
      <c r="AC414" s="15"/>
      <c r="AD414" s="15"/>
      <c r="AE414" s="15"/>
      <c r="AF414" s="15"/>
      <c r="AG414" s="15"/>
      <c r="AH414" s="15"/>
      <c r="AI414" s="15"/>
      <c r="AJ414" s="15"/>
      <c r="AK414" s="15"/>
      <c r="AL414" s="15"/>
      <c r="AM414" s="15"/>
      <c r="AN414" s="15"/>
      <c r="AO414" s="15"/>
      <c r="AP414" s="15"/>
    </row>
    <row r="415" spans="2:42" ht="10.5" customHeight="1" x14ac:dyDescent="0.2">
      <c r="B415" s="37" t="s">
        <v>42</v>
      </c>
      <c r="C415" s="37"/>
      <c r="D415" s="37"/>
      <c r="E415" s="37"/>
      <c r="F415" s="37"/>
      <c r="G415" s="37"/>
      <c r="H415" s="37"/>
      <c r="I415" s="37"/>
      <c r="J415" s="37"/>
      <c r="K415" s="37"/>
      <c r="L415" s="37"/>
      <c r="M415" s="37"/>
      <c r="N415" s="37"/>
      <c r="O415" s="37"/>
      <c r="P415" s="37"/>
      <c r="Q415" s="37"/>
      <c r="R415" s="37"/>
      <c r="S415" s="37"/>
      <c r="T415" s="37"/>
      <c r="U415" s="37"/>
      <c r="V415" s="37"/>
      <c r="W415" s="37"/>
      <c r="X415" s="37"/>
      <c r="Y415" s="40"/>
      <c r="Z415" s="40"/>
      <c r="AA415" s="40"/>
      <c r="AB415" s="15"/>
      <c r="AC415" s="15"/>
      <c r="AD415" s="15"/>
      <c r="AE415" s="15"/>
      <c r="AF415" s="15"/>
      <c r="AG415" s="15"/>
      <c r="AH415" s="15"/>
      <c r="AI415" s="15"/>
      <c r="AJ415" s="15"/>
      <c r="AK415" s="15"/>
      <c r="AL415" s="15"/>
      <c r="AM415" s="15"/>
      <c r="AN415" s="15"/>
      <c r="AO415" s="15"/>
      <c r="AP415" s="15"/>
    </row>
    <row r="416" spans="2:42" ht="10.5" customHeight="1" x14ac:dyDescent="0.2">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40"/>
      <c r="Z416" s="40"/>
      <c r="AA416" s="40"/>
      <c r="AB416" s="15"/>
      <c r="AC416" s="15"/>
      <c r="AD416" s="15"/>
      <c r="AE416" s="15"/>
      <c r="AF416" s="15"/>
      <c r="AG416" s="15"/>
      <c r="AH416" s="15"/>
      <c r="AI416" s="15"/>
      <c r="AJ416" s="15"/>
      <c r="AK416" s="15"/>
      <c r="AL416" s="15"/>
      <c r="AM416" s="15"/>
      <c r="AN416" s="15"/>
      <c r="AO416" s="15"/>
      <c r="AP416" s="15"/>
    </row>
    <row r="417" spans="2:42" ht="10.5" customHeight="1" x14ac:dyDescent="0.2">
      <c r="B417" s="37"/>
      <c r="C417" s="37"/>
      <c r="D417" s="37"/>
      <c r="E417" s="37"/>
      <c r="F417" s="37"/>
      <c r="G417" s="37"/>
      <c r="H417" s="37"/>
      <c r="I417" s="39"/>
      <c r="J417" s="39"/>
      <c r="K417" s="194">
        <f>D405</f>
        <v>108</v>
      </c>
      <c r="L417" s="194"/>
      <c r="M417" s="38" t="s">
        <v>3</v>
      </c>
      <c r="N417" s="194">
        <f>I405</f>
        <v>15</v>
      </c>
      <c r="O417" s="194"/>
      <c r="P417" s="208" t="s">
        <v>3</v>
      </c>
      <c r="Q417" s="208">
        <f>AJ405</f>
        <v>1.0249999999999999</v>
      </c>
      <c r="R417" s="208"/>
      <c r="S417" s="208"/>
      <c r="T417" s="208"/>
      <c r="U417" s="37"/>
      <c r="V417" s="37"/>
      <c r="W417" s="37"/>
      <c r="X417" s="37"/>
      <c r="Y417" s="40"/>
      <c r="Z417" s="40"/>
      <c r="AA417" s="40"/>
      <c r="AB417" s="15"/>
      <c r="AC417" s="15"/>
      <c r="AD417" s="15"/>
      <c r="AE417" s="15"/>
      <c r="AF417" s="15"/>
      <c r="AG417" s="15"/>
      <c r="AH417" s="15"/>
      <c r="AI417" s="15"/>
      <c r="AJ417" s="15"/>
      <c r="AK417" s="15"/>
      <c r="AL417" s="15"/>
      <c r="AM417" s="15"/>
      <c r="AN417" s="15"/>
      <c r="AO417" s="15"/>
      <c r="AP417" s="15"/>
    </row>
    <row r="418" spans="2:42" ht="10.5" customHeight="1" x14ac:dyDescent="0.2">
      <c r="B418" s="37"/>
      <c r="C418" s="37"/>
      <c r="D418" s="37"/>
      <c r="E418" s="37"/>
      <c r="F418" s="37"/>
      <c r="G418" s="37"/>
      <c r="H418" s="37"/>
      <c r="I418" s="37"/>
      <c r="J418" s="37"/>
      <c r="K418" s="214">
        <v>100</v>
      </c>
      <c r="L418" s="214"/>
      <c r="M418" s="214"/>
      <c r="N418" s="214"/>
      <c r="O418" s="214"/>
      <c r="P418" s="208"/>
      <c r="Q418" s="208"/>
      <c r="R418" s="208"/>
      <c r="S418" s="208"/>
      <c r="T418" s="208"/>
      <c r="U418" s="37"/>
      <c r="V418" s="37"/>
      <c r="W418" s="37"/>
      <c r="X418" s="37"/>
      <c r="Y418" s="40"/>
      <c r="Z418" s="40"/>
      <c r="AA418" s="40"/>
      <c r="AB418" s="15"/>
      <c r="AC418" s="15"/>
      <c r="AD418" s="15"/>
      <c r="AE418" s="15"/>
      <c r="AF418" s="15"/>
      <c r="AG418" s="15"/>
      <c r="AH418" s="15"/>
      <c r="AI418" s="15"/>
      <c r="AJ418" s="15"/>
      <c r="AK418" s="15"/>
      <c r="AL418" s="15"/>
      <c r="AM418" s="15"/>
      <c r="AN418" s="15"/>
      <c r="AO418" s="15"/>
      <c r="AP418" s="15"/>
    </row>
    <row r="419" spans="2:42" ht="10.5" customHeight="1" x14ac:dyDescent="0.2">
      <c r="B419" s="37"/>
      <c r="C419" s="37"/>
      <c r="D419" s="37"/>
      <c r="E419" s="37"/>
      <c r="F419" s="37"/>
      <c r="G419" s="37"/>
      <c r="H419" s="37"/>
      <c r="I419" s="208" t="s">
        <v>2</v>
      </c>
      <c r="J419" s="208"/>
      <c r="K419" s="212">
        <f>K417*N417*Q417/100</f>
        <v>16.604999999999997</v>
      </c>
      <c r="L419" s="212"/>
      <c r="M419" s="212"/>
      <c r="N419" s="212"/>
      <c r="O419" s="212"/>
      <c r="P419" s="208" t="s">
        <v>45</v>
      </c>
      <c r="Q419" s="208"/>
      <c r="R419" s="208"/>
      <c r="S419" s="208"/>
      <c r="T419" s="208"/>
      <c r="U419" s="37"/>
      <c r="V419" s="37"/>
      <c r="W419" s="37"/>
      <c r="X419" s="37"/>
      <c r="Y419" s="40"/>
      <c r="Z419" s="40"/>
      <c r="AA419" s="40"/>
      <c r="AB419" s="15"/>
      <c r="AC419" s="15"/>
      <c r="AD419" s="15"/>
      <c r="AE419" s="15"/>
      <c r="AF419" s="15"/>
      <c r="AG419" s="15"/>
      <c r="AH419" s="15"/>
      <c r="AI419" s="15"/>
      <c r="AJ419" s="15"/>
      <c r="AK419" s="15"/>
      <c r="AL419" s="15"/>
      <c r="AM419" s="15"/>
      <c r="AN419" s="15"/>
      <c r="AO419" s="15"/>
      <c r="AP419" s="15"/>
    </row>
    <row r="420" spans="2:42" ht="10.5" customHeight="1" x14ac:dyDescent="0.2">
      <c r="B420" s="37"/>
      <c r="C420" s="37"/>
      <c r="D420" s="37"/>
      <c r="E420" s="37"/>
      <c r="F420" s="37"/>
      <c r="G420" s="37"/>
      <c r="H420" s="37"/>
      <c r="I420" s="208"/>
      <c r="J420" s="208"/>
      <c r="K420" s="212"/>
      <c r="L420" s="212"/>
      <c r="M420" s="212"/>
      <c r="N420" s="212"/>
      <c r="O420" s="212"/>
      <c r="P420" s="208"/>
      <c r="Q420" s="208"/>
      <c r="R420" s="208"/>
      <c r="S420" s="208"/>
      <c r="T420" s="208"/>
      <c r="U420" s="37"/>
      <c r="V420" s="37"/>
      <c r="W420" s="37"/>
      <c r="X420" s="37"/>
      <c r="Y420" s="40"/>
      <c r="Z420" s="40"/>
      <c r="AA420" s="40"/>
      <c r="AB420" s="15"/>
      <c r="AC420" s="15"/>
      <c r="AD420" s="15"/>
      <c r="AE420" s="15"/>
      <c r="AF420" s="15"/>
      <c r="AG420" s="15"/>
      <c r="AH420" s="15"/>
      <c r="AI420" s="15"/>
      <c r="AJ420" s="15"/>
      <c r="AK420" s="15"/>
      <c r="AL420" s="15"/>
      <c r="AM420" s="15"/>
      <c r="AN420" s="15"/>
      <c r="AO420" s="15"/>
      <c r="AP420" s="15"/>
    </row>
    <row r="421" spans="2:42" ht="10.5" customHeight="1" x14ac:dyDescent="0.2">
      <c r="B421" s="37" t="s">
        <v>46</v>
      </c>
      <c r="C421" s="37"/>
      <c r="D421" s="37"/>
      <c r="E421" s="37"/>
      <c r="F421" s="37"/>
      <c r="G421" s="37"/>
      <c r="H421" s="37"/>
      <c r="I421" s="37"/>
      <c r="J421" s="37"/>
      <c r="K421" s="37"/>
      <c r="L421" s="37"/>
      <c r="M421" s="37"/>
      <c r="N421" s="37"/>
      <c r="O421" s="37"/>
      <c r="P421" s="37"/>
      <c r="Q421" s="37"/>
      <c r="R421" s="37"/>
      <c r="S421" s="37"/>
      <c r="T421" s="37"/>
      <c r="U421" s="37"/>
      <c r="V421" s="37"/>
      <c r="W421" s="37"/>
      <c r="X421" s="37"/>
      <c r="Y421" s="40"/>
      <c r="Z421" s="40"/>
      <c r="AA421" s="40"/>
      <c r="AB421" s="15"/>
      <c r="AC421" s="15"/>
      <c r="AD421" s="15"/>
      <c r="AE421" s="15"/>
      <c r="AF421" s="15"/>
      <c r="AG421" s="15"/>
      <c r="AH421" s="15"/>
      <c r="AI421" s="15"/>
      <c r="AJ421" s="15"/>
      <c r="AK421" s="15"/>
      <c r="AL421" s="15"/>
      <c r="AM421" s="15"/>
      <c r="AN421" s="15"/>
      <c r="AO421" s="15"/>
      <c r="AP421" s="15"/>
    </row>
    <row r="422" spans="2:42" ht="10.5" customHeight="1" x14ac:dyDescent="0.2">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40"/>
      <c r="Z422" s="40"/>
      <c r="AA422" s="40"/>
      <c r="AB422" s="15"/>
      <c r="AC422" s="15"/>
      <c r="AD422" s="15"/>
      <c r="AE422" s="15"/>
      <c r="AF422" s="15"/>
      <c r="AG422" s="15"/>
      <c r="AH422" s="15"/>
      <c r="AI422" s="15"/>
      <c r="AJ422" s="15"/>
      <c r="AK422" s="15"/>
      <c r="AL422" s="15"/>
      <c r="AM422" s="15"/>
      <c r="AN422" s="15"/>
      <c r="AO422" s="15"/>
      <c r="AP422" s="15"/>
    </row>
    <row r="423" spans="2:42" ht="10.5" customHeight="1" x14ac:dyDescent="0.2">
      <c r="B423" s="37"/>
      <c r="C423" s="37" t="s">
        <v>47</v>
      </c>
      <c r="D423" s="37"/>
      <c r="E423" s="37"/>
      <c r="F423" s="37"/>
      <c r="G423" s="37"/>
      <c r="H423" s="37"/>
      <c r="I423" s="37"/>
      <c r="J423" s="37"/>
      <c r="K423" s="37"/>
      <c r="L423" s="37"/>
      <c r="M423" s="37"/>
      <c r="N423" s="37"/>
      <c r="O423" s="37"/>
      <c r="P423" s="37"/>
      <c r="Q423" s="37"/>
      <c r="R423" s="37"/>
      <c r="S423" s="37"/>
      <c r="T423" s="37"/>
      <c r="U423" s="37"/>
      <c r="V423" s="37"/>
      <c r="W423" s="37"/>
      <c r="X423" s="37"/>
      <c r="Y423" s="40"/>
      <c r="Z423" s="40"/>
      <c r="AA423" s="40"/>
      <c r="AB423" s="15"/>
      <c r="AC423" s="15"/>
      <c r="AD423" s="15"/>
      <c r="AE423" s="15"/>
      <c r="AF423" s="15"/>
      <c r="AG423" s="15"/>
      <c r="AH423" s="15"/>
      <c r="AI423" s="15"/>
      <c r="AJ423" s="15"/>
      <c r="AK423" s="15"/>
      <c r="AL423" s="15"/>
      <c r="AM423" s="15"/>
      <c r="AN423" s="15"/>
      <c r="AO423" s="15"/>
      <c r="AP423" s="15"/>
    </row>
    <row r="424" spans="2:42" ht="10.5" customHeight="1" x14ac:dyDescent="0.2">
      <c r="B424" s="37"/>
      <c r="C424" s="37" t="s">
        <v>2</v>
      </c>
      <c r="D424" s="208">
        <f>ROUND(E413,2)</f>
        <v>70</v>
      </c>
      <c r="E424" s="208"/>
      <c r="F424" s="208"/>
      <c r="G424" s="37" t="s">
        <v>3</v>
      </c>
      <c r="H424" s="213">
        <f>ROUND(K419,2)</f>
        <v>16.61</v>
      </c>
      <c r="I424" s="208"/>
      <c r="J424" s="208"/>
      <c r="K424" s="37"/>
      <c r="L424" s="37"/>
      <c r="M424" s="37"/>
      <c r="N424" s="37"/>
      <c r="O424" s="37"/>
      <c r="P424" s="37"/>
      <c r="Q424" s="37"/>
      <c r="R424" s="37"/>
      <c r="S424" s="37"/>
      <c r="T424" s="37"/>
      <c r="U424" s="37"/>
      <c r="V424" s="37"/>
      <c r="W424" s="37"/>
      <c r="X424" s="37"/>
      <c r="Y424" s="40"/>
      <c r="Z424" s="40"/>
      <c r="AA424" s="40"/>
      <c r="AB424" s="15"/>
      <c r="AC424" s="15"/>
      <c r="AD424" s="15"/>
      <c r="AE424" s="15"/>
      <c r="AF424" s="15"/>
      <c r="AG424" s="15"/>
      <c r="AH424" s="15"/>
      <c r="AI424" s="15"/>
      <c r="AJ424" s="15"/>
      <c r="AK424" s="15"/>
      <c r="AL424" s="15"/>
      <c r="AM424" s="15"/>
      <c r="AN424" s="15"/>
      <c r="AO424" s="15"/>
      <c r="AP424" s="15"/>
    </row>
    <row r="425" spans="2:42" ht="10.5" customHeight="1" x14ac:dyDescent="0.2">
      <c r="B425" s="37"/>
      <c r="C425" s="37" t="s">
        <v>2</v>
      </c>
      <c r="D425" s="212">
        <f>D424*H424</f>
        <v>1162.7</v>
      </c>
      <c r="E425" s="212"/>
      <c r="F425" s="212"/>
      <c r="G425" s="212"/>
      <c r="H425" s="212"/>
      <c r="I425" s="208" t="s">
        <v>22</v>
      </c>
      <c r="J425" s="208"/>
      <c r="K425" s="37"/>
      <c r="L425" s="37"/>
      <c r="M425" s="37"/>
      <c r="N425" s="37"/>
      <c r="O425" s="37"/>
      <c r="P425" s="37"/>
      <c r="Q425" s="37"/>
      <c r="R425" s="37"/>
      <c r="S425" s="37"/>
      <c r="T425" s="37"/>
      <c r="U425" s="37"/>
      <c r="V425" s="37"/>
      <c r="W425" s="37"/>
      <c r="X425" s="37"/>
      <c r="Y425" s="40"/>
      <c r="Z425" s="40"/>
      <c r="AA425" s="40"/>
      <c r="AB425" s="15"/>
      <c r="AC425" s="15"/>
      <c r="AD425" s="15"/>
      <c r="AE425" s="15"/>
      <c r="AF425" s="15"/>
      <c r="AG425" s="15"/>
      <c r="AH425" s="15"/>
      <c r="AI425" s="15"/>
      <c r="AJ425" s="15"/>
      <c r="AK425" s="15"/>
      <c r="AL425" s="15"/>
      <c r="AM425" s="15"/>
      <c r="AN425" s="15"/>
      <c r="AO425" s="15"/>
      <c r="AP425" s="15"/>
    </row>
    <row r="426" spans="2:42" ht="54" customHeight="1" x14ac:dyDescent="0.2"/>
    <row r="427" spans="2:42" x14ac:dyDescent="0.2">
      <c r="B427" s="15" t="s">
        <v>234</v>
      </c>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row>
    <row r="428" spans="2:42" x14ac:dyDescent="0.2">
      <c r="B428" s="211" t="s">
        <v>9</v>
      </c>
      <c r="C428" s="198"/>
      <c r="D428" s="204">
        <v>114</v>
      </c>
      <c r="E428" s="204"/>
      <c r="F428" s="198" t="s">
        <v>10</v>
      </c>
      <c r="G428" s="198"/>
      <c r="H428" s="198"/>
      <c r="I428" s="204">
        <v>14</v>
      </c>
      <c r="J428" s="204"/>
      <c r="K428" s="198" t="s">
        <v>28</v>
      </c>
      <c r="L428" s="198"/>
      <c r="M428" s="198"/>
      <c r="N428" s="198"/>
      <c r="O428" s="198"/>
      <c r="P428" s="198"/>
      <c r="Q428" s="198"/>
      <c r="R428" s="198"/>
      <c r="S428" s="198"/>
      <c r="T428" s="199">
        <v>6.25</v>
      </c>
      <c r="U428" s="199"/>
      <c r="V428" s="199"/>
      <c r="W428" s="198" t="s">
        <v>29</v>
      </c>
      <c r="X428" s="198"/>
      <c r="Y428" s="198"/>
      <c r="Z428" s="198"/>
      <c r="AA428" s="198"/>
      <c r="AB428" s="198"/>
      <c r="AC428" s="199">
        <v>7.35</v>
      </c>
      <c r="AD428" s="199"/>
      <c r="AE428" s="199"/>
      <c r="AF428" s="198" t="s">
        <v>30</v>
      </c>
      <c r="AG428" s="198"/>
      <c r="AH428" s="198"/>
      <c r="AI428" s="198"/>
      <c r="AJ428" s="204">
        <v>1.0249999999999999</v>
      </c>
      <c r="AK428" s="204"/>
      <c r="AL428" s="204"/>
      <c r="AM428" s="5" t="s">
        <v>31</v>
      </c>
      <c r="AN428" s="5"/>
      <c r="AO428" s="5"/>
      <c r="AP428" s="12"/>
    </row>
    <row r="429" spans="2:42" x14ac:dyDescent="0.2">
      <c r="B429" s="205" t="s">
        <v>32</v>
      </c>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10">
        <v>6.95</v>
      </c>
      <c r="AA429" s="210"/>
      <c r="AB429" s="210"/>
      <c r="AC429" s="203" t="s">
        <v>29</v>
      </c>
      <c r="AD429" s="203"/>
      <c r="AE429" s="203"/>
      <c r="AF429" s="203"/>
      <c r="AG429" s="203"/>
      <c r="AH429" s="203"/>
      <c r="AI429" s="210">
        <v>8.15</v>
      </c>
      <c r="AJ429" s="210"/>
      <c r="AK429" s="210"/>
      <c r="AL429" s="203" t="s">
        <v>33</v>
      </c>
      <c r="AM429" s="203"/>
      <c r="AN429" s="203"/>
      <c r="AO429" s="203"/>
      <c r="AP429" s="215"/>
    </row>
    <row r="430" spans="2:42" x14ac:dyDescent="0.2">
      <c r="B430" s="65" t="s">
        <v>34</v>
      </c>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14"/>
    </row>
    <row r="431" spans="2:42" ht="10.5" customHeight="1" x14ac:dyDescent="0.2">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row>
    <row r="432" spans="2:42" ht="10.5" customHeight="1" x14ac:dyDescent="0.2">
      <c r="B432" s="37" t="s">
        <v>19</v>
      </c>
      <c r="C432" s="37"/>
      <c r="D432" s="37"/>
      <c r="E432" s="37"/>
      <c r="F432" s="37"/>
      <c r="G432" s="37"/>
      <c r="H432" s="37"/>
      <c r="I432" s="37"/>
      <c r="J432" s="37"/>
      <c r="K432" s="37"/>
      <c r="L432" s="37"/>
      <c r="M432" s="37"/>
      <c r="N432" s="37"/>
      <c r="O432" s="37"/>
      <c r="P432" s="37"/>
      <c r="Q432" s="37"/>
      <c r="R432" s="37"/>
      <c r="S432" s="37"/>
      <c r="T432" s="37"/>
      <c r="U432" s="37"/>
      <c r="V432" s="37"/>
      <c r="W432" s="37"/>
      <c r="X432" s="37"/>
      <c r="Y432" s="40"/>
      <c r="Z432" s="40"/>
      <c r="AA432" s="40"/>
      <c r="AB432" s="15"/>
      <c r="AC432" s="15"/>
      <c r="AD432" s="15"/>
      <c r="AE432" s="15"/>
      <c r="AF432" s="15"/>
      <c r="AG432" s="15"/>
      <c r="AH432" s="15"/>
      <c r="AI432" s="15"/>
      <c r="AJ432" s="15"/>
      <c r="AK432" s="15"/>
      <c r="AL432" s="15"/>
      <c r="AM432" s="15"/>
      <c r="AN432" s="15"/>
      <c r="AO432" s="15"/>
      <c r="AP432" s="15"/>
    </row>
    <row r="433" spans="2:42" ht="10.5" customHeight="1" x14ac:dyDescent="0.2">
      <c r="B433" s="37" t="s">
        <v>35</v>
      </c>
      <c r="C433" s="37"/>
      <c r="D433" s="37"/>
      <c r="E433" s="37"/>
      <c r="F433" s="37"/>
      <c r="G433" s="37"/>
      <c r="H433" s="37"/>
      <c r="I433" s="37"/>
      <c r="J433" s="37"/>
      <c r="K433" s="37"/>
      <c r="L433" s="37"/>
      <c r="M433" s="37"/>
      <c r="N433" s="37"/>
      <c r="O433" s="37"/>
      <c r="P433" s="37"/>
      <c r="Q433" s="37"/>
      <c r="R433" s="37"/>
      <c r="S433" s="37"/>
      <c r="T433" s="37"/>
      <c r="U433" s="37"/>
      <c r="V433" s="37"/>
      <c r="W433" s="37"/>
      <c r="X433" s="37"/>
      <c r="Y433" s="40"/>
      <c r="Z433" s="40"/>
      <c r="AA433" s="40"/>
      <c r="AB433" s="15"/>
      <c r="AC433" s="15"/>
      <c r="AD433" s="15"/>
      <c r="AE433" s="15"/>
      <c r="AF433" s="15"/>
      <c r="AG433" s="15"/>
      <c r="AH433" s="15"/>
      <c r="AI433" s="15"/>
      <c r="AJ433" s="15"/>
      <c r="AK433" s="15"/>
      <c r="AL433" s="15"/>
      <c r="AM433" s="15"/>
      <c r="AN433" s="15"/>
      <c r="AO433" s="15"/>
      <c r="AP433" s="15"/>
    </row>
    <row r="434" spans="2:42" ht="10.5" customHeight="1" x14ac:dyDescent="0.2">
      <c r="B434" s="208" t="s">
        <v>6</v>
      </c>
      <c r="C434" s="208"/>
      <c r="D434" s="208" t="s">
        <v>2</v>
      </c>
      <c r="E434" s="208" t="s">
        <v>37</v>
      </c>
      <c r="F434" s="38" t="s">
        <v>37</v>
      </c>
      <c r="G434" s="194">
        <f>Z429*100</f>
        <v>695</v>
      </c>
      <c r="H434" s="194"/>
      <c r="I434" s="38" t="s">
        <v>24</v>
      </c>
      <c r="J434" s="194">
        <f>AI429*100</f>
        <v>815</v>
      </c>
      <c r="K434" s="194"/>
      <c r="L434" s="38" t="s">
        <v>8</v>
      </c>
      <c r="M434" s="208" t="s">
        <v>8</v>
      </c>
      <c r="N434" s="216" t="s">
        <v>7</v>
      </c>
      <c r="O434" s="208" t="s">
        <v>37</v>
      </c>
      <c r="P434" s="38" t="s">
        <v>37</v>
      </c>
      <c r="Q434" s="194">
        <f>T428*100</f>
        <v>625</v>
      </c>
      <c r="R434" s="194"/>
      <c r="S434" s="38" t="s">
        <v>24</v>
      </c>
      <c r="T434" s="194">
        <f>AC428*100</f>
        <v>735</v>
      </c>
      <c r="U434" s="194"/>
      <c r="V434" s="38" t="s">
        <v>8</v>
      </c>
      <c r="W434" s="208" t="s">
        <v>8</v>
      </c>
      <c r="X434" s="37"/>
      <c r="Y434" s="40"/>
      <c r="Z434" s="40"/>
      <c r="AA434" s="40"/>
      <c r="AB434" s="15"/>
      <c r="AC434" s="15"/>
      <c r="AD434" s="15"/>
      <c r="AE434" s="15"/>
      <c r="AF434" s="15"/>
      <c r="AG434" s="15"/>
      <c r="AH434" s="15"/>
      <c r="AI434" s="15"/>
      <c r="AJ434" s="15"/>
      <c r="AK434" s="15"/>
      <c r="AL434" s="15"/>
      <c r="AM434" s="15"/>
      <c r="AN434" s="15"/>
      <c r="AO434" s="15"/>
      <c r="AP434" s="15"/>
    </row>
    <row r="435" spans="2:42" ht="10.5" customHeight="1" x14ac:dyDescent="0.2">
      <c r="B435" s="208"/>
      <c r="C435" s="208"/>
      <c r="D435" s="208"/>
      <c r="E435" s="208"/>
      <c r="F435" s="37"/>
      <c r="G435" s="37"/>
      <c r="H435" s="214">
        <v>2</v>
      </c>
      <c r="I435" s="214"/>
      <c r="J435" s="214"/>
      <c r="K435" s="37"/>
      <c r="L435" s="37"/>
      <c r="M435" s="208"/>
      <c r="N435" s="194"/>
      <c r="O435" s="208"/>
      <c r="P435" s="37"/>
      <c r="Q435" s="37"/>
      <c r="R435" s="214">
        <v>2</v>
      </c>
      <c r="S435" s="214"/>
      <c r="T435" s="214"/>
      <c r="U435" s="37"/>
      <c r="V435" s="37"/>
      <c r="W435" s="208"/>
      <c r="X435" s="37"/>
      <c r="Y435" s="40"/>
      <c r="Z435" s="40"/>
      <c r="AA435" s="40"/>
      <c r="AB435" s="15"/>
      <c r="AC435" s="15"/>
      <c r="AD435" s="15"/>
      <c r="AE435" s="15"/>
      <c r="AF435" s="15"/>
      <c r="AG435" s="15"/>
      <c r="AH435" s="15"/>
      <c r="AI435" s="15"/>
      <c r="AJ435" s="15"/>
      <c r="AK435" s="15"/>
      <c r="AL435" s="15"/>
      <c r="AM435" s="15"/>
      <c r="AN435" s="15"/>
      <c r="AO435" s="15"/>
      <c r="AP435" s="15"/>
    </row>
    <row r="436" spans="2:42" ht="10.5" customHeight="1" x14ac:dyDescent="0.2">
      <c r="B436" s="37"/>
      <c r="C436" s="37"/>
      <c r="D436" s="208" t="s">
        <v>4</v>
      </c>
      <c r="E436" s="209">
        <f>((G434+J434)/2)-(Q434+T434)/2</f>
        <v>75</v>
      </c>
      <c r="F436" s="209"/>
      <c r="G436" s="209"/>
      <c r="H436" s="209"/>
      <c r="I436" s="209"/>
      <c r="J436" s="208" t="s">
        <v>41</v>
      </c>
      <c r="K436" s="208"/>
      <c r="L436" s="37"/>
      <c r="M436" s="37"/>
      <c r="N436" s="39"/>
      <c r="O436" s="37"/>
      <c r="P436" s="37"/>
      <c r="Q436" s="37"/>
      <c r="R436" s="37"/>
      <c r="S436" s="37"/>
      <c r="T436" s="37"/>
      <c r="U436" s="37"/>
      <c r="V436" s="37"/>
      <c r="W436" s="37"/>
      <c r="X436" s="37"/>
      <c r="Y436" s="40"/>
      <c r="Z436" s="40"/>
      <c r="AA436" s="40"/>
      <c r="AB436" s="15"/>
      <c r="AC436" s="15"/>
      <c r="AD436" s="15"/>
      <c r="AE436" s="15"/>
      <c r="AF436" s="15"/>
      <c r="AG436" s="15"/>
      <c r="AH436" s="15"/>
      <c r="AI436" s="15"/>
      <c r="AJ436" s="15"/>
      <c r="AK436" s="15"/>
      <c r="AL436" s="15"/>
      <c r="AM436" s="15"/>
      <c r="AN436" s="15"/>
      <c r="AO436" s="15"/>
      <c r="AP436" s="15"/>
    </row>
    <row r="437" spans="2:42" ht="10.5" customHeight="1" x14ac:dyDescent="0.2">
      <c r="B437" s="37"/>
      <c r="C437" s="37"/>
      <c r="D437" s="208"/>
      <c r="E437" s="209"/>
      <c r="F437" s="209"/>
      <c r="G437" s="209"/>
      <c r="H437" s="209"/>
      <c r="I437" s="209"/>
      <c r="J437" s="208"/>
      <c r="K437" s="208"/>
      <c r="L437" s="37"/>
      <c r="M437" s="37"/>
      <c r="N437" s="37"/>
      <c r="O437" s="37"/>
      <c r="P437" s="37"/>
      <c r="Q437" s="37"/>
      <c r="R437" s="37"/>
      <c r="S437" s="37"/>
      <c r="T437" s="37"/>
      <c r="U437" s="37"/>
      <c r="V437" s="37"/>
      <c r="W437" s="37"/>
      <c r="X437" s="37"/>
      <c r="Y437" s="40"/>
      <c r="Z437" s="40"/>
      <c r="AA437" s="40"/>
      <c r="AB437" s="15"/>
      <c r="AC437" s="15"/>
      <c r="AD437" s="15"/>
      <c r="AE437" s="15"/>
      <c r="AF437" s="15"/>
      <c r="AG437" s="15"/>
      <c r="AH437" s="15"/>
      <c r="AI437" s="15"/>
      <c r="AJ437" s="15"/>
      <c r="AK437" s="15"/>
      <c r="AL437" s="15"/>
      <c r="AM437" s="15"/>
      <c r="AN437" s="15"/>
      <c r="AO437" s="15"/>
      <c r="AP437" s="15"/>
    </row>
    <row r="438" spans="2:42" ht="10.5" customHeight="1" x14ac:dyDescent="0.2">
      <c r="B438" s="37" t="s">
        <v>42</v>
      </c>
      <c r="C438" s="37"/>
      <c r="D438" s="37"/>
      <c r="E438" s="37"/>
      <c r="F438" s="37"/>
      <c r="G438" s="37"/>
      <c r="H438" s="37"/>
      <c r="I438" s="37"/>
      <c r="J438" s="37"/>
      <c r="K438" s="37"/>
      <c r="L438" s="37"/>
      <c r="M438" s="37"/>
      <c r="N438" s="37"/>
      <c r="O438" s="37"/>
      <c r="P438" s="37"/>
      <c r="Q438" s="37"/>
      <c r="R438" s="37"/>
      <c r="S438" s="37"/>
      <c r="T438" s="37"/>
      <c r="U438" s="37"/>
      <c r="V438" s="37"/>
      <c r="W438" s="37"/>
      <c r="X438" s="37"/>
      <c r="Y438" s="40"/>
      <c r="Z438" s="40"/>
      <c r="AA438" s="40"/>
      <c r="AB438" s="15"/>
      <c r="AC438" s="15"/>
      <c r="AD438" s="15"/>
      <c r="AE438" s="15"/>
      <c r="AF438" s="15"/>
      <c r="AG438" s="15"/>
      <c r="AH438" s="15"/>
      <c r="AI438" s="15"/>
      <c r="AJ438" s="15"/>
      <c r="AK438" s="15"/>
      <c r="AL438" s="15"/>
      <c r="AM438" s="15"/>
      <c r="AN438" s="15"/>
      <c r="AO438" s="15"/>
      <c r="AP438" s="15"/>
    </row>
    <row r="439" spans="2:42" ht="10.5" customHeight="1" x14ac:dyDescent="0.2">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40"/>
      <c r="Z439" s="40"/>
      <c r="AA439" s="40"/>
      <c r="AB439" s="15"/>
      <c r="AC439" s="15"/>
      <c r="AD439" s="15"/>
      <c r="AE439" s="15"/>
      <c r="AF439" s="15"/>
      <c r="AG439" s="15"/>
      <c r="AH439" s="15"/>
      <c r="AI439" s="15"/>
      <c r="AJ439" s="15"/>
      <c r="AK439" s="15"/>
      <c r="AL439" s="15"/>
      <c r="AM439" s="15"/>
      <c r="AN439" s="15"/>
      <c r="AO439" s="15"/>
      <c r="AP439" s="15"/>
    </row>
    <row r="440" spans="2:42" ht="10.5" customHeight="1" x14ac:dyDescent="0.2">
      <c r="B440" s="37"/>
      <c r="C440" s="37"/>
      <c r="D440" s="37"/>
      <c r="E440" s="37"/>
      <c r="F440" s="37"/>
      <c r="G440" s="37"/>
      <c r="H440" s="37"/>
      <c r="I440" s="39"/>
      <c r="J440" s="39"/>
      <c r="K440" s="194">
        <f>D428</f>
        <v>114</v>
      </c>
      <c r="L440" s="194"/>
      <c r="M440" s="38" t="s">
        <v>3</v>
      </c>
      <c r="N440" s="194">
        <f>I428</f>
        <v>14</v>
      </c>
      <c r="O440" s="194"/>
      <c r="P440" s="208" t="s">
        <v>3</v>
      </c>
      <c r="Q440" s="208">
        <f>AJ428</f>
        <v>1.0249999999999999</v>
      </c>
      <c r="R440" s="208"/>
      <c r="S440" s="208"/>
      <c r="T440" s="208"/>
      <c r="U440" s="37"/>
      <c r="V440" s="37"/>
      <c r="W440" s="37"/>
      <c r="X440" s="37"/>
      <c r="Y440" s="40"/>
      <c r="Z440" s="40"/>
      <c r="AA440" s="40"/>
      <c r="AB440" s="15"/>
      <c r="AC440" s="15"/>
      <c r="AD440" s="15"/>
      <c r="AE440" s="15"/>
      <c r="AF440" s="15"/>
      <c r="AG440" s="15"/>
      <c r="AH440" s="15"/>
      <c r="AI440" s="15"/>
      <c r="AJ440" s="15"/>
      <c r="AK440" s="15"/>
      <c r="AL440" s="15"/>
      <c r="AM440" s="15"/>
      <c r="AN440" s="15"/>
      <c r="AO440" s="15"/>
      <c r="AP440" s="15"/>
    </row>
    <row r="441" spans="2:42" ht="10.5" customHeight="1" x14ac:dyDescent="0.2">
      <c r="B441" s="37"/>
      <c r="C441" s="37"/>
      <c r="D441" s="37"/>
      <c r="E441" s="37"/>
      <c r="F441" s="37"/>
      <c r="G441" s="37"/>
      <c r="H441" s="37"/>
      <c r="I441" s="37"/>
      <c r="J441" s="37"/>
      <c r="K441" s="214">
        <v>100</v>
      </c>
      <c r="L441" s="214"/>
      <c r="M441" s="214"/>
      <c r="N441" s="214"/>
      <c r="O441" s="214"/>
      <c r="P441" s="208"/>
      <c r="Q441" s="208"/>
      <c r="R441" s="208"/>
      <c r="S441" s="208"/>
      <c r="T441" s="208"/>
      <c r="U441" s="37"/>
      <c r="V441" s="37"/>
      <c r="W441" s="37"/>
      <c r="X441" s="37"/>
      <c r="Y441" s="40"/>
      <c r="Z441" s="40"/>
      <c r="AA441" s="40"/>
      <c r="AB441" s="15"/>
      <c r="AC441" s="15"/>
      <c r="AD441" s="15"/>
      <c r="AE441" s="15"/>
      <c r="AF441" s="15"/>
      <c r="AG441" s="15"/>
      <c r="AH441" s="15"/>
      <c r="AI441" s="15"/>
      <c r="AJ441" s="15"/>
      <c r="AK441" s="15"/>
      <c r="AL441" s="15"/>
      <c r="AM441" s="15"/>
      <c r="AN441" s="15"/>
      <c r="AO441" s="15"/>
      <c r="AP441" s="15"/>
    </row>
    <row r="442" spans="2:42" ht="10.5" customHeight="1" x14ac:dyDescent="0.2">
      <c r="B442" s="37"/>
      <c r="C442" s="37"/>
      <c r="D442" s="37"/>
      <c r="E442" s="37"/>
      <c r="F442" s="37"/>
      <c r="G442" s="37"/>
      <c r="H442" s="37"/>
      <c r="I442" s="208" t="s">
        <v>2</v>
      </c>
      <c r="J442" s="208"/>
      <c r="K442" s="212">
        <f>K440*N440*Q440/100</f>
        <v>16.358999999999998</v>
      </c>
      <c r="L442" s="212"/>
      <c r="M442" s="212"/>
      <c r="N442" s="212"/>
      <c r="O442" s="212"/>
      <c r="P442" s="208" t="s">
        <v>45</v>
      </c>
      <c r="Q442" s="208"/>
      <c r="R442" s="208"/>
      <c r="S442" s="208"/>
      <c r="T442" s="208"/>
      <c r="U442" s="37"/>
      <c r="V442" s="37"/>
      <c r="W442" s="37"/>
      <c r="X442" s="37"/>
      <c r="Y442" s="40"/>
      <c r="Z442" s="40"/>
      <c r="AA442" s="40"/>
      <c r="AB442" s="15"/>
      <c r="AC442" s="15"/>
      <c r="AD442" s="15"/>
      <c r="AE442" s="15"/>
      <c r="AF442" s="15"/>
      <c r="AG442" s="15"/>
      <c r="AH442" s="15"/>
      <c r="AI442" s="15"/>
      <c r="AJ442" s="15"/>
      <c r="AK442" s="15"/>
      <c r="AL442" s="15"/>
      <c r="AM442" s="15"/>
      <c r="AN442" s="15"/>
      <c r="AO442" s="15"/>
      <c r="AP442" s="15"/>
    </row>
    <row r="443" spans="2:42" ht="10.5" customHeight="1" x14ac:dyDescent="0.2">
      <c r="B443" s="37"/>
      <c r="C443" s="37"/>
      <c r="D443" s="37"/>
      <c r="E443" s="37"/>
      <c r="F443" s="37"/>
      <c r="G443" s="37"/>
      <c r="H443" s="37"/>
      <c r="I443" s="208"/>
      <c r="J443" s="208"/>
      <c r="K443" s="212"/>
      <c r="L443" s="212"/>
      <c r="M443" s="212"/>
      <c r="N443" s="212"/>
      <c r="O443" s="212"/>
      <c r="P443" s="208"/>
      <c r="Q443" s="208"/>
      <c r="R443" s="208"/>
      <c r="S443" s="208"/>
      <c r="T443" s="208"/>
      <c r="U443" s="37"/>
      <c r="V443" s="37"/>
      <c r="W443" s="37"/>
      <c r="X443" s="37"/>
      <c r="Y443" s="40"/>
      <c r="Z443" s="40"/>
      <c r="AA443" s="40"/>
      <c r="AB443" s="15"/>
      <c r="AC443" s="15"/>
      <c r="AD443" s="15"/>
      <c r="AE443" s="15"/>
      <c r="AF443" s="15"/>
      <c r="AG443" s="15"/>
      <c r="AH443" s="15"/>
      <c r="AI443" s="15"/>
      <c r="AJ443" s="15"/>
      <c r="AK443" s="15"/>
      <c r="AL443" s="15"/>
      <c r="AM443" s="15"/>
      <c r="AN443" s="15"/>
      <c r="AO443" s="15"/>
      <c r="AP443" s="15"/>
    </row>
    <row r="444" spans="2:42" ht="10.5" customHeight="1" x14ac:dyDescent="0.2">
      <c r="B444" s="37" t="s">
        <v>46</v>
      </c>
      <c r="C444" s="37"/>
      <c r="D444" s="37"/>
      <c r="E444" s="37"/>
      <c r="F444" s="37"/>
      <c r="G444" s="37"/>
      <c r="H444" s="37"/>
      <c r="I444" s="37"/>
      <c r="J444" s="37"/>
      <c r="K444" s="37"/>
      <c r="L444" s="37"/>
      <c r="M444" s="37"/>
      <c r="N444" s="37"/>
      <c r="O444" s="37"/>
      <c r="P444" s="37"/>
      <c r="Q444" s="37"/>
      <c r="R444" s="37"/>
      <c r="S444" s="37"/>
      <c r="T444" s="37"/>
      <c r="U444" s="37"/>
      <c r="V444" s="37"/>
      <c r="W444" s="37"/>
      <c r="X444" s="37"/>
      <c r="Y444" s="40"/>
      <c r="Z444" s="40"/>
      <c r="AA444" s="40"/>
      <c r="AB444" s="15"/>
      <c r="AC444" s="15"/>
      <c r="AD444" s="15"/>
      <c r="AE444" s="15"/>
      <c r="AF444" s="15"/>
      <c r="AG444" s="15"/>
      <c r="AH444" s="15"/>
      <c r="AI444" s="15"/>
      <c r="AJ444" s="15"/>
      <c r="AK444" s="15"/>
      <c r="AL444" s="15"/>
      <c r="AM444" s="15"/>
      <c r="AN444" s="15"/>
      <c r="AO444" s="15"/>
      <c r="AP444" s="15"/>
    </row>
    <row r="445" spans="2:42" ht="10.5" customHeight="1" x14ac:dyDescent="0.2">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40"/>
      <c r="Z445" s="40"/>
      <c r="AA445" s="40"/>
      <c r="AB445" s="15"/>
      <c r="AC445" s="15"/>
      <c r="AD445" s="15"/>
      <c r="AE445" s="15"/>
      <c r="AF445" s="15"/>
      <c r="AG445" s="15"/>
      <c r="AH445" s="15"/>
      <c r="AI445" s="15"/>
      <c r="AJ445" s="15"/>
      <c r="AK445" s="15"/>
      <c r="AL445" s="15"/>
      <c r="AM445" s="15"/>
      <c r="AN445" s="15"/>
      <c r="AO445" s="15"/>
      <c r="AP445" s="15"/>
    </row>
    <row r="446" spans="2:42" ht="10.5" customHeight="1" x14ac:dyDescent="0.2">
      <c r="B446" s="37"/>
      <c r="C446" s="37" t="s">
        <v>47</v>
      </c>
      <c r="D446" s="37"/>
      <c r="E446" s="37"/>
      <c r="F446" s="37"/>
      <c r="G446" s="37"/>
      <c r="H446" s="37"/>
      <c r="I446" s="37"/>
      <c r="J446" s="37"/>
      <c r="K446" s="37"/>
      <c r="L446" s="37"/>
      <c r="M446" s="37"/>
      <c r="N446" s="37"/>
      <c r="O446" s="37"/>
      <c r="P446" s="37"/>
      <c r="Q446" s="37"/>
      <c r="R446" s="37"/>
      <c r="S446" s="37"/>
      <c r="T446" s="37"/>
      <c r="U446" s="37"/>
      <c r="V446" s="37"/>
      <c r="W446" s="37"/>
      <c r="X446" s="37"/>
      <c r="Y446" s="40"/>
      <c r="Z446" s="40"/>
      <c r="AA446" s="40"/>
      <c r="AB446" s="15"/>
      <c r="AC446" s="15"/>
      <c r="AD446" s="15"/>
      <c r="AE446" s="15"/>
      <c r="AF446" s="15"/>
      <c r="AG446" s="15"/>
      <c r="AH446" s="15"/>
      <c r="AI446" s="15"/>
      <c r="AJ446" s="15"/>
      <c r="AK446" s="15"/>
      <c r="AL446" s="15"/>
      <c r="AM446" s="15"/>
      <c r="AN446" s="15"/>
      <c r="AO446" s="15"/>
      <c r="AP446" s="15"/>
    </row>
    <row r="447" spans="2:42" ht="10.5" customHeight="1" x14ac:dyDescent="0.2">
      <c r="B447" s="37"/>
      <c r="C447" s="37" t="s">
        <v>2</v>
      </c>
      <c r="D447" s="208">
        <f>ROUND(E436,2)</f>
        <v>75</v>
      </c>
      <c r="E447" s="208"/>
      <c r="F447" s="208"/>
      <c r="G447" s="37" t="s">
        <v>3</v>
      </c>
      <c r="H447" s="213">
        <f>ROUND(K442,2)</f>
        <v>16.36</v>
      </c>
      <c r="I447" s="208"/>
      <c r="J447" s="208"/>
      <c r="K447" s="37"/>
      <c r="L447" s="37"/>
      <c r="M447" s="37"/>
      <c r="N447" s="37"/>
      <c r="O447" s="37"/>
      <c r="P447" s="37"/>
      <c r="Q447" s="37"/>
      <c r="R447" s="37"/>
      <c r="S447" s="37"/>
      <c r="T447" s="37"/>
      <c r="U447" s="37"/>
      <c r="V447" s="37"/>
      <c r="W447" s="37"/>
      <c r="X447" s="37"/>
      <c r="Y447" s="40"/>
      <c r="Z447" s="40"/>
      <c r="AA447" s="40"/>
      <c r="AB447" s="15"/>
      <c r="AC447" s="15"/>
      <c r="AD447" s="15"/>
      <c r="AE447" s="15"/>
      <c r="AF447" s="15"/>
      <c r="AG447" s="15"/>
      <c r="AH447" s="15"/>
      <c r="AI447" s="15"/>
      <c r="AJ447" s="15"/>
      <c r="AK447" s="15"/>
      <c r="AL447" s="15"/>
      <c r="AM447" s="15"/>
      <c r="AN447" s="15"/>
      <c r="AO447" s="15"/>
      <c r="AP447" s="15"/>
    </row>
    <row r="448" spans="2:42" ht="10.5" customHeight="1" x14ac:dyDescent="0.2">
      <c r="B448" s="37"/>
      <c r="C448" s="37" t="s">
        <v>2</v>
      </c>
      <c r="D448" s="212">
        <f>D447*H447</f>
        <v>1227</v>
      </c>
      <c r="E448" s="212"/>
      <c r="F448" s="212"/>
      <c r="G448" s="212"/>
      <c r="H448" s="212"/>
      <c r="I448" s="208" t="s">
        <v>22</v>
      </c>
      <c r="J448" s="208"/>
      <c r="K448" s="37"/>
      <c r="L448" s="37"/>
      <c r="M448" s="37"/>
      <c r="N448" s="37"/>
      <c r="O448" s="37"/>
      <c r="P448" s="37"/>
      <c r="Q448" s="37"/>
      <c r="R448" s="37"/>
      <c r="S448" s="37"/>
      <c r="T448" s="37"/>
      <c r="U448" s="37"/>
      <c r="V448" s="37"/>
      <c r="W448" s="37"/>
      <c r="X448" s="37"/>
      <c r="Y448" s="40"/>
      <c r="Z448" s="40"/>
      <c r="AA448" s="40"/>
      <c r="AB448" s="15"/>
      <c r="AC448" s="15"/>
      <c r="AD448" s="15"/>
      <c r="AE448" s="15"/>
      <c r="AF448" s="15"/>
      <c r="AG448" s="15"/>
      <c r="AH448" s="15"/>
      <c r="AI448" s="15"/>
      <c r="AJ448" s="15"/>
      <c r="AK448" s="15"/>
      <c r="AL448" s="15"/>
      <c r="AM448" s="15"/>
      <c r="AN448" s="15"/>
      <c r="AO448" s="15"/>
      <c r="AP448" s="15"/>
    </row>
    <row r="449" spans="2:42" ht="10.5" customHeight="1" x14ac:dyDescent="0.2"/>
    <row r="450" spans="2:42" x14ac:dyDescent="0.2">
      <c r="B450" s="15" t="s">
        <v>235</v>
      </c>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row>
    <row r="451" spans="2:42" x14ac:dyDescent="0.2">
      <c r="B451" s="211" t="s">
        <v>9</v>
      </c>
      <c r="C451" s="198"/>
      <c r="D451" s="204">
        <v>112</v>
      </c>
      <c r="E451" s="204"/>
      <c r="F451" s="198" t="s">
        <v>10</v>
      </c>
      <c r="G451" s="198"/>
      <c r="H451" s="198"/>
      <c r="I451" s="204">
        <v>16</v>
      </c>
      <c r="J451" s="204"/>
      <c r="K451" s="198" t="s">
        <v>28</v>
      </c>
      <c r="L451" s="198"/>
      <c r="M451" s="198"/>
      <c r="N451" s="198"/>
      <c r="O451" s="198"/>
      <c r="P451" s="198"/>
      <c r="Q451" s="198"/>
      <c r="R451" s="198"/>
      <c r="S451" s="198"/>
      <c r="T451" s="199">
        <v>5.15</v>
      </c>
      <c r="U451" s="199"/>
      <c r="V451" s="199"/>
      <c r="W451" s="198" t="s">
        <v>29</v>
      </c>
      <c r="X451" s="198"/>
      <c r="Y451" s="198"/>
      <c r="Z451" s="198"/>
      <c r="AA451" s="198"/>
      <c r="AB451" s="198"/>
      <c r="AC451" s="199">
        <v>6.05</v>
      </c>
      <c r="AD451" s="199"/>
      <c r="AE451" s="199"/>
      <c r="AF451" s="198" t="s">
        <v>30</v>
      </c>
      <c r="AG451" s="198"/>
      <c r="AH451" s="198"/>
      <c r="AI451" s="198"/>
      <c r="AJ451" s="204">
        <v>1.0249999999999999</v>
      </c>
      <c r="AK451" s="204"/>
      <c r="AL451" s="204"/>
      <c r="AM451" s="5" t="s">
        <v>31</v>
      </c>
      <c r="AN451" s="5"/>
      <c r="AO451" s="5"/>
      <c r="AP451" s="12"/>
    </row>
    <row r="452" spans="2:42" x14ac:dyDescent="0.2">
      <c r="B452" s="205" t="s">
        <v>32</v>
      </c>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10">
        <v>5.85</v>
      </c>
      <c r="AA452" s="210"/>
      <c r="AB452" s="210"/>
      <c r="AC452" s="203" t="s">
        <v>29</v>
      </c>
      <c r="AD452" s="203"/>
      <c r="AE452" s="203"/>
      <c r="AF452" s="203"/>
      <c r="AG452" s="203"/>
      <c r="AH452" s="203"/>
      <c r="AI452" s="210">
        <v>6.85</v>
      </c>
      <c r="AJ452" s="210"/>
      <c r="AK452" s="210"/>
      <c r="AL452" s="203" t="s">
        <v>33</v>
      </c>
      <c r="AM452" s="203"/>
      <c r="AN452" s="203"/>
      <c r="AO452" s="203"/>
      <c r="AP452" s="215"/>
    </row>
    <row r="453" spans="2:42" x14ac:dyDescent="0.2">
      <c r="B453" s="65" t="s">
        <v>34</v>
      </c>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14"/>
    </row>
    <row r="454" spans="2:42" ht="10.5" customHeight="1" x14ac:dyDescent="0.2">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row>
    <row r="455" spans="2:42" ht="10.5" customHeight="1" x14ac:dyDescent="0.2">
      <c r="B455" s="37" t="s">
        <v>19</v>
      </c>
      <c r="C455" s="37"/>
      <c r="D455" s="37"/>
      <c r="E455" s="37"/>
      <c r="F455" s="37"/>
      <c r="G455" s="37"/>
      <c r="H455" s="37"/>
      <c r="I455" s="37"/>
      <c r="J455" s="37"/>
      <c r="K455" s="37"/>
      <c r="L455" s="37"/>
      <c r="M455" s="37"/>
      <c r="N455" s="37"/>
      <c r="O455" s="37"/>
      <c r="P455" s="37"/>
      <c r="Q455" s="37"/>
      <c r="R455" s="37"/>
      <c r="S455" s="37"/>
      <c r="T455" s="37"/>
      <c r="U455" s="37"/>
      <c r="V455" s="37"/>
      <c r="W455" s="37"/>
      <c r="X455" s="37"/>
      <c r="Y455" s="40"/>
      <c r="Z455" s="40"/>
      <c r="AA455" s="40"/>
      <c r="AB455" s="15"/>
      <c r="AC455" s="15"/>
      <c r="AD455" s="15"/>
      <c r="AE455" s="15"/>
      <c r="AF455" s="15"/>
      <c r="AG455" s="15"/>
      <c r="AH455" s="15"/>
      <c r="AI455" s="15"/>
      <c r="AJ455" s="15"/>
      <c r="AK455" s="15"/>
      <c r="AL455" s="15"/>
      <c r="AM455" s="15"/>
      <c r="AN455" s="15"/>
      <c r="AO455" s="15"/>
      <c r="AP455" s="15"/>
    </row>
    <row r="456" spans="2:42" ht="10.5" customHeight="1" x14ac:dyDescent="0.2">
      <c r="B456" s="37" t="s">
        <v>35</v>
      </c>
      <c r="C456" s="37"/>
      <c r="D456" s="37"/>
      <c r="E456" s="37"/>
      <c r="F456" s="37"/>
      <c r="G456" s="37"/>
      <c r="H456" s="37"/>
      <c r="I456" s="37"/>
      <c r="J456" s="37"/>
      <c r="K456" s="37"/>
      <c r="L456" s="37"/>
      <c r="M456" s="37"/>
      <c r="N456" s="37"/>
      <c r="O456" s="37"/>
      <c r="P456" s="37"/>
      <c r="Q456" s="37"/>
      <c r="R456" s="37"/>
      <c r="S456" s="37"/>
      <c r="T456" s="37"/>
      <c r="U456" s="37"/>
      <c r="V456" s="37"/>
      <c r="W456" s="37"/>
      <c r="X456" s="37"/>
      <c r="Y456" s="40"/>
      <c r="Z456" s="40"/>
      <c r="AA456" s="40"/>
      <c r="AB456" s="15"/>
      <c r="AC456" s="15"/>
      <c r="AD456" s="15"/>
      <c r="AE456" s="15"/>
      <c r="AF456" s="15"/>
      <c r="AG456" s="15"/>
      <c r="AH456" s="15"/>
      <c r="AI456" s="15"/>
      <c r="AJ456" s="15"/>
      <c r="AK456" s="15"/>
      <c r="AL456" s="15"/>
      <c r="AM456" s="15"/>
      <c r="AN456" s="15"/>
      <c r="AO456" s="15"/>
      <c r="AP456" s="15"/>
    </row>
    <row r="457" spans="2:42" ht="10.5" customHeight="1" x14ac:dyDescent="0.2">
      <c r="B457" s="208" t="s">
        <v>6</v>
      </c>
      <c r="C457" s="208"/>
      <c r="D457" s="208" t="s">
        <v>2</v>
      </c>
      <c r="E457" s="208" t="s">
        <v>37</v>
      </c>
      <c r="F457" s="38" t="s">
        <v>37</v>
      </c>
      <c r="G457" s="194">
        <f>Z452*100</f>
        <v>585</v>
      </c>
      <c r="H457" s="194"/>
      <c r="I457" s="38" t="s">
        <v>24</v>
      </c>
      <c r="J457" s="194">
        <f>AI452*100</f>
        <v>685</v>
      </c>
      <c r="K457" s="194"/>
      <c r="L457" s="38" t="s">
        <v>8</v>
      </c>
      <c r="M457" s="208" t="s">
        <v>8</v>
      </c>
      <c r="N457" s="216" t="s">
        <v>7</v>
      </c>
      <c r="O457" s="208" t="s">
        <v>37</v>
      </c>
      <c r="P457" s="38" t="s">
        <v>37</v>
      </c>
      <c r="Q457" s="194">
        <f>T451*100</f>
        <v>515</v>
      </c>
      <c r="R457" s="194"/>
      <c r="S457" s="38" t="s">
        <v>24</v>
      </c>
      <c r="T457" s="194">
        <f>AC451*100</f>
        <v>605</v>
      </c>
      <c r="U457" s="194"/>
      <c r="V457" s="38" t="s">
        <v>8</v>
      </c>
      <c r="W457" s="208" t="s">
        <v>8</v>
      </c>
      <c r="X457" s="37"/>
      <c r="Y457" s="40"/>
      <c r="Z457" s="40"/>
      <c r="AA457" s="40"/>
      <c r="AB457" s="15"/>
      <c r="AC457" s="15"/>
      <c r="AD457" s="15"/>
      <c r="AE457" s="15"/>
      <c r="AF457" s="15"/>
      <c r="AG457" s="15"/>
      <c r="AH457" s="15"/>
      <c r="AI457" s="15"/>
      <c r="AJ457" s="15"/>
      <c r="AK457" s="15"/>
      <c r="AL457" s="15"/>
      <c r="AM457" s="15"/>
      <c r="AN457" s="15"/>
      <c r="AO457" s="15"/>
      <c r="AP457" s="15"/>
    </row>
    <row r="458" spans="2:42" ht="10.5" customHeight="1" x14ac:dyDescent="0.2">
      <c r="B458" s="208"/>
      <c r="C458" s="208"/>
      <c r="D458" s="208"/>
      <c r="E458" s="208"/>
      <c r="F458" s="37"/>
      <c r="G458" s="37"/>
      <c r="H458" s="214">
        <v>2</v>
      </c>
      <c r="I458" s="214"/>
      <c r="J458" s="214"/>
      <c r="K458" s="37"/>
      <c r="L458" s="37"/>
      <c r="M458" s="208"/>
      <c r="N458" s="194"/>
      <c r="O458" s="208"/>
      <c r="P458" s="37"/>
      <c r="Q458" s="37"/>
      <c r="R458" s="214">
        <v>2</v>
      </c>
      <c r="S458" s="214"/>
      <c r="T458" s="214"/>
      <c r="U458" s="37"/>
      <c r="V458" s="37"/>
      <c r="W458" s="208"/>
      <c r="X458" s="37"/>
      <c r="Y458" s="40"/>
      <c r="Z458" s="40"/>
      <c r="AA458" s="40"/>
      <c r="AB458" s="15"/>
      <c r="AC458" s="15"/>
      <c r="AD458" s="15"/>
      <c r="AE458" s="15"/>
      <c r="AF458" s="15"/>
      <c r="AG458" s="15"/>
      <c r="AH458" s="15"/>
      <c r="AI458" s="15"/>
      <c r="AJ458" s="15"/>
      <c r="AK458" s="15"/>
      <c r="AL458" s="15"/>
      <c r="AM458" s="15"/>
      <c r="AN458" s="15"/>
      <c r="AO458" s="15"/>
      <c r="AP458" s="15"/>
    </row>
    <row r="459" spans="2:42" ht="10.5" customHeight="1" x14ac:dyDescent="0.2">
      <c r="B459" s="37"/>
      <c r="C459" s="37"/>
      <c r="D459" s="208" t="s">
        <v>4</v>
      </c>
      <c r="E459" s="209">
        <f>((G457+J457)/2)-(Q457+T457)/2</f>
        <v>75</v>
      </c>
      <c r="F459" s="209"/>
      <c r="G459" s="209"/>
      <c r="H459" s="209"/>
      <c r="I459" s="209"/>
      <c r="J459" s="208" t="s">
        <v>41</v>
      </c>
      <c r="K459" s="208"/>
      <c r="L459" s="37"/>
      <c r="M459" s="37"/>
      <c r="N459" s="39"/>
      <c r="O459" s="37"/>
      <c r="P459" s="37"/>
      <c r="Q459" s="37"/>
      <c r="R459" s="37"/>
      <c r="S459" s="37"/>
      <c r="T459" s="37"/>
      <c r="U459" s="37"/>
      <c r="V459" s="37"/>
      <c r="W459" s="37"/>
      <c r="X459" s="37"/>
      <c r="Y459" s="40"/>
      <c r="Z459" s="40"/>
      <c r="AA459" s="40"/>
      <c r="AB459" s="15"/>
      <c r="AC459" s="15"/>
      <c r="AD459" s="15"/>
      <c r="AE459" s="15"/>
      <c r="AF459" s="15"/>
      <c r="AG459" s="15"/>
      <c r="AH459" s="15"/>
      <c r="AI459" s="15"/>
      <c r="AJ459" s="15"/>
      <c r="AK459" s="15"/>
      <c r="AL459" s="15"/>
      <c r="AM459" s="15"/>
      <c r="AN459" s="15"/>
      <c r="AO459" s="15"/>
      <c r="AP459" s="15"/>
    </row>
    <row r="460" spans="2:42" ht="10.5" customHeight="1" x14ac:dyDescent="0.2">
      <c r="B460" s="37"/>
      <c r="C460" s="37"/>
      <c r="D460" s="208"/>
      <c r="E460" s="209"/>
      <c r="F460" s="209"/>
      <c r="G460" s="209"/>
      <c r="H460" s="209"/>
      <c r="I460" s="209"/>
      <c r="J460" s="208"/>
      <c r="K460" s="208"/>
      <c r="L460" s="37"/>
      <c r="M460" s="37"/>
      <c r="N460" s="37"/>
      <c r="O460" s="37"/>
      <c r="P460" s="37"/>
      <c r="Q460" s="37"/>
      <c r="R460" s="37"/>
      <c r="S460" s="37"/>
      <c r="T460" s="37"/>
      <c r="U460" s="37"/>
      <c r="V460" s="37"/>
      <c r="W460" s="37"/>
      <c r="X460" s="37"/>
      <c r="Y460" s="40"/>
      <c r="Z460" s="40"/>
      <c r="AA460" s="40"/>
      <c r="AB460" s="15"/>
      <c r="AC460" s="15"/>
      <c r="AD460" s="15"/>
      <c r="AE460" s="15"/>
      <c r="AF460" s="15"/>
      <c r="AG460" s="15"/>
      <c r="AH460" s="15"/>
      <c r="AI460" s="15"/>
      <c r="AJ460" s="15"/>
      <c r="AK460" s="15"/>
      <c r="AL460" s="15"/>
      <c r="AM460" s="15"/>
      <c r="AN460" s="15"/>
      <c r="AO460" s="15"/>
      <c r="AP460" s="15"/>
    </row>
    <row r="461" spans="2:42" ht="10.5" customHeight="1" x14ac:dyDescent="0.2">
      <c r="B461" s="37" t="s">
        <v>42</v>
      </c>
      <c r="C461" s="37"/>
      <c r="D461" s="37"/>
      <c r="E461" s="37"/>
      <c r="F461" s="37"/>
      <c r="G461" s="37"/>
      <c r="H461" s="37"/>
      <c r="I461" s="37"/>
      <c r="J461" s="37"/>
      <c r="K461" s="37"/>
      <c r="L461" s="37"/>
      <c r="M461" s="37"/>
      <c r="N461" s="37"/>
      <c r="O461" s="37"/>
      <c r="P461" s="37"/>
      <c r="Q461" s="37"/>
      <c r="R461" s="37"/>
      <c r="S461" s="37"/>
      <c r="T461" s="37"/>
      <c r="U461" s="37"/>
      <c r="V461" s="37"/>
      <c r="W461" s="37"/>
      <c r="X461" s="37"/>
      <c r="Y461" s="40"/>
      <c r="Z461" s="40"/>
      <c r="AA461" s="40"/>
      <c r="AB461" s="15"/>
      <c r="AC461" s="15"/>
      <c r="AD461" s="15"/>
      <c r="AE461" s="15"/>
      <c r="AF461" s="15"/>
      <c r="AG461" s="15"/>
      <c r="AH461" s="15"/>
      <c r="AI461" s="15"/>
      <c r="AJ461" s="15"/>
      <c r="AK461" s="15"/>
      <c r="AL461" s="15"/>
      <c r="AM461" s="15"/>
      <c r="AN461" s="15"/>
      <c r="AO461" s="15"/>
      <c r="AP461" s="15"/>
    </row>
    <row r="462" spans="2:42" ht="10.5" customHeight="1" x14ac:dyDescent="0.2">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40"/>
      <c r="Z462" s="40"/>
      <c r="AA462" s="40"/>
      <c r="AB462" s="15"/>
      <c r="AC462" s="15"/>
      <c r="AD462" s="15"/>
      <c r="AE462" s="15"/>
      <c r="AF462" s="15"/>
      <c r="AG462" s="15"/>
      <c r="AH462" s="15"/>
      <c r="AI462" s="15"/>
      <c r="AJ462" s="15"/>
      <c r="AK462" s="15"/>
      <c r="AL462" s="15"/>
      <c r="AM462" s="15"/>
      <c r="AN462" s="15"/>
      <c r="AO462" s="15"/>
      <c r="AP462" s="15"/>
    </row>
    <row r="463" spans="2:42" ht="10.5" customHeight="1" x14ac:dyDescent="0.2">
      <c r="B463" s="37"/>
      <c r="C463" s="37"/>
      <c r="D463" s="37"/>
      <c r="E463" s="37"/>
      <c r="F463" s="37"/>
      <c r="G463" s="37"/>
      <c r="H463" s="37"/>
      <c r="I463" s="39"/>
      <c r="J463" s="39"/>
      <c r="K463" s="194">
        <f>D451</f>
        <v>112</v>
      </c>
      <c r="L463" s="194"/>
      <c r="M463" s="38" t="s">
        <v>3</v>
      </c>
      <c r="N463" s="194">
        <f>I451</f>
        <v>16</v>
      </c>
      <c r="O463" s="194"/>
      <c r="P463" s="208" t="s">
        <v>3</v>
      </c>
      <c r="Q463" s="208">
        <f>AJ451</f>
        <v>1.0249999999999999</v>
      </c>
      <c r="R463" s="208"/>
      <c r="S463" s="208"/>
      <c r="T463" s="208"/>
      <c r="U463" s="37"/>
      <c r="V463" s="37"/>
      <c r="W463" s="37"/>
      <c r="X463" s="37"/>
      <c r="Y463" s="40"/>
      <c r="Z463" s="40"/>
      <c r="AA463" s="40"/>
      <c r="AB463" s="15"/>
      <c r="AC463" s="15"/>
      <c r="AD463" s="15"/>
      <c r="AE463" s="15"/>
      <c r="AF463" s="15"/>
      <c r="AG463" s="15"/>
      <c r="AH463" s="15"/>
      <c r="AI463" s="15"/>
      <c r="AJ463" s="15"/>
      <c r="AK463" s="15"/>
      <c r="AL463" s="15"/>
      <c r="AM463" s="15"/>
      <c r="AN463" s="15"/>
      <c r="AO463" s="15"/>
      <c r="AP463" s="15"/>
    </row>
    <row r="464" spans="2:42" ht="10.5" customHeight="1" x14ac:dyDescent="0.2">
      <c r="B464" s="37"/>
      <c r="C464" s="37"/>
      <c r="D464" s="37"/>
      <c r="E464" s="37"/>
      <c r="F464" s="37"/>
      <c r="G464" s="37"/>
      <c r="H464" s="37"/>
      <c r="I464" s="37"/>
      <c r="J464" s="37"/>
      <c r="K464" s="214">
        <v>100</v>
      </c>
      <c r="L464" s="214"/>
      <c r="M464" s="214"/>
      <c r="N464" s="214"/>
      <c r="O464" s="214"/>
      <c r="P464" s="208"/>
      <c r="Q464" s="208"/>
      <c r="R464" s="208"/>
      <c r="S464" s="208"/>
      <c r="T464" s="208"/>
      <c r="U464" s="37"/>
      <c r="V464" s="37"/>
      <c r="W464" s="37"/>
      <c r="X464" s="37"/>
      <c r="Y464" s="40"/>
      <c r="Z464" s="40"/>
      <c r="AA464" s="40"/>
      <c r="AB464" s="15"/>
      <c r="AC464" s="15"/>
      <c r="AD464" s="15"/>
      <c r="AE464" s="15"/>
      <c r="AF464" s="15"/>
      <c r="AG464" s="15"/>
      <c r="AH464" s="15"/>
      <c r="AI464" s="15"/>
      <c r="AJ464" s="15"/>
      <c r="AK464" s="15"/>
      <c r="AL464" s="15"/>
      <c r="AM464" s="15"/>
      <c r="AN464" s="15"/>
      <c r="AO464" s="15"/>
      <c r="AP464" s="15"/>
    </row>
    <row r="465" spans="2:42" ht="10.5" customHeight="1" x14ac:dyDescent="0.2">
      <c r="B465" s="37"/>
      <c r="C465" s="37"/>
      <c r="D465" s="37"/>
      <c r="E465" s="37"/>
      <c r="F465" s="37"/>
      <c r="G465" s="37"/>
      <c r="H465" s="37"/>
      <c r="I465" s="208" t="s">
        <v>2</v>
      </c>
      <c r="J465" s="208"/>
      <c r="K465" s="212">
        <f>K463*N463*Q463/100</f>
        <v>18.367999999999999</v>
      </c>
      <c r="L465" s="212"/>
      <c r="M465" s="212"/>
      <c r="N465" s="212"/>
      <c r="O465" s="212"/>
      <c r="P465" s="208" t="s">
        <v>45</v>
      </c>
      <c r="Q465" s="208"/>
      <c r="R465" s="208"/>
      <c r="S465" s="208"/>
      <c r="T465" s="208"/>
      <c r="U465" s="37"/>
      <c r="V465" s="37"/>
      <c r="W465" s="37"/>
      <c r="X465" s="37"/>
      <c r="Y465" s="40"/>
      <c r="Z465" s="40"/>
      <c r="AA465" s="40"/>
      <c r="AB465" s="15"/>
      <c r="AC465" s="15"/>
      <c r="AD465" s="15"/>
      <c r="AE465" s="15"/>
      <c r="AF465" s="15"/>
      <c r="AG465" s="15"/>
      <c r="AH465" s="15"/>
      <c r="AI465" s="15"/>
      <c r="AJ465" s="15"/>
      <c r="AK465" s="15"/>
      <c r="AL465" s="15"/>
      <c r="AM465" s="15"/>
      <c r="AN465" s="15"/>
      <c r="AO465" s="15"/>
      <c r="AP465" s="15"/>
    </row>
    <row r="466" spans="2:42" ht="10.5" customHeight="1" x14ac:dyDescent="0.2">
      <c r="B466" s="37"/>
      <c r="C466" s="37"/>
      <c r="D466" s="37"/>
      <c r="E466" s="37"/>
      <c r="F466" s="37"/>
      <c r="G466" s="37"/>
      <c r="H466" s="37"/>
      <c r="I466" s="208"/>
      <c r="J466" s="208"/>
      <c r="K466" s="212"/>
      <c r="L466" s="212"/>
      <c r="M466" s="212"/>
      <c r="N466" s="212"/>
      <c r="O466" s="212"/>
      <c r="P466" s="208"/>
      <c r="Q466" s="208"/>
      <c r="R466" s="208"/>
      <c r="S466" s="208"/>
      <c r="T466" s="208"/>
      <c r="U466" s="37"/>
      <c r="V466" s="37"/>
      <c r="W466" s="37"/>
      <c r="X466" s="37"/>
      <c r="Y466" s="40"/>
      <c r="Z466" s="40"/>
      <c r="AA466" s="40"/>
      <c r="AB466" s="15"/>
      <c r="AC466" s="15"/>
      <c r="AD466" s="15"/>
      <c r="AE466" s="15"/>
      <c r="AF466" s="15"/>
      <c r="AG466" s="15"/>
      <c r="AH466" s="15"/>
      <c r="AI466" s="15"/>
      <c r="AJ466" s="15"/>
      <c r="AK466" s="15"/>
      <c r="AL466" s="15"/>
      <c r="AM466" s="15"/>
      <c r="AN466" s="15"/>
      <c r="AO466" s="15"/>
      <c r="AP466" s="15"/>
    </row>
    <row r="467" spans="2:42" ht="10.5" customHeight="1" x14ac:dyDescent="0.2">
      <c r="B467" s="37" t="s">
        <v>46</v>
      </c>
      <c r="C467" s="37"/>
      <c r="D467" s="37"/>
      <c r="E467" s="37"/>
      <c r="F467" s="37"/>
      <c r="G467" s="37"/>
      <c r="H467" s="37"/>
      <c r="I467" s="37"/>
      <c r="J467" s="37"/>
      <c r="K467" s="37"/>
      <c r="L467" s="37"/>
      <c r="M467" s="37"/>
      <c r="N467" s="37"/>
      <c r="O467" s="37"/>
      <c r="P467" s="37"/>
      <c r="Q467" s="37"/>
      <c r="R467" s="37"/>
      <c r="S467" s="37"/>
      <c r="T467" s="37"/>
      <c r="U467" s="37"/>
      <c r="V467" s="37"/>
      <c r="W467" s="37"/>
      <c r="X467" s="37"/>
      <c r="Y467" s="40"/>
      <c r="Z467" s="40"/>
      <c r="AA467" s="40"/>
      <c r="AB467" s="15"/>
      <c r="AC467" s="15"/>
      <c r="AD467" s="15"/>
      <c r="AE467" s="15"/>
      <c r="AF467" s="15"/>
      <c r="AG467" s="15"/>
      <c r="AH467" s="15"/>
      <c r="AI467" s="15"/>
      <c r="AJ467" s="15"/>
      <c r="AK467" s="15"/>
      <c r="AL467" s="15"/>
      <c r="AM467" s="15"/>
      <c r="AN467" s="15"/>
      <c r="AO467" s="15"/>
      <c r="AP467" s="15"/>
    </row>
    <row r="468" spans="2:42" ht="10.5" customHeight="1" x14ac:dyDescent="0.2">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40"/>
      <c r="Z468" s="40"/>
      <c r="AA468" s="40"/>
      <c r="AB468" s="15"/>
      <c r="AC468" s="15"/>
      <c r="AD468" s="15"/>
      <c r="AE468" s="15"/>
      <c r="AF468" s="15"/>
      <c r="AG468" s="15"/>
      <c r="AH468" s="15"/>
      <c r="AI468" s="15"/>
      <c r="AJ468" s="15"/>
      <c r="AK468" s="15"/>
      <c r="AL468" s="15"/>
      <c r="AM468" s="15"/>
      <c r="AN468" s="15"/>
      <c r="AO468" s="15"/>
      <c r="AP468" s="15"/>
    </row>
    <row r="469" spans="2:42" ht="10.5" customHeight="1" x14ac:dyDescent="0.2">
      <c r="B469" s="37"/>
      <c r="C469" s="37" t="s">
        <v>47</v>
      </c>
      <c r="D469" s="37"/>
      <c r="E469" s="37"/>
      <c r="F469" s="37"/>
      <c r="G469" s="37"/>
      <c r="H469" s="37"/>
      <c r="I469" s="37"/>
      <c r="J469" s="37"/>
      <c r="K469" s="37"/>
      <c r="L469" s="37"/>
      <c r="M469" s="37"/>
      <c r="N469" s="37"/>
      <c r="O469" s="37"/>
      <c r="P469" s="37"/>
      <c r="Q469" s="37"/>
      <c r="R469" s="37"/>
      <c r="S469" s="37"/>
      <c r="T469" s="37"/>
      <c r="U469" s="37"/>
      <c r="V469" s="37"/>
      <c r="W469" s="37"/>
      <c r="X469" s="37"/>
      <c r="Y469" s="40"/>
      <c r="Z469" s="40"/>
      <c r="AA469" s="40"/>
      <c r="AB469" s="15"/>
      <c r="AC469" s="15"/>
      <c r="AD469" s="15"/>
      <c r="AE469" s="15"/>
      <c r="AF469" s="15"/>
      <c r="AG469" s="15"/>
      <c r="AH469" s="15"/>
      <c r="AI469" s="15"/>
      <c r="AJ469" s="15"/>
      <c r="AK469" s="15"/>
      <c r="AL469" s="15"/>
      <c r="AM469" s="15"/>
      <c r="AN469" s="15"/>
      <c r="AO469" s="15"/>
      <c r="AP469" s="15"/>
    </row>
    <row r="470" spans="2:42" ht="10.5" customHeight="1" x14ac:dyDescent="0.2">
      <c r="B470" s="37"/>
      <c r="C470" s="37" t="s">
        <v>2</v>
      </c>
      <c r="D470" s="208">
        <f>ROUND(E459,2)</f>
        <v>75</v>
      </c>
      <c r="E470" s="208"/>
      <c r="F470" s="208"/>
      <c r="G470" s="37" t="s">
        <v>3</v>
      </c>
      <c r="H470" s="213">
        <f>ROUND(K465,2)</f>
        <v>18.37</v>
      </c>
      <c r="I470" s="208"/>
      <c r="J470" s="208"/>
      <c r="K470" s="37"/>
      <c r="L470" s="37"/>
      <c r="M470" s="37"/>
      <c r="N470" s="37"/>
      <c r="O470" s="37"/>
      <c r="P470" s="37"/>
      <c r="Q470" s="37"/>
      <c r="R470" s="37"/>
      <c r="S470" s="37"/>
      <c r="T470" s="37"/>
      <c r="U470" s="37"/>
      <c r="V470" s="37"/>
      <c r="W470" s="37"/>
      <c r="X470" s="37"/>
      <c r="Y470" s="40"/>
      <c r="Z470" s="40"/>
      <c r="AA470" s="40"/>
      <c r="AB470" s="15"/>
      <c r="AC470" s="15"/>
      <c r="AD470" s="15"/>
      <c r="AE470" s="15"/>
      <c r="AF470" s="15"/>
      <c r="AG470" s="15"/>
      <c r="AH470" s="15"/>
      <c r="AI470" s="15"/>
      <c r="AJ470" s="15"/>
      <c r="AK470" s="15"/>
      <c r="AL470" s="15"/>
      <c r="AM470" s="15"/>
      <c r="AN470" s="15"/>
      <c r="AO470" s="15"/>
      <c r="AP470" s="15"/>
    </row>
    <row r="471" spans="2:42" ht="10.5" customHeight="1" x14ac:dyDescent="0.2">
      <c r="B471" s="37"/>
      <c r="C471" s="37" t="s">
        <v>2</v>
      </c>
      <c r="D471" s="212">
        <f>D470*H470</f>
        <v>1377.75</v>
      </c>
      <c r="E471" s="212"/>
      <c r="F471" s="212"/>
      <c r="G471" s="212"/>
      <c r="H471" s="212"/>
      <c r="I471" s="208" t="s">
        <v>22</v>
      </c>
      <c r="J471" s="208"/>
      <c r="K471" s="37"/>
      <c r="L471" s="37"/>
      <c r="M471" s="37"/>
      <c r="N471" s="37"/>
      <c r="O471" s="37"/>
      <c r="P471" s="37"/>
      <c r="Q471" s="37"/>
      <c r="R471" s="37"/>
      <c r="S471" s="37"/>
      <c r="T471" s="37"/>
      <c r="U471" s="37"/>
      <c r="V471" s="37"/>
      <c r="W471" s="37"/>
      <c r="X471" s="37"/>
      <c r="Y471" s="40"/>
      <c r="Z471" s="40"/>
      <c r="AA471" s="40"/>
      <c r="AB471" s="15"/>
      <c r="AC471" s="15"/>
      <c r="AD471" s="15"/>
      <c r="AE471" s="15"/>
      <c r="AF471" s="15"/>
      <c r="AG471" s="15"/>
      <c r="AH471" s="15"/>
      <c r="AI471" s="15"/>
      <c r="AJ471" s="15"/>
      <c r="AK471" s="15"/>
      <c r="AL471" s="15"/>
      <c r="AM471" s="15"/>
      <c r="AN471" s="15"/>
      <c r="AO471" s="15"/>
      <c r="AP471" s="15"/>
    </row>
  </sheetData>
  <mergeCells count="860">
    <mergeCell ref="I465:J466"/>
    <mergeCell ref="K465:O466"/>
    <mergeCell ref="P465:T466"/>
    <mergeCell ref="D470:F470"/>
    <mergeCell ref="H470:J470"/>
    <mergeCell ref="D471:H471"/>
    <mergeCell ref="I471:J471"/>
    <mergeCell ref="T457:U457"/>
    <mergeCell ref="W457:W458"/>
    <mergeCell ref="H458:J458"/>
    <mergeCell ref="R458:T458"/>
    <mergeCell ref="D459:D460"/>
    <mergeCell ref="E459:I460"/>
    <mergeCell ref="J459:K460"/>
    <mergeCell ref="K463:L463"/>
    <mergeCell ref="N463:O463"/>
    <mergeCell ref="P463:P464"/>
    <mergeCell ref="Q463:T464"/>
    <mergeCell ref="K464:O464"/>
    <mergeCell ref="W451:AB451"/>
    <mergeCell ref="AC451:AE451"/>
    <mergeCell ref="AF451:AI451"/>
    <mergeCell ref="AJ451:AL451"/>
    <mergeCell ref="Z452:AB452"/>
    <mergeCell ref="AC452:AH452"/>
    <mergeCell ref="AI452:AK452"/>
    <mergeCell ref="AL452:AP452"/>
    <mergeCell ref="B457:C458"/>
    <mergeCell ref="D457:D458"/>
    <mergeCell ref="E457:E458"/>
    <mergeCell ref="G457:H457"/>
    <mergeCell ref="J457:K457"/>
    <mergeCell ref="M457:M458"/>
    <mergeCell ref="N457:N458"/>
    <mergeCell ref="O457:O458"/>
    <mergeCell ref="Q457:R457"/>
    <mergeCell ref="I442:J443"/>
    <mergeCell ref="K442:O443"/>
    <mergeCell ref="P442:T443"/>
    <mergeCell ref="D447:F447"/>
    <mergeCell ref="H447:J447"/>
    <mergeCell ref="D448:H448"/>
    <mergeCell ref="I448:J448"/>
    <mergeCell ref="B451:C451"/>
    <mergeCell ref="D451:E451"/>
    <mergeCell ref="F451:H451"/>
    <mergeCell ref="I451:J451"/>
    <mergeCell ref="K451:S451"/>
    <mergeCell ref="T451:V451"/>
    <mergeCell ref="T434:U434"/>
    <mergeCell ref="W434:W435"/>
    <mergeCell ref="H435:J435"/>
    <mergeCell ref="R435:T435"/>
    <mergeCell ref="D436:D437"/>
    <mergeCell ref="E436:I437"/>
    <mergeCell ref="J436:K437"/>
    <mergeCell ref="K440:L440"/>
    <mergeCell ref="N440:O440"/>
    <mergeCell ref="P440:P441"/>
    <mergeCell ref="Q440:T441"/>
    <mergeCell ref="K441:O441"/>
    <mergeCell ref="B434:C435"/>
    <mergeCell ref="D434:D435"/>
    <mergeCell ref="E434:E435"/>
    <mergeCell ref="G434:H434"/>
    <mergeCell ref="J434:K434"/>
    <mergeCell ref="M434:M435"/>
    <mergeCell ref="N434:N435"/>
    <mergeCell ref="O434:O435"/>
    <mergeCell ref="Q434:R434"/>
    <mergeCell ref="T428:V428"/>
    <mergeCell ref="W428:AB428"/>
    <mergeCell ref="AC428:AE428"/>
    <mergeCell ref="AF428:AI428"/>
    <mergeCell ref="AJ428:AL428"/>
    <mergeCell ref="Z429:AB429"/>
    <mergeCell ref="AC429:AH429"/>
    <mergeCell ref="AI429:AK429"/>
    <mergeCell ref="AL429:AP429"/>
    <mergeCell ref="D424:F424"/>
    <mergeCell ref="H424:J424"/>
    <mergeCell ref="D425:H425"/>
    <mergeCell ref="I425:J425"/>
    <mergeCell ref="B428:C428"/>
    <mergeCell ref="D428:E428"/>
    <mergeCell ref="F428:H428"/>
    <mergeCell ref="I428:J428"/>
    <mergeCell ref="K428:S428"/>
    <mergeCell ref="D413:D414"/>
    <mergeCell ref="E413:I414"/>
    <mergeCell ref="J413:K414"/>
    <mergeCell ref="K417:L417"/>
    <mergeCell ref="N417:O417"/>
    <mergeCell ref="P417:P418"/>
    <mergeCell ref="Q417:T418"/>
    <mergeCell ref="K418:O418"/>
    <mergeCell ref="I419:J420"/>
    <mergeCell ref="K419:O420"/>
    <mergeCell ref="P419:T420"/>
    <mergeCell ref="W405:AB405"/>
    <mergeCell ref="AC405:AE405"/>
    <mergeCell ref="AF405:AI405"/>
    <mergeCell ref="AJ405:AL405"/>
    <mergeCell ref="Z406:AB406"/>
    <mergeCell ref="AC406:AH406"/>
    <mergeCell ref="AI406:AK406"/>
    <mergeCell ref="AL406:AP406"/>
    <mergeCell ref="B411:C412"/>
    <mergeCell ref="D411:D412"/>
    <mergeCell ref="E411:E412"/>
    <mergeCell ref="G411:H411"/>
    <mergeCell ref="J411:K411"/>
    <mergeCell ref="M411:M412"/>
    <mergeCell ref="N411:N412"/>
    <mergeCell ref="O411:O412"/>
    <mergeCell ref="Q411:R411"/>
    <mergeCell ref="T411:U411"/>
    <mergeCell ref="W411:W412"/>
    <mergeCell ref="H412:J412"/>
    <mergeCell ref="R412:T412"/>
    <mergeCell ref="I396:J397"/>
    <mergeCell ref="K396:O397"/>
    <mergeCell ref="P396:T397"/>
    <mergeCell ref="D401:F401"/>
    <mergeCell ref="H401:J401"/>
    <mergeCell ref="D402:H402"/>
    <mergeCell ref="I402:J402"/>
    <mergeCell ref="B405:C405"/>
    <mergeCell ref="D405:E405"/>
    <mergeCell ref="F405:H405"/>
    <mergeCell ref="I405:J405"/>
    <mergeCell ref="K405:S405"/>
    <mergeCell ref="T405:V405"/>
    <mergeCell ref="T388:U388"/>
    <mergeCell ref="W388:W389"/>
    <mergeCell ref="H389:J389"/>
    <mergeCell ref="R389:T389"/>
    <mergeCell ref="D390:D391"/>
    <mergeCell ref="E390:I391"/>
    <mergeCell ref="J390:K391"/>
    <mergeCell ref="K394:L394"/>
    <mergeCell ref="N394:O394"/>
    <mergeCell ref="P394:P395"/>
    <mergeCell ref="Q394:T395"/>
    <mergeCell ref="K395:O395"/>
    <mergeCell ref="B388:C389"/>
    <mergeCell ref="D388:D389"/>
    <mergeCell ref="E388:E389"/>
    <mergeCell ref="G388:H388"/>
    <mergeCell ref="J388:K388"/>
    <mergeCell ref="M388:M389"/>
    <mergeCell ref="N388:N389"/>
    <mergeCell ref="O388:O389"/>
    <mergeCell ref="Q388:R388"/>
    <mergeCell ref="T382:V382"/>
    <mergeCell ref="W382:AB382"/>
    <mergeCell ref="AC382:AE382"/>
    <mergeCell ref="AF382:AI382"/>
    <mergeCell ref="AJ382:AL382"/>
    <mergeCell ref="Z383:AB383"/>
    <mergeCell ref="AC383:AH383"/>
    <mergeCell ref="AI383:AK383"/>
    <mergeCell ref="AL383:AP383"/>
    <mergeCell ref="D378:F378"/>
    <mergeCell ref="H378:J378"/>
    <mergeCell ref="D379:H379"/>
    <mergeCell ref="I379:J379"/>
    <mergeCell ref="B382:C382"/>
    <mergeCell ref="D382:E382"/>
    <mergeCell ref="F382:H382"/>
    <mergeCell ref="I382:J382"/>
    <mergeCell ref="K382:S382"/>
    <mergeCell ref="D367:D368"/>
    <mergeCell ref="E367:I368"/>
    <mergeCell ref="J367:K368"/>
    <mergeCell ref="K371:L371"/>
    <mergeCell ref="N371:O371"/>
    <mergeCell ref="P371:P372"/>
    <mergeCell ref="Q371:T372"/>
    <mergeCell ref="K372:O372"/>
    <mergeCell ref="I373:J374"/>
    <mergeCell ref="K373:O374"/>
    <mergeCell ref="P373:T374"/>
    <mergeCell ref="W359:AB359"/>
    <mergeCell ref="AC359:AE359"/>
    <mergeCell ref="AF359:AI359"/>
    <mergeCell ref="AJ359:AL359"/>
    <mergeCell ref="Z360:AB360"/>
    <mergeCell ref="AC360:AH360"/>
    <mergeCell ref="AI360:AK360"/>
    <mergeCell ref="AL360:AP360"/>
    <mergeCell ref="B365:C366"/>
    <mergeCell ref="D365:D366"/>
    <mergeCell ref="E365:E366"/>
    <mergeCell ref="G365:H365"/>
    <mergeCell ref="J365:K365"/>
    <mergeCell ref="M365:M366"/>
    <mergeCell ref="N365:N366"/>
    <mergeCell ref="O365:O366"/>
    <mergeCell ref="Q365:R365"/>
    <mergeCell ref="T365:U365"/>
    <mergeCell ref="W365:W366"/>
    <mergeCell ref="H366:J366"/>
    <mergeCell ref="R366:T366"/>
    <mergeCell ref="I350:J351"/>
    <mergeCell ref="K350:O351"/>
    <mergeCell ref="P350:T351"/>
    <mergeCell ref="D355:F355"/>
    <mergeCell ref="H355:J355"/>
    <mergeCell ref="D356:H356"/>
    <mergeCell ref="I356:J356"/>
    <mergeCell ref="B359:C359"/>
    <mergeCell ref="D359:E359"/>
    <mergeCell ref="F359:H359"/>
    <mergeCell ref="I359:J359"/>
    <mergeCell ref="K359:S359"/>
    <mergeCell ref="T359:V359"/>
    <mergeCell ref="T342:U342"/>
    <mergeCell ref="W342:W343"/>
    <mergeCell ref="H343:J343"/>
    <mergeCell ref="R343:T343"/>
    <mergeCell ref="D344:D345"/>
    <mergeCell ref="E344:I345"/>
    <mergeCell ref="J344:K345"/>
    <mergeCell ref="K348:L348"/>
    <mergeCell ref="N348:O348"/>
    <mergeCell ref="P348:P349"/>
    <mergeCell ref="Q348:T349"/>
    <mergeCell ref="K349:O349"/>
    <mergeCell ref="B342:C343"/>
    <mergeCell ref="D342:D343"/>
    <mergeCell ref="E342:E343"/>
    <mergeCell ref="G342:H342"/>
    <mergeCell ref="J342:K342"/>
    <mergeCell ref="M342:M343"/>
    <mergeCell ref="N342:N343"/>
    <mergeCell ref="O342:O343"/>
    <mergeCell ref="Q342:R342"/>
    <mergeCell ref="T336:V336"/>
    <mergeCell ref="W336:AB336"/>
    <mergeCell ref="AC336:AE336"/>
    <mergeCell ref="AF336:AI336"/>
    <mergeCell ref="AJ336:AL336"/>
    <mergeCell ref="Z337:AB337"/>
    <mergeCell ref="AC337:AH337"/>
    <mergeCell ref="AI337:AK337"/>
    <mergeCell ref="AL337:AP337"/>
    <mergeCell ref="D332:F332"/>
    <mergeCell ref="H332:J332"/>
    <mergeCell ref="D333:H333"/>
    <mergeCell ref="I333:J333"/>
    <mergeCell ref="B336:C336"/>
    <mergeCell ref="D336:E336"/>
    <mergeCell ref="F336:H336"/>
    <mergeCell ref="I336:J336"/>
    <mergeCell ref="K336:S336"/>
    <mergeCell ref="D321:D322"/>
    <mergeCell ref="E321:I322"/>
    <mergeCell ref="J321:K322"/>
    <mergeCell ref="K325:L325"/>
    <mergeCell ref="N325:O325"/>
    <mergeCell ref="P325:P326"/>
    <mergeCell ref="Q325:T326"/>
    <mergeCell ref="K326:O326"/>
    <mergeCell ref="I327:J328"/>
    <mergeCell ref="K327:O328"/>
    <mergeCell ref="P327:T328"/>
    <mergeCell ref="AJ313:AL313"/>
    <mergeCell ref="Z314:AB314"/>
    <mergeCell ref="AC314:AH314"/>
    <mergeCell ref="AI314:AK314"/>
    <mergeCell ref="AL314:AP314"/>
    <mergeCell ref="B319:C320"/>
    <mergeCell ref="D319:D320"/>
    <mergeCell ref="E319:E320"/>
    <mergeCell ref="G319:H319"/>
    <mergeCell ref="J319:K319"/>
    <mergeCell ref="M319:M320"/>
    <mergeCell ref="N319:N320"/>
    <mergeCell ref="O319:O320"/>
    <mergeCell ref="Q319:R319"/>
    <mergeCell ref="T319:U319"/>
    <mergeCell ref="W319:W320"/>
    <mergeCell ref="H320:J320"/>
    <mergeCell ref="R320:T320"/>
    <mergeCell ref="B313:C313"/>
    <mergeCell ref="D313:E313"/>
    <mergeCell ref="F313:H313"/>
    <mergeCell ref="I313:J313"/>
    <mergeCell ref="K313:S313"/>
    <mergeCell ref="T313:V313"/>
    <mergeCell ref="W313:AB313"/>
    <mergeCell ref="AC313:AE313"/>
    <mergeCell ref="AF313:AI313"/>
    <mergeCell ref="P302:P303"/>
    <mergeCell ref="Q302:T303"/>
    <mergeCell ref="K303:O303"/>
    <mergeCell ref="I304:J305"/>
    <mergeCell ref="K304:O305"/>
    <mergeCell ref="P304:T305"/>
    <mergeCell ref="D309:F309"/>
    <mergeCell ref="H309:J309"/>
    <mergeCell ref="D310:H310"/>
    <mergeCell ref="I310:J310"/>
    <mergeCell ref="AC291:AH291"/>
    <mergeCell ref="AI291:AK291"/>
    <mergeCell ref="AL291:AP291"/>
    <mergeCell ref="B296:C297"/>
    <mergeCell ref="D296:D297"/>
    <mergeCell ref="E296:E297"/>
    <mergeCell ref="G296:H296"/>
    <mergeCell ref="J296:K296"/>
    <mergeCell ref="M296:M297"/>
    <mergeCell ref="N296:N297"/>
    <mergeCell ref="O296:O297"/>
    <mergeCell ref="Q296:R296"/>
    <mergeCell ref="T296:U296"/>
    <mergeCell ref="W296:W297"/>
    <mergeCell ref="H297:J297"/>
    <mergeCell ref="R297:T297"/>
    <mergeCell ref="A291:Y291"/>
    <mergeCell ref="AC290:AE290"/>
    <mergeCell ref="AF290:AI290"/>
    <mergeCell ref="B8:C9"/>
    <mergeCell ref="D8:D9"/>
    <mergeCell ref="E8:E9"/>
    <mergeCell ref="G8:H8"/>
    <mergeCell ref="J8:K8"/>
    <mergeCell ref="H9:J9"/>
    <mergeCell ref="K15:O15"/>
    <mergeCell ref="I16:J17"/>
    <mergeCell ref="K16:O17"/>
    <mergeCell ref="D10:D11"/>
    <mergeCell ref="E10:I11"/>
    <mergeCell ref="J10:K11"/>
    <mergeCell ref="K14:L14"/>
    <mergeCell ref="N14:O14"/>
    <mergeCell ref="T31:U31"/>
    <mergeCell ref="W31:W32"/>
    <mergeCell ref="H32:J32"/>
    <mergeCell ref="R32:T32"/>
    <mergeCell ref="Z26:AB26"/>
    <mergeCell ref="AC26:AH26"/>
    <mergeCell ref="AI26:AK26"/>
    <mergeCell ref="AJ290:AL290"/>
    <mergeCell ref="AJ2:AL2"/>
    <mergeCell ref="Z3:AB3"/>
    <mergeCell ref="AI3:AK3"/>
    <mergeCell ref="M8:M9"/>
    <mergeCell ref="N8:N9"/>
    <mergeCell ref="O8:O9"/>
    <mergeCell ref="Q8:R8"/>
    <mergeCell ref="R9:T9"/>
    <mergeCell ref="W8:W9"/>
    <mergeCell ref="T8:U8"/>
    <mergeCell ref="AL3:AP3"/>
    <mergeCell ref="D2:E2"/>
    <mergeCell ref="I2:J2"/>
    <mergeCell ref="T2:V2"/>
    <mergeCell ref="B25:C25"/>
    <mergeCell ref="D25:E25"/>
    <mergeCell ref="F25:H25"/>
    <mergeCell ref="I25:J25"/>
    <mergeCell ref="K25:S25"/>
    <mergeCell ref="AF2:AI2"/>
    <mergeCell ref="B3:Y3"/>
    <mergeCell ref="AC3:AH3"/>
    <mergeCell ref="AC2:AE2"/>
    <mergeCell ref="B2:C2"/>
    <mergeCell ref="F2:H2"/>
    <mergeCell ref="K2:S2"/>
    <mergeCell ref="W2:AB2"/>
    <mergeCell ref="D22:H22"/>
    <mergeCell ref="I22:J22"/>
    <mergeCell ref="P14:P15"/>
    <mergeCell ref="Q14:T15"/>
    <mergeCell ref="P16:T17"/>
    <mergeCell ref="D21:F21"/>
    <mergeCell ref="H21:J21"/>
    <mergeCell ref="AL26:AP26"/>
    <mergeCell ref="T25:V25"/>
    <mergeCell ref="W25:AB25"/>
    <mergeCell ref="AC25:AE25"/>
    <mergeCell ref="AF25:AI25"/>
    <mergeCell ref="AJ25:AL25"/>
    <mergeCell ref="B31:C32"/>
    <mergeCell ref="D31:D32"/>
    <mergeCell ref="E31:E32"/>
    <mergeCell ref="G31:H31"/>
    <mergeCell ref="J31:K31"/>
    <mergeCell ref="M31:M32"/>
    <mergeCell ref="N31:N32"/>
    <mergeCell ref="O31:O32"/>
    <mergeCell ref="Q31:R31"/>
    <mergeCell ref="B26:Y26"/>
    <mergeCell ref="P37:P38"/>
    <mergeCell ref="Q37:T38"/>
    <mergeCell ref="K38:O38"/>
    <mergeCell ref="I39:J40"/>
    <mergeCell ref="K39:O40"/>
    <mergeCell ref="P39:T40"/>
    <mergeCell ref="D33:D34"/>
    <mergeCell ref="E33:I34"/>
    <mergeCell ref="J33:K34"/>
    <mergeCell ref="K37:L37"/>
    <mergeCell ref="N37:O37"/>
    <mergeCell ref="N60:O60"/>
    <mergeCell ref="O54:O55"/>
    <mergeCell ref="Q54:R54"/>
    <mergeCell ref="Z49:AB49"/>
    <mergeCell ref="AC49:AH49"/>
    <mergeCell ref="AI49:AK49"/>
    <mergeCell ref="AL49:AP49"/>
    <mergeCell ref="D44:F44"/>
    <mergeCell ref="H44:J44"/>
    <mergeCell ref="D45:H45"/>
    <mergeCell ref="I45:J45"/>
    <mergeCell ref="T48:V48"/>
    <mergeCell ref="W48:AB48"/>
    <mergeCell ref="AC48:AE48"/>
    <mergeCell ref="AF48:AI48"/>
    <mergeCell ref="AJ48:AL48"/>
    <mergeCell ref="T54:U54"/>
    <mergeCell ref="W54:W55"/>
    <mergeCell ref="B49:Y49"/>
    <mergeCell ref="B48:C48"/>
    <mergeCell ref="D48:E48"/>
    <mergeCell ref="F48:H48"/>
    <mergeCell ref="I48:J48"/>
    <mergeCell ref="D95:H95"/>
    <mergeCell ref="I95:J95"/>
    <mergeCell ref="P87:P88"/>
    <mergeCell ref="Q87:T88"/>
    <mergeCell ref="K88:O88"/>
    <mergeCell ref="E81:E82"/>
    <mergeCell ref="N81:N82"/>
    <mergeCell ref="O81:O82"/>
    <mergeCell ref="K75:S75"/>
    <mergeCell ref="T75:V75"/>
    <mergeCell ref="Q81:R81"/>
    <mergeCell ref="T81:U81"/>
    <mergeCell ref="I89:J90"/>
    <mergeCell ref="K89:O90"/>
    <mergeCell ref="P89:T90"/>
    <mergeCell ref="D94:F94"/>
    <mergeCell ref="H94:J94"/>
    <mergeCell ref="D83:D84"/>
    <mergeCell ref="E83:I84"/>
    <mergeCell ref="J83:K84"/>
    <mergeCell ref="K87:L87"/>
    <mergeCell ref="N87:O87"/>
    <mergeCell ref="K48:S48"/>
    <mergeCell ref="B75:C75"/>
    <mergeCell ref="D75:E75"/>
    <mergeCell ref="F75:H75"/>
    <mergeCell ref="I75:J75"/>
    <mergeCell ref="H55:J55"/>
    <mergeCell ref="R55:T55"/>
    <mergeCell ref="D56:D57"/>
    <mergeCell ref="E56:I57"/>
    <mergeCell ref="J56:K57"/>
    <mergeCell ref="B54:C55"/>
    <mergeCell ref="D54:D55"/>
    <mergeCell ref="E54:E55"/>
    <mergeCell ref="G54:H54"/>
    <mergeCell ref="J54:K54"/>
    <mergeCell ref="M54:M55"/>
    <mergeCell ref="N54:N55"/>
    <mergeCell ref="P60:P61"/>
    <mergeCell ref="Q60:T61"/>
    <mergeCell ref="K61:O61"/>
    <mergeCell ref="I62:J63"/>
    <mergeCell ref="K62:O63"/>
    <mergeCell ref="P62:T63"/>
    <mergeCell ref="K60:L60"/>
    <mergeCell ref="W75:AB75"/>
    <mergeCell ref="AC75:AE75"/>
    <mergeCell ref="AF75:AI75"/>
    <mergeCell ref="AJ75:AL75"/>
    <mergeCell ref="Z76:AB76"/>
    <mergeCell ref="AC76:AH76"/>
    <mergeCell ref="AI76:AK76"/>
    <mergeCell ref="AL76:AP76"/>
    <mergeCell ref="D67:F67"/>
    <mergeCell ref="H67:J67"/>
    <mergeCell ref="D68:H68"/>
    <mergeCell ref="I68:J68"/>
    <mergeCell ref="W81:W82"/>
    <mergeCell ref="H82:J82"/>
    <mergeCell ref="R82:T82"/>
    <mergeCell ref="B76:Y76"/>
    <mergeCell ref="B81:C82"/>
    <mergeCell ref="D81:D82"/>
    <mergeCell ref="G81:H81"/>
    <mergeCell ref="J81:K81"/>
    <mergeCell ref="M81:M82"/>
    <mergeCell ref="B104:C105"/>
    <mergeCell ref="D104:D105"/>
    <mergeCell ref="E104:E105"/>
    <mergeCell ref="G104:H104"/>
    <mergeCell ref="J104:K104"/>
    <mergeCell ref="AC98:AE98"/>
    <mergeCell ref="AF98:AI98"/>
    <mergeCell ref="AJ98:AL98"/>
    <mergeCell ref="Z99:AB99"/>
    <mergeCell ref="AC99:AH99"/>
    <mergeCell ref="AI99:AK99"/>
    <mergeCell ref="AL99:AP99"/>
    <mergeCell ref="F98:H98"/>
    <mergeCell ref="I98:J98"/>
    <mergeCell ref="K98:S98"/>
    <mergeCell ref="T98:V98"/>
    <mergeCell ref="W98:AB98"/>
    <mergeCell ref="M104:M105"/>
    <mergeCell ref="N104:N105"/>
    <mergeCell ref="O104:O105"/>
    <mergeCell ref="B98:C98"/>
    <mergeCell ref="D98:E98"/>
    <mergeCell ref="B99:Y99"/>
    <mergeCell ref="D106:D107"/>
    <mergeCell ref="E106:I107"/>
    <mergeCell ref="J106:K107"/>
    <mergeCell ref="K110:L110"/>
    <mergeCell ref="N110:O110"/>
    <mergeCell ref="Q104:R104"/>
    <mergeCell ref="T104:U104"/>
    <mergeCell ref="W104:W105"/>
    <mergeCell ref="H105:J105"/>
    <mergeCell ref="R105:T105"/>
    <mergeCell ref="P110:P111"/>
    <mergeCell ref="Q110:T111"/>
    <mergeCell ref="K111:O111"/>
    <mergeCell ref="D118:H118"/>
    <mergeCell ref="I118:J118"/>
    <mergeCell ref="B121:C121"/>
    <mergeCell ref="D121:E121"/>
    <mergeCell ref="F121:H121"/>
    <mergeCell ref="I121:J121"/>
    <mergeCell ref="I112:J113"/>
    <mergeCell ref="K112:O113"/>
    <mergeCell ref="P112:T113"/>
    <mergeCell ref="D117:F117"/>
    <mergeCell ref="H117:J117"/>
    <mergeCell ref="B127:C128"/>
    <mergeCell ref="D127:D128"/>
    <mergeCell ref="E127:E128"/>
    <mergeCell ref="G127:H127"/>
    <mergeCell ref="J127:K127"/>
    <mergeCell ref="AJ121:AL121"/>
    <mergeCell ref="Z122:AB122"/>
    <mergeCell ref="AC122:AH122"/>
    <mergeCell ref="AI122:AK122"/>
    <mergeCell ref="AL122:AP122"/>
    <mergeCell ref="K121:S121"/>
    <mergeCell ref="T121:V121"/>
    <mergeCell ref="W121:AB121"/>
    <mergeCell ref="AC121:AE121"/>
    <mergeCell ref="AF121:AI121"/>
    <mergeCell ref="W127:W128"/>
    <mergeCell ref="H128:J128"/>
    <mergeCell ref="R128:T128"/>
    <mergeCell ref="B122:Y122"/>
    <mergeCell ref="D129:D130"/>
    <mergeCell ref="E129:I130"/>
    <mergeCell ref="J129:K130"/>
    <mergeCell ref="M127:M128"/>
    <mergeCell ref="N127:N128"/>
    <mergeCell ref="O127:O128"/>
    <mergeCell ref="Q127:R127"/>
    <mergeCell ref="T127:U127"/>
    <mergeCell ref="D141:H141"/>
    <mergeCell ref="I141:J141"/>
    <mergeCell ref="I135:J136"/>
    <mergeCell ref="K135:O136"/>
    <mergeCell ref="P135:T136"/>
    <mergeCell ref="D140:F140"/>
    <mergeCell ref="H140:J140"/>
    <mergeCell ref="K133:L133"/>
    <mergeCell ref="N133:O133"/>
    <mergeCell ref="P133:P134"/>
    <mergeCell ref="Q133:T134"/>
    <mergeCell ref="K134:O134"/>
    <mergeCell ref="B152:C153"/>
    <mergeCell ref="D152:D153"/>
    <mergeCell ref="E152:E153"/>
    <mergeCell ref="G152:H152"/>
    <mergeCell ref="J152:K152"/>
    <mergeCell ref="AJ146:AL146"/>
    <mergeCell ref="Z147:AB147"/>
    <mergeCell ref="AC147:AH147"/>
    <mergeCell ref="AI147:AK147"/>
    <mergeCell ref="AL147:AP147"/>
    <mergeCell ref="K146:S146"/>
    <mergeCell ref="T146:V146"/>
    <mergeCell ref="W146:AB146"/>
    <mergeCell ref="AC146:AE146"/>
    <mergeCell ref="AF146:AI146"/>
    <mergeCell ref="B146:C146"/>
    <mergeCell ref="D146:E146"/>
    <mergeCell ref="F146:H146"/>
    <mergeCell ref="I146:J146"/>
    <mergeCell ref="B147:Y147"/>
    <mergeCell ref="K158:L158"/>
    <mergeCell ref="N158:O158"/>
    <mergeCell ref="P158:P159"/>
    <mergeCell ref="Q158:T159"/>
    <mergeCell ref="K159:O159"/>
    <mergeCell ref="W152:W153"/>
    <mergeCell ref="H153:J153"/>
    <mergeCell ref="R153:T153"/>
    <mergeCell ref="D154:D155"/>
    <mergeCell ref="E154:I155"/>
    <mergeCell ref="J154:K155"/>
    <mergeCell ref="M152:M153"/>
    <mergeCell ref="N152:N153"/>
    <mergeCell ref="O152:O153"/>
    <mergeCell ref="Q152:R152"/>
    <mergeCell ref="T152:U152"/>
    <mergeCell ref="D166:H166"/>
    <mergeCell ref="I166:J166"/>
    <mergeCell ref="B169:C169"/>
    <mergeCell ref="D169:E169"/>
    <mergeCell ref="F169:H169"/>
    <mergeCell ref="I169:J169"/>
    <mergeCell ref="I160:J161"/>
    <mergeCell ref="K160:O161"/>
    <mergeCell ref="P160:T161"/>
    <mergeCell ref="D165:F165"/>
    <mergeCell ref="H165:J165"/>
    <mergeCell ref="B175:C176"/>
    <mergeCell ref="D175:D176"/>
    <mergeCell ref="E175:E176"/>
    <mergeCell ref="G175:H175"/>
    <mergeCell ref="J175:K175"/>
    <mergeCell ref="AJ169:AL169"/>
    <mergeCell ref="Z170:AB170"/>
    <mergeCell ref="AC170:AH170"/>
    <mergeCell ref="AI170:AK170"/>
    <mergeCell ref="AL170:AP170"/>
    <mergeCell ref="K169:S169"/>
    <mergeCell ref="T169:V169"/>
    <mergeCell ref="W169:AB169"/>
    <mergeCell ref="AC169:AE169"/>
    <mergeCell ref="AF169:AI169"/>
    <mergeCell ref="B170:Y170"/>
    <mergeCell ref="K181:L181"/>
    <mergeCell ref="N181:O181"/>
    <mergeCell ref="P181:P182"/>
    <mergeCell ref="Q181:T182"/>
    <mergeCell ref="K182:O182"/>
    <mergeCell ref="W175:W176"/>
    <mergeCell ref="H176:J176"/>
    <mergeCell ref="R176:T176"/>
    <mergeCell ref="D177:D178"/>
    <mergeCell ref="E177:I178"/>
    <mergeCell ref="J177:K178"/>
    <mergeCell ref="M175:M176"/>
    <mergeCell ref="N175:N176"/>
    <mergeCell ref="O175:O176"/>
    <mergeCell ref="Q175:R175"/>
    <mergeCell ref="T175:U175"/>
    <mergeCell ref="D189:H189"/>
    <mergeCell ref="I189:J189"/>
    <mergeCell ref="B193:C193"/>
    <mergeCell ref="D193:E193"/>
    <mergeCell ref="F193:H193"/>
    <mergeCell ref="I193:J193"/>
    <mergeCell ref="I183:J184"/>
    <mergeCell ref="K183:O184"/>
    <mergeCell ref="P183:T184"/>
    <mergeCell ref="D188:F188"/>
    <mergeCell ref="H188:J188"/>
    <mergeCell ref="B199:C200"/>
    <mergeCell ref="D199:D200"/>
    <mergeCell ref="E199:E200"/>
    <mergeCell ref="G199:H199"/>
    <mergeCell ref="J199:K199"/>
    <mergeCell ref="AJ193:AL193"/>
    <mergeCell ref="Z194:AB194"/>
    <mergeCell ref="AC194:AH194"/>
    <mergeCell ref="AI194:AK194"/>
    <mergeCell ref="AL194:AP194"/>
    <mergeCell ref="K193:S193"/>
    <mergeCell ref="T193:V193"/>
    <mergeCell ref="W193:AB193"/>
    <mergeCell ref="AC193:AE193"/>
    <mergeCell ref="AF193:AI193"/>
    <mergeCell ref="B194:Y194"/>
    <mergeCell ref="K205:L205"/>
    <mergeCell ref="N205:O205"/>
    <mergeCell ref="P205:P206"/>
    <mergeCell ref="Q205:T206"/>
    <mergeCell ref="K206:O206"/>
    <mergeCell ref="W199:W200"/>
    <mergeCell ref="H200:J200"/>
    <mergeCell ref="R200:T200"/>
    <mergeCell ref="D201:D202"/>
    <mergeCell ref="E201:I202"/>
    <mergeCell ref="J201:K202"/>
    <mergeCell ref="M199:M200"/>
    <mergeCell ref="N199:N200"/>
    <mergeCell ref="O199:O200"/>
    <mergeCell ref="Q199:R199"/>
    <mergeCell ref="T199:U199"/>
    <mergeCell ref="D213:H213"/>
    <mergeCell ref="I213:J213"/>
    <mergeCell ref="B218:C218"/>
    <mergeCell ref="D218:E218"/>
    <mergeCell ref="F218:H218"/>
    <mergeCell ref="I218:J218"/>
    <mergeCell ref="I207:J208"/>
    <mergeCell ref="K207:O208"/>
    <mergeCell ref="P207:T208"/>
    <mergeCell ref="D212:F212"/>
    <mergeCell ref="H212:J212"/>
    <mergeCell ref="B224:C225"/>
    <mergeCell ref="D224:D225"/>
    <mergeCell ref="E224:E225"/>
    <mergeCell ref="G224:H224"/>
    <mergeCell ref="J224:K224"/>
    <mergeCell ref="AJ218:AL218"/>
    <mergeCell ref="Z219:AB219"/>
    <mergeCell ref="AC219:AH219"/>
    <mergeCell ref="AI219:AK219"/>
    <mergeCell ref="AL219:AP219"/>
    <mergeCell ref="K218:S218"/>
    <mergeCell ref="T218:V218"/>
    <mergeCell ref="W218:AB218"/>
    <mergeCell ref="AC218:AE218"/>
    <mergeCell ref="AF218:AI218"/>
    <mergeCell ref="B219:Y219"/>
    <mergeCell ref="K230:L230"/>
    <mergeCell ref="N230:O230"/>
    <mergeCell ref="P230:P231"/>
    <mergeCell ref="Q230:T231"/>
    <mergeCell ref="K231:O231"/>
    <mergeCell ref="W224:W225"/>
    <mergeCell ref="H225:J225"/>
    <mergeCell ref="R225:T225"/>
    <mergeCell ref="D226:D227"/>
    <mergeCell ref="E226:I227"/>
    <mergeCell ref="J226:K227"/>
    <mergeCell ref="M224:M225"/>
    <mergeCell ref="N224:N225"/>
    <mergeCell ref="O224:O225"/>
    <mergeCell ref="Q224:R224"/>
    <mergeCell ref="T224:U224"/>
    <mergeCell ref="D238:H238"/>
    <mergeCell ref="I238:J238"/>
    <mergeCell ref="B241:C241"/>
    <mergeCell ref="D241:E241"/>
    <mergeCell ref="F241:H241"/>
    <mergeCell ref="I241:J241"/>
    <mergeCell ref="I232:J233"/>
    <mergeCell ref="K232:O233"/>
    <mergeCell ref="P232:T233"/>
    <mergeCell ref="D237:F237"/>
    <mergeCell ref="H237:J237"/>
    <mergeCell ref="B247:C248"/>
    <mergeCell ref="D247:D248"/>
    <mergeCell ref="E247:E248"/>
    <mergeCell ref="G247:H247"/>
    <mergeCell ref="J247:K247"/>
    <mergeCell ref="AJ241:AL241"/>
    <mergeCell ref="Z242:AB242"/>
    <mergeCell ref="AC242:AH242"/>
    <mergeCell ref="AI242:AK242"/>
    <mergeCell ref="AL242:AP242"/>
    <mergeCell ref="K241:S241"/>
    <mergeCell ref="T241:V241"/>
    <mergeCell ref="W241:AB241"/>
    <mergeCell ref="AC241:AE241"/>
    <mergeCell ref="AF241:AI241"/>
    <mergeCell ref="B242:Y242"/>
    <mergeCell ref="K253:L253"/>
    <mergeCell ref="N253:O253"/>
    <mergeCell ref="P253:P254"/>
    <mergeCell ref="Q253:T254"/>
    <mergeCell ref="K254:O254"/>
    <mergeCell ref="W247:W248"/>
    <mergeCell ref="H248:J248"/>
    <mergeCell ref="R248:T248"/>
    <mergeCell ref="D249:D250"/>
    <mergeCell ref="E249:I250"/>
    <mergeCell ref="J249:K250"/>
    <mergeCell ref="M247:M248"/>
    <mergeCell ref="N247:N248"/>
    <mergeCell ref="O247:O248"/>
    <mergeCell ref="Q247:R247"/>
    <mergeCell ref="T247:U247"/>
    <mergeCell ref="D261:H261"/>
    <mergeCell ref="I261:J261"/>
    <mergeCell ref="B264:C264"/>
    <mergeCell ref="D264:E264"/>
    <mergeCell ref="F264:H264"/>
    <mergeCell ref="I264:J264"/>
    <mergeCell ref="I255:J256"/>
    <mergeCell ref="K255:O256"/>
    <mergeCell ref="P255:T256"/>
    <mergeCell ref="D260:F260"/>
    <mergeCell ref="H260:J260"/>
    <mergeCell ref="B270:C271"/>
    <mergeCell ref="D270:D271"/>
    <mergeCell ref="E270:E271"/>
    <mergeCell ref="G270:H270"/>
    <mergeCell ref="J270:K270"/>
    <mergeCell ref="AJ264:AL264"/>
    <mergeCell ref="Z265:AB265"/>
    <mergeCell ref="AC265:AH265"/>
    <mergeCell ref="AI265:AK265"/>
    <mergeCell ref="AL265:AP265"/>
    <mergeCell ref="K264:S264"/>
    <mergeCell ref="T264:V264"/>
    <mergeCell ref="W264:AB264"/>
    <mergeCell ref="AC264:AE264"/>
    <mergeCell ref="AF264:AI264"/>
    <mergeCell ref="W270:W271"/>
    <mergeCell ref="H271:J271"/>
    <mergeCell ref="R271:T271"/>
    <mergeCell ref="B265:Y265"/>
    <mergeCell ref="M270:M271"/>
    <mergeCell ref="N270:N271"/>
    <mergeCell ref="O270:O271"/>
    <mergeCell ref="Q270:R270"/>
    <mergeCell ref="T270:U270"/>
    <mergeCell ref="I284:J284"/>
    <mergeCell ref="I278:J279"/>
    <mergeCell ref="K278:O279"/>
    <mergeCell ref="P278:T279"/>
    <mergeCell ref="D283:F283"/>
    <mergeCell ref="H283:J283"/>
    <mergeCell ref="K276:L276"/>
    <mergeCell ref="N276:O276"/>
    <mergeCell ref="P276:P277"/>
    <mergeCell ref="Q276:T277"/>
    <mergeCell ref="K277:O277"/>
    <mergeCell ref="B314:Y314"/>
    <mergeCell ref="B337:Y337"/>
    <mergeCell ref="B360:Y360"/>
    <mergeCell ref="B383:Y383"/>
    <mergeCell ref="B406:Y406"/>
    <mergeCell ref="B429:Y429"/>
    <mergeCell ref="B452:Y452"/>
    <mergeCell ref="D272:D273"/>
    <mergeCell ref="E272:I273"/>
    <mergeCell ref="J272:K273"/>
    <mergeCell ref="W290:AB290"/>
    <mergeCell ref="Z291:AB291"/>
    <mergeCell ref="B290:C290"/>
    <mergeCell ref="D290:E290"/>
    <mergeCell ref="F290:H290"/>
    <mergeCell ref="I290:J290"/>
    <mergeCell ref="K290:S290"/>
    <mergeCell ref="T290:V290"/>
    <mergeCell ref="D298:D299"/>
    <mergeCell ref="E298:I299"/>
    <mergeCell ref="J298:K299"/>
    <mergeCell ref="K302:L302"/>
    <mergeCell ref="N302:O302"/>
    <mergeCell ref="D284:H284"/>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AO341"/>
  <sheetViews>
    <sheetView zoomScaleNormal="100" workbookViewId="0">
      <selection activeCell="A104" sqref="A104:AO106"/>
    </sheetView>
  </sheetViews>
  <sheetFormatPr defaultRowHeight="13.2" x14ac:dyDescent="0.2"/>
  <cols>
    <col min="1" max="40" width="2.109375" customWidth="1"/>
    <col min="41" max="41" width="1.21875" customWidth="1"/>
    <col min="42" max="78" width="2.109375" customWidth="1"/>
  </cols>
  <sheetData>
    <row r="1" spans="1:41" x14ac:dyDescent="0.2">
      <c r="A1" s="23" t="s">
        <v>26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x14ac:dyDescent="0.2">
      <c r="A2" s="211" t="s">
        <v>49</v>
      </c>
      <c r="B2" s="198"/>
      <c r="C2" s="198"/>
      <c r="D2" s="198"/>
      <c r="E2" s="198"/>
      <c r="F2" s="204">
        <v>6400</v>
      </c>
      <c r="G2" s="204"/>
      <c r="H2" s="204"/>
      <c r="I2" s="204"/>
      <c r="J2" s="198" t="s">
        <v>50</v>
      </c>
      <c r="K2" s="198"/>
      <c r="L2" s="198"/>
      <c r="M2" s="198"/>
      <c r="N2" s="198"/>
      <c r="O2" s="198"/>
      <c r="P2" s="198"/>
      <c r="Q2" s="198"/>
      <c r="R2" s="198"/>
      <c r="S2" s="204">
        <v>6.35</v>
      </c>
      <c r="T2" s="204"/>
      <c r="U2" s="204"/>
      <c r="V2" s="5" t="s">
        <v>192</v>
      </c>
      <c r="W2" s="5"/>
      <c r="X2" s="5"/>
      <c r="Y2" s="5"/>
      <c r="Z2" s="5"/>
      <c r="AA2" s="5"/>
      <c r="AB2" s="204">
        <v>5.93</v>
      </c>
      <c r="AC2" s="204"/>
      <c r="AD2" s="204"/>
      <c r="AE2" s="49" t="s">
        <v>51</v>
      </c>
      <c r="AF2" s="5"/>
      <c r="AG2" s="5"/>
      <c r="AH2" s="5"/>
      <c r="AI2" s="5"/>
      <c r="AJ2" s="5"/>
      <c r="AK2" s="5"/>
      <c r="AL2" s="5"/>
      <c r="AM2" s="5"/>
      <c r="AN2" s="5"/>
      <c r="AO2" s="12"/>
    </row>
    <row r="3" spans="1:41" x14ac:dyDescent="0.2">
      <c r="A3" s="63" t="s">
        <v>225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4"/>
    </row>
    <row r="4" spans="1:41" x14ac:dyDescent="0.2">
      <c r="A4" s="220" t="s">
        <v>193</v>
      </c>
      <c r="B4" s="221"/>
      <c r="C4" s="221"/>
      <c r="D4" s="221"/>
      <c r="E4" s="221"/>
      <c r="F4" s="221"/>
      <c r="G4" s="221"/>
      <c r="H4" s="221"/>
      <c r="I4" s="219">
        <v>13.5</v>
      </c>
      <c r="J4" s="219"/>
      <c r="K4" s="219"/>
      <c r="L4" s="66" t="s">
        <v>194</v>
      </c>
      <c r="M4" s="66"/>
      <c r="N4" s="66"/>
      <c r="O4" s="66"/>
      <c r="P4" s="66"/>
      <c r="Q4" s="66"/>
      <c r="R4" s="66"/>
      <c r="S4" s="66"/>
      <c r="T4" s="66"/>
      <c r="U4" s="66"/>
      <c r="V4" s="66"/>
      <c r="W4" s="66"/>
      <c r="X4" s="66"/>
      <c r="Y4" s="66"/>
      <c r="Z4" s="219">
        <v>1.0249999999999999</v>
      </c>
      <c r="AA4" s="219"/>
      <c r="AB4" s="219"/>
      <c r="AC4" s="221" t="s">
        <v>52</v>
      </c>
      <c r="AD4" s="221"/>
      <c r="AE4" s="222">
        <v>1.01</v>
      </c>
      <c r="AF4" s="222"/>
      <c r="AG4" s="222"/>
      <c r="AH4" s="66" t="s">
        <v>53</v>
      </c>
      <c r="AI4" s="66"/>
      <c r="AJ4" s="66"/>
      <c r="AK4" s="66"/>
      <c r="AL4" s="66"/>
      <c r="AM4" s="66"/>
      <c r="AN4" s="66"/>
      <c r="AO4" s="14"/>
    </row>
    <row r="5" spans="1:41" ht="10.5" customHeight="1" x14ac:dyDescent="0.2">
      <c r="A5" s="47" t="s">
        <v>54</v>
      </c>
      <c r="B5" s="47"/>
      <c r="C5" s="47"/>
      <c r="D5" s="47"/>
      <c r="E5" s="47"/>
      <c r="F5" s="47"/>
      <c r="G5" s="47"/>
      <c r="H5" s="47"/>
      <c r="I5" s="47"/>
      <c r="J5" s="47"/>
      <c r="K5" s="47"/>
      <c r="L5" s="47"/>
      <c r="M5" s="47"/>
      <c r="N5" s="47"/>
      <c r="O5" s="47"/>
      <c r="P5" s="47"/>
      <c r="Q5" s="47"/>
      <c r="R5" s="47"/>
      <c r="S5" s="47"/>
      <c r="T5" s="47"/>
      <c r="U5" s="47"/>
      <c r="V5" s="47"/>
      <c r="W5" s="3"/>
      <c r="X5" s="3"/>
      <c r="Y5" s="3"/>
      <c r="Z5" s="3"/>
      <c r="AA5" s="3"/>
      <c r="AB5" s="3"/>
      <c r="AC5" s="3"/>
      <c r="AD5" s="3"/>
      <c r="AE5" s="3"/>
      <c r="AF5" s="3"/>
      <c r="AG5" s="3"/>
      <c r="AH5" s="3"/>
      <c r="AI5" s="3"/>
      <c r="AJ5" s="3"/>
      <c r="AK5" s="3"/>
      <c r="AL5" s="3"/>
      <c r="AM5" s="3"/>
      <c r="AN5" s="3"/>
      <c r="AO5" s="3"/>
    </row>
    <row r="6" spans="1:41" ht="10.5" customHeight="1" x14ac:dyDescent="0.2">
      <c r="A6" s="47"/>
      <c r="B6" s="47"/>
      <c r="C6" s="47"/>
      <c r="D6" s="47"/>
      <c r="E6" s="47"/>
      <c r="F6" s="47"/>
      <c r="G6" s="47"/>
      <c r="H6" s="47"/>
      <c r="I6" s="47"/>
      <c r="J6" s="47"/>
      <c r="K6" s="47"/>
      <c r="L6" s="47"/>
      <c r="M6" s="47"/>
      <c r="N6" s="47"/>
      <c r="O6" s="47"/>
      <c r="P6" s="47"/>
      <c r="Q6" s="47"/>
      <c r="R6" s="47"/>
      <c r="S6" s="47"/>
      <c r="T6" s="47"/>
      <c r="U6" s="47"/>
      <c r="V6" s="47"/>
      <c r="W6" s="3"/>
      <c r="X6" s="3"/>
      <c r="Y6" s="3"/>
      <c r="Z6" s="3"/>
      <c r="AA6" s="3"/>
      <c r="AB6" s="3"/>
      <c r="AC6" s="3"/>
      <c r="AD6" s="3"/>
      <c r="AE6" s="3"/>
      <c r="AF6" s="3"/>
      <c r="AG6" s="3"/>
      <c r="AH6" s="3"/>
      <c r="AI6" s="3"/>
      <c r="AJ6" s="3"/>
      <c r="AK6" s="3"/>
      <c r="AL6" s="3"/>
      <c r="AM6" s="3"/>
      <c r="AN6" s="3"/>
      <c r="AO6" s="3"/>
    </row>
    <row r="7" spans="1:41" ht="10.5" customHeight="1" x14ac:dyDescent="0.2">
      <c r="A7" s="47"/>
      <c r="B7" s="47"/>
      <c r="C7" s="47"/>
      <c r="D7" s="47"/>
      <c r="E7" s="47"/>
      <c r="F7" s="47"/>
      <c r="G7" s="47"/>
      <c r="H7" s="47"/>
      <c r="I7" s="47"/>
      <c r="J7" s="47"/>
      <c r="K7" s="47"/>
      <c r="L7" s="43"/>
      <c r="M7" s="47"/>
      <c r="N7" s="47"/>
      <c r="O7" s="47"/>
      <c r="P7" s="47"/>
      <c r="Q7" s="47"/>
      <c r="R7" s="47"/>
      <c r="S7" s="47"/>
      <c r="T7" s="47"/>
      <c r="U7" s="47"/>
      <c r="V7" s="47"/>
      <c r="W7" s="3"/>
      <c r="X7" s="3"/>
      <c r="Y7" s="3"/>
      <c r="Z7" s="3"/>
      <c r="AA7" s="3"/>
      <c r="AB7" s="3"/>
      <c r="AC7" s="3"/>
      <c r="AD7" s="3"/>
      <c r="AE7" s="3"/>
      <c r="AF7" s="3"/>
      <c r="AG7" s="3"/>
      <c r="AH7" s="3"/>
      <c r="AI7" s="3"/>
      <c r="AJ7" s="3"/>
      <c r="AK7" s="3"/>
      <c r="AL7" s="3"/>
      <c r="AM7" s="3"/>
      <c r="AN7" s="3"/>
      <c r="AO7" s="3"/>
    </row>
    <row r="8" spans="1:41" ht="10.5" customHeight="1" x14ac:dyDescent="0.2">
      <c r="A8" s="47"/>
      <c r="B8" s="216" t="s">
        <v>40</v>
      </c>
      <c r="C8" s="194">
        <f>F2</f>
        <v>6400</v>
      </c>
      <c r="D8" s="194"/>
      <c r="E8" s="194"/>
      <c r="F8" s="194"/>
      <c r="G8" s="216" t="s">
        <v>55</v>
      </c>
      <c r="H8" s="194">
        <f>Z4</f>
        <v>1.0249999999999999</v>
      </c>
      <c r="I8" s="194"/>
      <c r="J8" s="194"/>
      <c r="K8" s="194"/>
      <c r="L8" s="216" t="s">
        <v>57</v>
      </c>
      <c r="M8" s="216">
        <v>1</v>
      </c>
      <c r="N8" s="216" t="s">
        <v>56</v>
      </c>
      <c r="O8" s="216" t="s">
        <v>40</v>
      </c>
      <c r="P8" s="197">
        <f>(C8/C9)*((H8/H9)-1)</f>
        <v>7.0407040704070472</v>
      </c>
      <c r="Q8" s="197"/>
      <c r="R8" s="197"/>
      <c r="S8" s="197"/>
      <c r="T8" s="197"/>
      <c r="U8" s="216" t="s">
        <v>41</v>
      </c>
      <c r="V8" s="216"/>
      <c r="W8" s="20"/>
      <c r="X8" s="20"/>
      <c r="Y8" s="20"/>
      <c r="Z8" s="20"/>
      <c r="AA8" s="20"/>
      <c r="AB8" s="20"/>
      <c r="AC8" s="20"/>
      <c r="AD8" s="20"/>
      <c r="AE8" s="20"/>
      <c r="AF8" s="20"/>
      <c r="AG8" s="20"/>
      <c r="AH8" s="20"/>
      <c r="AI8" s="20"/>
      <c r="AJ8" s="20"/>
      <c r="AK8" s="20"/>
      <c r="AL8" s="20"/>
      <c r="AM8" s="20"/>
      <c r="AN8" s="20"/>
      <c r="AO8" s="20"/>
    </row>
    <row r="9" spans="1:41" ht="10.5" customHeight="1" x14ac:dyDescent="0.2">
      <c r="A9" s="47"/>
      <c r="B9" s="216"/>
      <c r="C9" s="214">
        <f>I4</f>
        <v>13.5</v>
      </c>
      <c r="D9" s="214"/>
      <c r="E9" s="214"/>
      <c r="F9" s="214"/>
      <c r="G9" s="216"/>
      <c r="H9" s="214">
        <f>AE4</f>
        <v>1.01</v>
      </c>
      <c r="I9" s="214"/>
      <c r="J9" s="214"/>
      <c r="K9" s="214"/>
      <c r="L9" s="216"/>
      <c r="M9" s="216"/>
      <c r="N9" s="216"/>
      <c r="O9" s="216"/>
      <c r="P9" s="197"/>
      <c r="Q9" s="197"/>
      <c r="R9" s="197"/>
      <c r="S9" s="197"/>
      <c r="T9" s="197"/>
      <c r="U9" s="216"/>
      <c r="V9" s="216"/>
      <c r="W9" s="20"/>
      <c r="X9" s="20"/>
      <c r="Y9" s="20"/>
      <c r="Z9" s="20"/>
      <c r="AA9" s="20"/>
      <c r="AB9" s="20"/>
      <c r="AC9" s="20"/>
      <c r="AD9" s="20"/>
      <c r="AE9" s="20"/>
      <c r="AF9" s="20"/>
      <c r="AG9" s="20"/>
      <c r="AH9" s="20"/>
      <c r="AI9" s="20"/>
      <c r="AJ9" s="20"/>
      <c r="AK9" s="20"/>
      <c r="AL9" s="20"/>
      <c r="AM9" s="20"/>
      <c r="AN9" s="20"/>
      <c r="AO9" s="20"/>
    </row>
    <row r="10" spans="1:41" ht="10.5" customHeight="1" x14ac:dyDescent="0.2">
      <c r="A10" s="47" t="s">
        <v>58</v>
      </c>
      <c r="B10" s="47"/>
      <c r="C10" s="47"/>
      <c r="D10" s="47"/>
      <c r="E10" s="47"/>
      <c r="F10" s="47"/>
      <c r="G10" s="47"/>
      <c r="H10" s="47"/>
      <c r="I10" s="47"/>
      <c r="J10" s="47"/>
      <c r="K10" s="47"/>
      <c r="L10" s="47"/>
      <c r="M10" s="47"/>
      <c r="N10" s="47"/>
      <c r="O10" s="47"/>
      <c r="P10" s="47"/>
      <c r="Q10" s="47"/>
      <c r="R10" s="47"/>
      <c r="S10" s="47"/>
      <c r="T10" s="47"/>
      <c r="U10" s="47"/>
      <c r="V10" s="47"/>
      <c r="W10" s="20"/>
      <c r="X10" s="20"/>
      <c r="Y10" s="20"/>
      <c r="Z10" s="20"/>
      <c r="AA10" s="20"/>
      <c r="AB10" s="20"/>
      <c r="AC10" s="20"/>
      <c r="AD10" s="20"/>
      <c r="AE10" s="20"/>
      <c r="AF10" s="20"/>
      <c r="AG10" s="20"/>
      <c r="AH10" s="20"/>
      <c r="AI10" s="20"/>
      <c r="AJ10" s="20"/>
      <c r="AK10" s="20"/>
      <c r="AL10" s="20"/>
      <c r="AM10" s="20"/>
      <c r="AN10" s="20"/>
      <c r="AO10" s="20"/>
    </row>
    <row r="11" spans="1:41" ht="10.5" customHeight="1" x14ac:dyDescent="0.2">
      <c r="A11" s="47"/>
      <c r="B11" s="216" t="s">
        <v>59</v>
      </c>
      <c r="C11" s="194">
        <f>S2</f>
        <v>6.35</v>
      </c>
      <c r="D11" s="194"/>
      <c r="E11" s="194"/>
      <c r="F11" s="38" t="s">
        <v>61</v>
      </c>
      <c r="G11" s="194">
        <f>AB2</f>
        <v>5.93</v>
      </c>
      <c r="H11" s="194"/>
      <c r="I11" s="194"/>
      <c r="J11" s="216" t="s">
        <v>60</v>
      </c>
      <c r="K11" s="216" t="s">
        <v>43</v>
      </c>
      <c r="L11" s="218">
        <f>(C11+G11)/2*100</f>
        <v>614</v>
      </c>
      <c r="M11" s="218"/>
      <c r="N11" s="218"/>
      <c r="O11" s="218"/>
      <c r="P11" s="218"/>
      <c r="Q11" s="218"/>
      <c r="R11" s="216" t="s">
        <v>23</v>
      </c>
      <c r="S11" s="47"/>
      <c r="T11" s="47"/>
      <c r="U11" s="47"/>
      <c r="V11" s="47"/>
      <c r="W11" s="20"/>
      <c r="X11" s="20"/>
      <c r="Y11" s="20"/>
      <c r="Z11" s="20"/>
      <c r="AA11" s="20"/>
      <c r="AB11" s="20"/>
      <c r="AC11" s="20"/>
      <c r="AD11" s="20"/>
      <c r="AE11" s="20"/>
      <c r="AF11" s="20"/>
      <c r="AG11" s="20"/>
      <c r="AH11" s="20"/>
      <c r="AI11" s="20"/>
      <c r="AJ11" s="20"/>
      <c r="AK11" s="20"/>
      <c r="AL11" s="20"/>
      <c r="AM11" s="20"/>
      <c r="AN11" s="20"/>
      <c r="AO11" s="20"/>
    </row>
    <row r="12" spans="1:41" ht="10.5" customHeight="1" x14ac:dyDescent="0.2">
      <c r="A12" s="47"/>
      <c r="B12" s="216"/>
      <c r="C12" s="214">
        <v>2</v>
      </c>
      <c r="D12" s="214"/>
      <c r="E12" s="214"/>
      <c r="F12" s="214"/>
      <c r="G12" s="214"/>
      <c r="H12" s="214"/>
      <c r="I12" s="214"/>
      <c r="J12" s="216"/>
      <c r="K12" s="216"/>
      <c r="L12" s="218"/>
      <c r="M12" s="218"/>
      <c r="N12" s="218"/>
      <c r="O12" s="218"/>
      <c r="P12" s="218"/>
      <c r="Q12" s="218"/>
      <c r="R12" s="216"/>
      <c r="S12" s="47"/>
      <c r="T12" s="47"/>
      <c r="U12" s="47"/>
      <c r="V12" s="47"/>
      <c r="W12" s="20"/>
      <c r="X12" s="20"/>
      <c r="Y12" s="20"/>
      <c r="Z12" s="20"/>
      <c r="AA12" s="20"/>
      <c r="AB12" s="20"/>
      <c r="AC12" s="20"/>
      <c r="AD12" s="20"/>
      <c r="AE12" s="20"/>
      <c r="AF12" s="20"/>
      <c r="AG12" s="20"/>
      <c r="AH12" s="20"/>
      <c r="AI12" s="20"/>
      <c r="AJ12" s="20"/>
      <c r="AK12" s="20"/>
      <c r="AL12" s="20"/>
      <c r="AM12" s="20"/>
      <c r="AN12" s="20"/>
      <c r="AO12" s="20"/>
    </row>
    <row r="13" spans="1:41" ht="10.5" customHeight="1" x14ac:dyDescent="0.2">
      <c r="A13" s="47" t="s">
        <v>62</v>
      </c>
      <c r="B13" s="47"/>
      <c r="C13" s="47"/>
      <c r="D13" s="47"/>
      <c r="E13" s="47"/>
      <c r="F13" s="47"/>
      <c r="G13" s="47"/>
      <c r="H13" s="47"/>
      <c r="I13" s="47"/>
      <c r="J13" s="47"/>
      <c r="K13" s="47"/>
      <c r="L13" s="47"/>
      <c r="M13" s="47"/>
      <c r="N13" s="47"/>
      <c r="O13" s="47"/>
      <c r="P13" s="47"/>
      <c r="Q13" s="47"/>
      <c r="R13" s="47"/>
      <c r="S13" s="47"/>
      <c r="T13" s="47"/>
      <c r="U13" s="47"/>
      <c r="V13" s="47"/>
      <c r="W13" s="20"/>
      <c r="X13" s="20"/>
      <c r="Y13" s="20"/>
      <c r="Z13" s="20"/>
      <c r="AA13" s="20"/>
      <c r="AB13" s="20"/>
      <c r="AC13" s="20"/>
      <c r="AD13" s="20"/>
      <c r="AE13" s="20"/>
      <c r="AF13" s="20"/>
      <c r="AG13" s="20"/>
      <c r="AH13" s="20"/>
      <c r="AI13" s="20"/>
      <c r="AJ13" s="20"/>
      <c r="AK13" s="20"/>
      <c r="AL13" s="20"/>
      <c r="AM13" s="20"/>
      <c r="AN13" s="20"/>
      <c r="AO13" s="20"/>
    </row>
    <row r="14" spans="1:41" ht="10.5" customHeight="1" x14ac:dyDescent="0.2">
      <c r="A14" s="47"/>
      <c r="B14" s="216">
        <f>L11</f>
        <v>614</v>
      </c>
      <c r="C14" s="216"/>
      <c r="D14" s="216"/>
      <c r="E14" s="216"/>
      <c r="F14" s="216" t="s">
        <v>61</v>
      </c>
      <c r="G14" s="196">
        <f>P8</f>
        <v>7.0407040704070472</v>
      </c>
      <c r="H14" s="196"/>
      <c r="I14" s="196"/>
      <c r="J14" s="196"/>
      <c r="K14" s="216" t="s">
        <v>43</v>
      </c>
      <c r="L14" s="193">
        <f>B14+G14</f>
        <v>621.04070407040706</v>
      </c>
      <c r="M14" s="193"/>
      <c r="N14" s="193"/>
      <c r="O14" s="193"/>
      <c r="P14" s="193"/>
      <c r="Q14" s="216" t="s">
        <v>23</v>
      </c>
      <c r="R14" s="47"/>
      <c r="S14" s="47"/>
      <c r="T14" s="47"/>
      <c r="U14" s="47"/>
      <c r="V14" s="47"/>
      <c r="W14" s="20"/>
      <c r="X14" s="20"/>
      <c r="Y14" s="20"/>
      <c r="Z14" s="20"/>
      <c r="AA14" s="20"/>
      <c r="AB14" s="20"/>
      <c r="AC14" s="20"/>
      <c r="AD14" s="20"/>
      <c r="AE14" s="20"/>
      <c r="AF14" s="20"/>
      <c r="AG14" s="20"/>
      <c r="AH14" s="20"/>
      <c r="AI14" s="20"/>
      <c r="AJ14" s="20"/>
      <c r="AK14" s="20"/>
      <c r="AL14" s="20"/>
      <c r="AM14" s="20"/>
      <c r="AN14" s="20"/>
      <c r="AO14" s="20"/>
    </row>
    <row r="15" spans="1:41" ht="10.5" customHeight="1" x14ac:dyDescent="0.2">
      <c r="A15" s="47"/>
      <c r="B15" s="216"/>
      <c r="C15" s="216"/>
      <c r="D15" s="216"/>
      <c r="E15" s="216"/>
      <c r="F15" s="216"/>
      <c r="G15" s="196"/>
      <c r="H15" s="196"/>
      <c r="I15" s="196"/>
      <c r="J15" s="196"/>
      <c r="K15" s="216"/>
      <c r="L15" s="193"/>
      <c r="M15" s="193"/>
      <c r="N15" s="193"/>
      <c r="O15" s="193"/>
      <c r="P15" s="193"/>
      <c r="Q15" s="216"/>
      <c r="R15" s="47"/>
      <c r="S15" s="47"/>
      <c r="T15" s="47"/>
      <c r="U15" s="47"/>
      <c r="V15" s="47"/>
      <c r="W15" s="20"/>
      <c r="X15" s="20"/>
      <c r="Y15" s="20"/>
      <c r="Z15" s="20"/>
      <c r="AA15" s="20"/>
      <c r="AB15" s="20"/>
      <c r="AC15" s="20"/>
      <c r="AD15" s="20"/>
      <c r="AE15" s="20"/>
      <c r="AF15" s="20"/>
      <c r="AG15" s="20"/>
      <c r="AH15" s="20"/>
      <c r="AI15" s="20"/>
      <c r="AJ15" s="20"/>
      <c r="AK15" s="20"/>
      <c r="AL15" s="20"/>
      <c r="AM15" s="20"/>
      <c r="AN15" s="20"/>
      <c r="AO15" s="20"/>
    </row>
    <row r="16" spans="1:41" ht="10.5" customHeight="1" x14ac:dyDescent="0.2">
      <c r="A16" s="47"/>
      <c r="B16" s="47"/>
      <c r="C16" s="47"/>
      <c r="D16" s="47"/>
      <c r="E16" s="47"/>
      <c r="F16" s="47"/>
      <c r="G16" s="47"/>
      <c r="H16" s="47"/>
      <c r="I16" s="47"/>
      <c r="J16" s="47"/>
      <c r="K16" s="47" t="s">
        <v>43</v>
      </c>
      <c r="L16" s="217">
        <f>L14/100</f>
        <v>6.2104070407040703</v>
      </c>
      <c r="M16" s="217"/>
      <c r="N16" s="217"/>
      <c r="O16" s="217"/>
      <c r="P16" s="217"/>
      <c r="Q16" s="47" t="s">
        <v>237</v>
      </c>
      <c r="R16" s="47"/>
      <c r="S16" s="47"/>
      <c r="T16" s="47"/>
      <c r="U16" s="47"/>
      <c r="V16" s="47"/>
      <c r="W16" s="20"/>
      <c r="X16" s="20"/>
      <c r="Y16" s="20"/>
      <c r="Z16" s="20"/>
      <c r="AA16" s="20"/>
      <c r="AB16" s="20"/>
      <c r="AC16" s="20"/>
      <c r="AD16" s="20"/>
      <c r="AE16" s="20"/>
      <c r="AF16" s="20"/>
      <c r="AG16" s="20"/>
      <c r="AH16" s="20"/>
      <c r="AI16" s="20"/>
      <c r="AJ16" s="20"/>
      <c r="AK16" s="20"/>
      <c r="AL16" s="20"/>
      <c r="AM16" s="20"/>
      <c r="AN16" s="20"/>
      <c r="AO16" s="20"/>
    </row>
    <row r="17" spans="1:41" ht="10.5" customHeight="1" x14ac:dyDescent="0.2"/>
    <row r="18" spans="1:41" x14ac:dyDescent="0.2">
      <c r="A18" s="66" t="s">
        <v>27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row>
    <row r="19" spans="1:41" x14ac:dyDescent="0.2">
      <c r="A19" s="211" t="s">
        <v>49</v>
      </c>
      <c r="B19" s="198"/>
      <c r="C19" s="198"/>
      <c r="D19" s="198"/>
      <c r="E19" s="198"/>
      <c r="F19" s="204">
        <v>7200</v>
      </c>
      <c r="G19" s="204"/>
      <c r="H19" s="204"/>
      <c r="I19" s="204"/>
      <c r="J19" s="198" t="s">
        <v>50</v>
      </c>
      <c r="K19" s="198"/>
      <c r="L19" s="198"/>
      <c r="M19" s="198"/>
      <c r="N19" s="198"/>
      <c r="O19" s="198"/>
      <c r="P19" s="198"/>
      <c r="Q19" s="198"/>
      <c r="R19" s="198"/>
      <c r="S19" s="204">
        <v>6.75</v>
      </c>
      <c r="T19" s="204"/>
      <c r="U19" s="204"/>
      <c r="V19" s="5" t="s">
        <v>192</v>
      </c>
      <c r="W19" s="5"/>
      <c r="X19" s="5"/>
      <c r="Y19" s="5"/>
      <c r="Z19" s="5"/>
      <c r="AA19" s="5"/>
      <c r="AB19" s="204">
        <v>5.95</v>
      </c>
      <c r="AC19" s="204"/>
      <c r="AD19" s="204"/>
      <c r="AE19" s="49" t="s">
        <v>51</v>
      </c>
      <c r="AF19" s="5"/>
      <c r="AG19" s="5"/>
      <c r="AH19" s="5"/>
      <c r="AI19" s="5"/>
      <c r="AJ19" s="5"/>
      <c r="AK19" s="5"/>
      <c r="AL19" s="5"/>
      <c r="AM19" s="5"/>
      <c r="AN19" s="5"/>
      <c r="AO19" s="12"/>
    </row>
    <row r="20" spans="1:41" x14ac:dyDescent="0.2">
      <c r="A20" s="63" t="s">
        <v>225</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4"/>
    </row>
    <row r="21" spans="1:41" x14ac:dyDescent="0.2">
      <c r="A21" s="220" t="s">
        <v>193</v>
      </c>
      <c r="B21" s="221"/>
      <c r="C21" s="221"/>
      <c r="D21" s="221"/>
      <c r="E21" s="221"/>
      <c r="F21" s="221"/>
      <c r="G21" s="221"/>
      <c r="H21" s="221"/>
      <c r="I21" s="219">
        <v>14.7</v>
      </c>
      <c r="J21" s="219"/>
      <c r="K21" s="219"/>
      <c r="L21" s="66" t="s">
        <v>194</v>
      </c>
      <c r="M21" s="66"/>
      <c r="N21" s="66"/>
      <c r="O21" s="66"/>
      <c r="P21" s="66"/>
      <c r="Q21" s="66"/>
      <c r="R21" s="66"/>
      <c r="S21" s="66"/>
      <c r="T21" s="66"/>
      <c r="U21" s="66"/>
      <c r="V21" s="66"/>
      <c r="W21" s="66"/>
      <c r="X21" s="66"/>
      <c r="Y21" s="66"/>
      <c r="Z21" s="219">
        <v>1.0249999999999999</v>
      </c>
      <c r="AA21" s="219"/>
      <c r="AB21" s="219"/>
      <c r="AC21" s="221" t="s">
        <v>52</v>
      </c>
      <c r="AD21" s="221"/>
      <c r="AE21" s="222">
        <v>1.01</v>
      </c>
      <c r="AF21" s="222"/>
      <c r="AG21" s="222"/>
      <c r="AH21" s="66" t="s">
        <v>53</v>
      </c>
      <c r="AI21" s="66"/>
      <c r="AJ21" s="66"/>
      <c r="AK21" s="66"/>
      <c r="AL21" s="66"/>
      <c r="AM21" s="66"/>
      <c r="AN21" s="66"/>
      <c r="AO21" s="14"/>
    </row>
    <row r="22" spans="1:41" ht="10.5" customHeight="1" x14ac:dyDescent="0.2">
      <c r="A22" s="47" t="s">
        <v>54</v>
      </c>
      <c r="B22" s="47"/>
      <c r="C22" s="47"/>
      <c r="D22" s="47"/>
      <c r="E22" s="47"/>
      <c r="F22" s="47"/>
      <c r="G22" s="47"/>
      <c r="H22" s="47"/>
      <c r="I22" s="47"/>
      <c r="J22" s="47"/>
      <c r="K22" s="47"/>
      <c r="L22" s="47"/>
      <c r="M22" s="47"/>
      <c r="N22" s="47"/>
      <c r="O22" s="47"/>
      <c r="P22" s="47"/>
      <c r="Q22" s="47"/>
      <c r="R22" s="47"/>
      <c r="S22" s="47"/>
      <c r="T22" s="47"/>
      <c r="U22" s="47"/>
      <c r="V22" s="47"/>
      <c r="W22" s="62"/>
      <c r="X22" s="62"/>
      <c r="Y22" s="62"/>
      <c r="Z22" s="62"/>
      <c r="AA22" s="62"/>
      <c r="AB22" s="62"/>
      <c r="AC22" s="62"/>
      <c r="AD22" s="62"/>
      <c r="AE22" s="62"/>
      <c r="AF22" s="62"/>
      <c r="AG22" s="62"/>
      <c r="AH22" s="62"/>
      <c r="AI22" s="62"/>
      <c r="AJ22" s="62"/>
      <c r="AK22" s="62"/>
      <c r="AL22" s="62"/>
      <c r="AM22" s="62"/>
      <c r="AN22" s="62"/>
      <c r="AO22" s="62"/>
    </row>
    <row r="23" spans="1:41" ht="10.5" customHeight="1" x14ac:dyDescent="0.2">
      <c r="A23" s="47"/>
      <c r="B23" s="47"/>
      <c r="C23" s="47"/>
      <c r="D23" s="47"/>
      <c r="E23" s="47"/>
      <c r="F23" s="47"/>
      <c r="G23" s="47"/>
      <c r="H23" s="47"/>
      <c r="I23" s="47"/>
      <c r="J23" s="47"/>
      <c r="K23" s="47"/>
      <c r="L23" s="47"/>
      <c r="M23" s="47"/>
      <c r="N23" s="47"/>
      <c r="O23" s="47"/>
      <c r="P23" s="47"/>
      <c r="Q23" s="47"/>
      <c r="R23" s="47"/>
      <c r="S23" s="47"/>
      <c r="T23" s="47"/>
      <c r="U23" s="47"/>
      <c r="V23" s="47"/>
      <c r="W23" s="62"/>
      <c r="X23" s="62"/>
      <c r="Y23" s="62"/>
      <c r="Z23" s="62"/>
      <c r="AA23" s="62"/>
      <c r="AB23" s="62"/>
      <c r="AC23" s="62"/>
      <c r="AD23" s="62"/>
      <c r="AE23" s="62"/>
      <c r="AF23" s="62"/>
      <c r="AG23" s="62"/>
      <c r="AH23" s="62"/>
      <c r="AI23" s="62"/>
      <c r="AJ23" s="62"/>
      <c r="AK23" s="62"/>
      <c r="AL23" s="62"/>
      <c r="AM23" s="62"/>
      <c r="AN23" s="62"/>
      <c r="AO23" s="62"/>
    </row>
    <row r="24" spans="1:41" ht="10.5" customHeight="1" x14ac:dyDescent="0.2">
      <c r="A24" s="47"/>
      <c r="B24" s="47"/>
      <c r="C24" s="47"/>
      <c r="D24" s="47"/>
      <c r="E24" s="47"/>
      <c r="F24" s="47"/>
      <c r="G24" s="47"/>
      <c r="H24" s="47"/>
      <c r="I24" s="47"/>
      <c r="J24" s="47"/>
      <c r="K24" s="47"/>
      <c r="L24" s="61"/>
      <c r="M24" s="47"/>
      <c r="N24" s="47"/>
      <c r="O24" s="47"/>
      <c r="P24" s="47"/>
      <c r="Q24" s="47"/>
      <c r="R24" s="47"/>
      <c r="S24" s="47"/>
      <c r="T24" s="47"/>
      <c r="U24" s="47"/>
      <c r="V24" s="47"/>
      <c r="W24" s="62"/>
      <c r="X24" s="62"/>
      <c r="Y24" s="62"/>
      <c r="Z24" s="62"/>
      <c r="AA24" s="62"/>
      <c r="AB24" s="62"/>
      <c r="AC24" s="62"/>
      <c r="AD24" s="62"/>
      <c r="AE24" s="62"/>
      <c r="AF24" s="62"/>
      <c r="AG24" s="62"/>
      <c r="AH24" s="62"/>
      <c r="AI24" s="62"/>
      <c r="AJ24" s="62"/>
      <c r="AK24" s="62"/>
      <c r="AL24" s="62"/>
      <c r="AM24" s="62"/>
      <c r="AN24" s="62"/>
      <c r="AO24" s="62"/>
    </row>
    <row r="25" spans="1:41" ht="10.5" customHeight="1" x14ac:dyDescent="0.2">
      <c r="A25" s="47"/>
      <c r="B25" s="216" t="s">
        <v>4</v>
      </c>
      <c r="C25" s="194">
        <f>F19</f>
        <v>7200</v>
      </c>
      <c r="D25" s="194"/>
      <c r="E25" s="194"/>
      <c r="F25" s="194"/>
      <c r="G25" s="216" t="s">
        <v>55</v>
      </c>
      <c r="H25" s="194">
        <f>Z21</f>
        <v>1.0249999999999999</v>
      </c>
      <c r="I25" s="194"/>
      <c r="J25" s="194"/>
      <c r="K25" s="194"/>
      <c r="L25" s="216" t="s">
        <v>0</v>
      </c>
      <c r="M25" s="216">
        <v>1</v>
      </c>
      <c r="N25" s="216" t="s">
        <v>56</v>
      </c>
      <c r="O25" s="216" t="s">
        <v>4</v>
      </c>
      <c r="P25" s="197">
        <f>(C25/C26)*((H25/H26)-1)</f>
        <v>7.2741968074358532</v>
      </c>
      <c r="Q25" s="197"/>
      <c r="R25" s="197"/>
      <c r="S25" s="197"/>
      <c r="T25" s="197"/>
      <c r="U25" s="216" t="s">
        <v>41</v>
      </c>
      <c r="V25" s="216"/>
      <c r="W25" s="62"/>
      <c r="X25" s="62"/>
      <c r="Y25" s="62"/>
      <c r="Z25" s="62"/>
      <c r="AA25" s="62"/>
      <c r="AB25" s="62"/>
      <c r="AC25" s="62"/>
      <c r="AD25" s="62"/>
      <c r="AE25" s="62"/>
      <c r="AF25" s="62"/>
      <c r="AG25" s="62"/>
      <c r="AH25" s="62"/>
      <c r="AI25" s="62"/>
      <c r="AJ25" s="62"/>
      <c r="AK25" s="62"/>
      <c r="AL25" s="62"/>
      <c r="AM25" s="62"/>
      <c r="AN25" s="62"/>
      <c r="AO25" s="62"/>
    </row>
    <row r="26" spans="1:41" ht="10.5" customHeight="1" x14ac:dyDescent="0.2">
      <c r="A26" s="47"/>
      <c r="B26" s="216"/>
      <c r="C26" s="214">
        <f>I21</f>
        <v>14.7</v>
      </c>
      <c r="D26" s="214"/>
      <c r="E26" s="214"/>
      <c r="F26" s="214"/>
      <c r="G26" s="216"/>
      <c r="H26" s="214">
        <f>AE21</f>
        <v>1.01</v>
      </c>
      <c r="I26" s="214"/>
      <c r="J26" s="214"/>
      <c r="K26" s="214"/>
      <c r="L26" s="216"/>
      <c r="M26" s="216"/>
      <c r="N26" s="216"/>
      <c r="O26" s="216"/>
      <c r="P26" s="197"/>
      <c r="Q26" s="197"/>
      <c r="R26" s="197"/>
      <c r="S26" s="197"/>
      <c r="T26" s="197"/>
      <c r="U26" s="216"/>
      <c r="V26" s="216"/>
      <c r="W26" s="62"/>
      <c r="X26" s="62"/>
      <c r="Y26" s="62"/>
      <c r="Z26" s="62"/>
      <c r="AA26" s="62"/>
      <c r="AB26" s="62"/>
      <c r="AC26" s="62"/>
      <c r="AD26" s="62"/>
      <c r="AE26" s="62"/>
      <c r="AF26" s="62"/>
      <c r="AG26" s="62"/>
      <c r="AH26" s="62"/>
      <c r="AI26" s="62"/>
      <c r="AJ26" s="62"/>
      <c r="AK26" s="62"/>
      <c r="AL26" s="62"/>
      <c r="AM26" s="62"/>
      <c r="AN26" s="62"/>
      <c r="AO26" s="62"/>
    </row>
    <row r="27" spans="1:41" ht="10.5" customHeight="1" x14ac:dyDescent="0.2">
      <c r="A27" s="47" t="s">
        <v>58</v>
      </c>
      <c r="B27" s="47"/>
      <c r="C27" s="47"/>
      <c r="D27" s="47"/>
      <c r="E27" s="47"/>
      <c r="F27" s="47"/>
      <c r="G27" s="47"/>
      <c r="H27" s="47"/>
      <c r="I27" s="47"/>
      <c r="J27" s="47"/>
      <c r="K27" s="47"/>
      <c r="L27" s="47"/>
      <c r="M27" s="47"/>
      <c r="N27" s="47"/>
      <c r="O27" s="47"/>
      <c r="P27" s="47"/>
      <c r="Q27" s="47"/>
      <c r="R27" s="47"/>
      <c r="S27" s="47"/>
      <c r="T27" s="47"/>
      <c r="U27" s="47"/>
      <c r="V27" s="47"/>
      <c r="W27" s="62"/>
      <c r="X27" s="62"/>
      <c r="Y27" s="62"/>
      <c r="Z27" s="62"/>
      <c r="AA27" s="62"/>
      <c r="AB27" s="62"/>
      <c r="AC27" s="62"/>
      <c r="AD27" s="62"/>
      <c r="AE27" s="62"/>
      <c r="AF27" s="62"/>
      <c r="AG27" s="62"/>
      <c r="AH27" s="62"/>
      <c r="AI27" s="62"/>
      <c r="AJ27" s="62"/>
      <c r="AK27" s="62"/>
      <c r="AL27" s="62"/>
      <c r="AM27" s="62"/>
      <c r="AN27" s="62"/>
      <c r="AO27" s="62"/>
    </row>
    <row r="28" spans="1:41" ht="10.5" customHeight="1" x14ac:dyDescent="0.2">
      <c r="A28" s="47"/>
      <c r="B28" s="216" t="s">
        <v>37</v>
      </c>
      <c r="C28" s="194">
        <f>S19</f>
        <v>6.75</v>
      </c>
      <c r="D28" s="194"/>
      <c r="E28" s="194"/>
      <c r="F28" s="38" t="s">
        <v>61</v>
      </c>
      <c r="G28" s="194">
        <f>AB19</f>
        <v>5.95</v>
      </c>
      <c r="H28" s="194"/>
      <c r="I28" s="194"/>
      <c r="J28" s="216" t="s">
        <v>8</v>
      </c>
      <c r="K28" s="216" t="s">
        <v>43</v>
      </c>
      <c r="L28" s="218">
        <f>(C28+G28)/2*100</f>
        <v>635</v>
      </c>
      <c r="M28" s="218"/>
      <c r="N28" s="218"/>
      <c r="O28" s="218"/>
      <c r="P28" s="218"/>
      <c r="Q28" s="218"/>
      <c r="R28" s="216" t="s">
        <v>23</v>
      </c>
      <c r="S28" s="47"/>
      <c r="T28" s="47"/>
      <c r="U28" s="47"/>
      <c r="V28" s="47"/>
      <c r="W28" s="62"/>
      <c r="X28" s="62"/>
      <c r="Y28" s="62"/>
      <c r="Z28" s="62"/>
      <c r="AA28" s="62"/>
      <c r="AB28" s="62"/>
      <c r="AC28" s="62"/>
      <c r="AD28" s="62"/>
      <c r="AE28" s="62"/>
      <c r="AF28" s="62"/>
      <c r="AG28" s="62"/>
      <c r="AH28" s="62"/>
      <c r="AI28" s="62"/>
      <c r="AJ28" s="62"/>
      <c r="AK28" s="62"/>
      <c r="AL28" s="62"/>
      <c r="AM28" s="62"/>
      <c r="AN28" s="62"/>
      <c r="AO28" s="62"/>
    </row>
    <row r="29" spans="1:41" ht="10.5" customHeight="1" x14ac:dyDescent="0.2">
      <c r="A29" s="47"/>
      <c r="B29" s="216"/>
      <c r="C29" s="214">
        <v>2</v>
      </c>
      <c r="D29" s="214"/>
      <c r="E29" s="214"/>
      <c r="F29" s="214"/>
      <c r="G29" s="214"/>
      <c r="H29" s="214"/>
      <c r="I29" s="214"/>
      <c r="J29" s="216"/>
      <c r="K29" s="216"/>
      <c r="L29" s="218"/>
      <c r="M29" s="218"/>
      <c r="N29" s="218"/>
      <c r="O29" s="218"/>
      <c r="P29" s="218"/>
      <c r="Q29" s="218"/>
      <c r="R29" s="216"/>
      <c r="S29" s="47"/>
      <c r="T29" s="47"/>
      <c r="U29" s="47"/>
      <c r="V29" s="47"/>
      <c r="W29" s="62"/>
      <c r="X29" s="62"/>
      <c r="Y29" s="62"/>
      <c r="Z29" s="62"/>
      <c r="AA29" s="62"/>
      <c r="AB29" s="62"/>
      <c r="AC29" s="62"/>
      <c r="AD29" s="62"/>
      <c r="AE29" s="62"/>
      <c r="AF29" s="62"/>
      <c r="AG29" s="62"/>
      <c r="AH29" s="62"/>
      <c r="AI29" s="62"/>
      <c r="AJ29" s="62"/>
      <c r="AK29" s="62"/>
      <c r="AL29" s="62"/>
      <c r="AM29" s="62"/>
      <c r="AN29" s="62"/>
      <c r="AO29" s="62"/>
    </row>
    <row r="30" spans="1:41" ht="10.5" customHeight="1" x14ac:dyDescent="0.2">
      <c r="A30" s="47" t="s">
        <v>62</v>
      </c>
      <c r="B30" s="47"/>
      <c r="C30" s="47"/>
      <c r="D30" s="47"/>
      <c r="E30" s="47"/>
      <c r="F30" s="47"/>
      <c r="G30" s="47"/>
      <c r="H30" s="47"/>
      <c r="I30" s="47"/>
      <c r="J30" s="47"/>
      <c r="K30" s="47"/>
      <c r="L30" s="47"/>
      <c r="M30" s="47"/>
      <c r="N30" s="47"/>
      <c r="O30" s="47"/>
      <c r="P30" s="47"/>
      <c r="Q30" s="47"/>
      <c r="R30" s="47"/>
      <c r="S30" s="47"/>
      <c r="T30" s="47"/>
      <c r="U30" s="47"/>
      <c r="V30" s="47"/>
      <c r="W30" s="62"/>
      <c r="X30" s="62"/>
      <c r="Y30" s="62"/>
      <c r="Z30" s="62"/>
      <c r="AA30" s="62"/>
      <c r="AB30" s="62"/>
      <c r="AC30" s="62"/>
      <c r="AD30" s="62"/>
      <c r="AE30" s="62"/>
      <c r="AF30" s="62"/>
      <c r="AG30" s="62"/>
      <c r="AH30" s="62"/>
      <c r="AI30" s="62"/>
      <c r="AJ30" s="62"/>
      <c r="AK30" s="62"/>
      <c r="AL30" s="62"/>
      <c r="AM30" s="62"/>
      <c r="AN30" s="62"/>
      <c r="AO30" s="62"/>
    </row>
    <row r="31" spans="1:41" ht="10.5" customHeight="1" x14ac:dyDescent="0.2">
      <c r="A31" s="47"/>
      <c r="B31" s="216">
        <f>ROUND(L28,2)</f>
        <v>635</v>
      </c>
      <c r="C31" s="216"/>
      <c r="D31" s="216"/>
      <c r="E31" s="216"/>
      <c r="F31" s="216" t="s">
        <v>61</v>
      </c>
      <c r="G31" s="196">
        <f>ROUND(P25,2)</f>
        <v>7.27</v>
      </c>
      <c r="H31" s="196"/>
      <c r="I31" s="196"/>
      <c r="J31" s="196"/>
      <c r="K31" s="216" t="s">
        <v>43</v>
      </c>
      <c r="L31" s="193">
        <f>B31+G31</f>
        <v>642.27</v>
      </c>
      <c r="M31" s="193"/>
      <c r="N31" s="193"/>
      <c r="O31" s="193"/>
      <c r="P31" s="193"/>
      <c r="Q31" s="216" t="s">
        <v>23</v>
      </c>
      <c r="R31" s="47"/>
      <c r="S31" s="47"/>
      <c r="T31" s="47"/>
      <c r="U31" s="47"/>
      <c r="V31" s="47"/>
      <c r="W31" s="62"/>
      <c r="X31" s="62"/>
      <c r="Y31" s="62"/>
      <c r="Z31" s="62"/>
      <c r="AA31" s="62"/>
      <c r="AB31" s="62"/>
      <c r="AC31" s="62"/>
      <c r="AD31" s="62"/>
      <c r="AE31" s="62"/>
      <c r="AF31" s="62"/>
      <c r="AG31" s="62"/>
      <c r="AH31" s="62"/>
      <c r="AI31" s="62"/>
      <c r="AJ31" s="62"/>
      <c r="AK31" s="62"/>
      <c r="AL31" s="62"/>
      <c r="AM31" s="62"/>
      <c r="AN31" s="62"/>
      <c r="AO31" s="62"/>
    </row>
    <row r="32" spans="1:41" ht="10.5" customHeight="1" x14ac:dyDescent="0.2">
      <c r="A32" s="47"/>
      <c r="B32" s="216"/>
      <c r="C32" s="216"/>
      <c r="D32" s="216"/>
      <c r="E32" s="216"/>
      <c r="F32" s="216"/>
      <c r="G32" s="196"/>
      <c r="H32" s="196"/>
      <c r="I32" s="196"/>
      <c r="J32" s="196"/>
      <c r="K32" s="216"/>
      <c r="L32" s="193"/>
      <c r="M32" s="193"/>
      <c r="N32" s="193"/>
      <c r="O32" s="193"/>
      <c r="P32" s="193"/>
      <c r="Q32" s="216"/>
      <c r="R32" s="47"/>
      <c r="S32" s="47"/>
      <c r="T32" s="47"/>
      <c r="U32" s="47"/>
      <c r="V32" s="47"/>
      <c r="W32" s="62"/>
      <c r="X32" s="62"/>
      <c r="Y32" s="62"/>
      <c r="Z32" s="62"/>
      <c r="AA32" s="62"/>
      <c r="AB32" s="62"/>
      <c r="AC32" s="62"/>
      <c r="AD32" s="62"/>
      <c r="AE32" s="62"/>
      <c r="AF32" s="62"/>
      <c r="AG32" s="62"/>
      <c r="AH32" s="62"/>
      <c r="AI32" s="62"/>
      <c r="AJ32" s="62"/>
      <c r="AK32" s="62"/>
      <c r="AL32" s="62"/>
      <c r="AM32" s="62"/>
      <c r="AN32" s="62"/>
      <c r="AO32" s="62"/>
    </row>
    <row r="33" spans="1:41" ht="10.5" customHeight="1" x14ac:dyDescent="0.2">
      <c r="A33" s="47"/>
      <c r="B33" s="47"/>
      <c r="C33" s="47"/>
      <c r="D33" s="47"/>
      <c r="E33" s="47"/>
      <c r="F33" s="47"/>
      <c r="G33" s="47"/>
      <c r="H33" s="47"/>
      <c r="I33" s="47"/>
      <c r="J33" s="47"/>
      <c r="K33" s="47" t="s">
        <v>43</v>
      </c>
      <c r="L33" s="217">
        <f>L31/100</f>
        <v>6.4226999999999999</v>
      </c>
      <c r="M33" s="217"/>
      <c r="N33" s="217"/>
      <c r="O33" s="217"/>
      <c r="P33" s="217"/>
      <c r="Q33" s="47" t="s">
        <v>237</v>
      </c>
      <c r="R33" s="47"/>
      <c r="S33" s="47"/>
      <c r="T33" s="47"/>
      <c r="U33" s="47"/>
      <c r="V33" s="47"/>
      <c r="W33" s="62"/>
      <c r="X33" s="62"/>
      <c r="Y33" s="62"/>
      <c r="Z33" s="62"/>
      <c r="AA33" s="62"/>
      <c r="AB33" s="62"/>
      <c r="AC33" s="62"/>
      <c r="AD33" s="62"/>
      <c r="AE33" s="62"/>
      <c r="AF33" s="62"/>
      <c r="AG33" s="62"/>
      <c r="AH33" s="62"/>
      <c r="AI33" s="62"/>
      <c r="AJ33" s="62"/>
      <c r="AK33" s="62"/>
      <c r="AL33" s="62"/>
      <c r="AM33" s="62"/>
      <c r="AN33" s="62"/>
      <c r="AO33" s="62"/>
    </row>
    <row r="34" spans="1:41" ht="10.5" customHeight="1" x14ac:dyDescent="0.2"/>
    <row r="35" spans="1:41" x14ac:dyDescent="0.2">
      <c r="A35" s="66" t="s">
        <v>238</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row>
    <row r="36" spans="1:41" x14ac:dyDescent="0.2">
      <c r="A36" s="211" t="s">
        <v>49</v>
      </c>
      <c r="B36" s="198"/>
      <c r="C36" s="198"/>
      <c r="D36" s="198"/>
      <c r="E36" s="198"/>
      <c r="F36" s="204">
        <v>8100</v>
      </c>
      <c r="G36" s="204"/>
      <c r="H36" s="204"/>
      <c r="I36" s="204"/>
      <c r="J36" s="198" t="s">
        <v>50</v>
      </c>
      <c r="K36" s="198"/>
      <c r="L36" s="198"/>
      <c r="M36" s="198"/>
      <c r="N36" s="198"/>
      <c r="O36" s="198"/>
      <c r="P36" s="198"/>
      <c r="Q36" s="198"/>
      <c r="R36" s="198"/>
      <c r="S36" s="199">
        <v>7.1</v>
      </c>
      <c r="T36" s="199"/>
      <c r="U36" s="199"/>
      <c r="V36" s="5" t="s">
        <v>192</v>
      </c>
      <c r="W36" s="5"/>
      <c r="X36" s="5"/>
      <c r="Y36" s="5"/>
      <c r="Z36" s="5"/>
      <c r="AA36" s="5"/>
      <c r="AB36" s="204">
        <v>6.8</v>
      </c>
      <c r="AC36" s="204"/>
      <c r="AD36" s="204"/>
      <c r="AE36" s="49" t="s">
        <v>51</v>
      </c>
      <c r="AF36" s="5"/>
      <c r="AG36" s="5"/>
      <c r="AH36" s="5"/>
      <c r="AI36" s="5"/>
      <c r="AJ36" s="5"/>
      <c r="AK36" s="5"/>
      <c r="AL36" s="5"/>
      <c r="AM36" s="5"/>
      <c r="AN36" s="5"/>
      <c r="AO36" s="12"/>
    </row>
    <row r="37" spans="1:41" x14ac:dyDescent="0.2">
      <c r="A37" s="63" t="s">
        <v>225</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4"/>
    </row>
    <row r="38" spans="1:41" x14ac:dyDescent="0.2">
      <c r="A38" s="220" t="s">
        <v>193</v>
      </c>
      <c r="B38" s="221"/>
      <c r="C38" s="221"/>
      <c r="D38" s="221"/>
      <c r="E38" s="221"/>
      <c r="F38" s="221"/>
      <c r="G38" s="221"/>
      <c r="H38" s="221"/>
      <c r="I38" s="219">
        <v>16.2</v>
      </c>
      <c r="J38" s="219"/>
      <c r="K38" s="219"/>
      <c r="L38" s="66" t="s">
        <v>194</v>
      </c>
      <c r="M38" s="66"/>
      <c r="N38" s="66"/>
      <c r="O38" s="66"/>
      <c r="P38" s="66"/>
      <c r="Q38" s="66"/>
      <c r="R38" s="66"/>
      <c r="S38" s="66"/>
      <c r="T38" s="66"/>
      <c r="U38" s="66"/>
      <c r="V38" s="66"/>
      <c r="W38" s="66"/>
      <c r="X38" s="66"/>
      <c r="Y38" s="66"/>
      <c r="Z38" s="219">
        <v>1.024</v>
      </c>
      <c r="AA38" s="219"/>
      <c r="AB38" s="219"/>
      <c r="AC38" s="221" t="s">
        <v>52</v>
      </c>
      <c r="AD38" s="221"/>
      <c r="AE38" s="222">
        <v>1.0029999999999999</v>
      </c>
      <c r="AF38" s="222"/>
      <c r="AG38" s="222"/>
      <c r="AH38" s="66" t="s">
        <v>53</v>
      </c>
      <c r="AI38" s="66"/>
      <c r="AJ38" s="66"/>
      <c r="AK38" s="66"/>
      <c r="AL38" s="66"/>
      <c r="AM38" s="66"/>
      <c r="AN38" s="66"/>
      <c r="AO38" s="14"/>
    </row>
    <row r="39" spans="1:41" ht="10.5" customHeight="1" x14ac:dyDescent="0.2">
      <c r="A39" s="47" t="s">
        <v>54</v>
      </c>
      <c r="B39" s="47"/>
      <c r="C39" s="47"/>
      <c r="D39" s="47"/>
      <c r="E39" s="47"/>
      <c r="F39" s="47"/>
      <c r="G39" s="47"/>
      <c r="H39" s="47"/>
      <c r="I39" s="47"/>
      <c r="J39" s="47"/>
      <c r="K39" s="47"/>
      <c r="L39" s="47"/>
      <c r="M39" s="47"/>
      <c r="N39" s="47"/>
      <c r="O39" s="47"/>
      <c r="P39" s="47"/>
      <c r="Q39" s="47"/>
      <c r="R39" s="47"/>
      <c r="S39" s="47"/>
      <c r="T39" s="47"/>
      <c r="U39" s="47"/>
      <c r="V39" s="47"/>
      <c r="W39" s="62"/>
      <c r="X39" s="62"/>
      <c r="Y39" s="62"/>
      <c r="Z39" s="62"/>
      <c r="AA39" s="62"/>
      <c r="AB39" s="62"/>
      <c r="AC39" s="62"/>
      <c r="AD39" s="62"/>
      <c r="AE39" s="62"/>
      <c r="AF39" s="62"/>
      <c r="AG39" s="62"/>
      <c r="AH39" s="62"/>
      <c r="AI39" s="62"/>
      <c r="AJ39" s="62"/>
      <c r="AK39" s="62"/>
      <c r="AL39" s="62"/>
      <c r="AM39" s="62"/>
      <c r="AN39" s="62"/>
      <c r="AO39" s="62"/>
    </row>
    <row r="40" spans="1:41" ht="10.5" customHeight="1" x14ac:dyDescent="0.2">
      <c r="A40" s="47"/>
      <c r="B40" s="47"/>
      <c r="C40" s="47"/>
      <c r="D40" s="47"/>
      <c r="E40" s="47"/>
      <c r="F40" s="47"/>
      <c r="G40" s="47"/>
      <c r="H40" s="47"/>
      <c r="I40" s="47"/>
      <c r="J40" s="47"/>
      <c r="K40" s="47"/>
      <c r="L40" s="47"/>
      <c r="M40" s="47"/>
      <c r="N40" s="47"/>
      <c r="O40" s="47"/>
      <c r="P40" s="47"/>
      <c r="Q40" s="47"/>
      <c r="R40" s="47"/>
      <c r="S40" s="47"/>
      <c r="T40" s="47"/>
      <c r="U40" s="47"/>
      <c r="V40" s="47"/>
      <c r="W40" s="62"/>
      <c r="X40" s="62"/>
      <c r="Y40" s="62"/>
      <c r="Z40" s="62"/>
      <c r="AA40" s="62"/>
      <c r="AB40" s="62"/>
      <c r="AC40" s="62"/>
      <c r="AD40" s="62"/>
      <c r="AE40" s="62"/>
      <c r="AF40" s="62"/>
      <c r="AG40" s="62"/>
      <c r="AH40" s="62"/>
      <c r="AI40" s="62"/>
      <c r="AJ40" s="62"/>
      <c r="AK40" s="62"/>
      <c r="AL40" s="62"/>
      <c r="AM40" s="62"/>
      <c r="AN40" s="62"/>
      <c r="AO40" s="62"/>
    </row>
    <row r="41" spans="1:41" ht="10.5" customHeight="1" x14ac:dyDescent="0.2">
      <c r="A41" s="47"/>
      <c r="B41" s="47"/>
      <c r="C41" s="47"/>
      <c r="D41" s="47"/>
      <c r="E41" s="47"/>
      <c r="F41" s="47"/>
      <c r="G41" s="47"/>
      <c r="H41" s="47"/>
      <c r="I41" s="47"/>
      <c r="J41" s="47"/>
      <c r="K41" s="47"/>
      <c r="L41" s="61"/>
      <c r="M41" s="47"/>
      <c r="N41" s="47"/>
      <c r="O41" s="47"/>
      <c r="P41" s="47"/>
      <c r="Q41" s="47"/>
      <c r="R41" s="47"/>
      <c r="S41" s="47"/>
      <c r="T41" s="47"/>
      <c r="U41" s="47"/>
      <c r="V41" s="47"/>
      <c r="W41" s="62"/>
      <c r="X41" s="62"/>
      <c r="Y41" s="62"/>
      <c r="Z41" s="62"/>
      <c r="AA41" s="62"/>
      <c r="AB41" s="62"/>
      <c r="AC41" s="62"/>
      <c r="AD41" s="62"/>
      <c r="AE41" s="62"/>
      <c r="AF41" s="62"/>
      <c r="AG41" s="62"/>
      <c r="AH41" s="62"/>
      <c r="AI41" s="62"/>
      <c r="AJ41" s="62"/>
      <c r="AK41" s="62"/>
      <c r="AL41" s="62"/>
      <c r="AM41" s="62"/>
      <c r="AN41" s="62"/>
      <c r="AO41" s="62"/>
    </row>
    <row r="42" spans="1:41" ht="10.5" customHeight="1" x14ac:dyDescent="0.2">
      <c r="A42" s="47"/>
      <c r="B42" s="216" t="s">
        <v>4</v>
      </c>
      <c r="C42" s="194">
        <f>F36</f>
        <v>8100</v>
      </c>
      <c r="D42" s="194"/>
      <c r="E42" s="194"/>
      <c r="F42" s="194"/>
      <c r="G42" s="216" t="s">
        <v>55</v>
      </c>
      <c r="H42" s="194">
        <f>Z38</f>
        <v>1.024</v>
      </c>
      <c r="I42" s="194"/>
      <c r="J42" s="194"/>
      <c r="K42" s="194"/>
      <c r="L42" s="216" t="s">
        <v>0</v>
      </c>
      <c r="M42" s="216">
        <v>1</v>
      </c>
      <c r="N42" s="216" t="s">
        <v>56</v>
      </c>
      <c r="O42" s="216" t="s">
        <v>4</v>
      </c>
      <c r="P42" s="197">
        <f>(C42/C43)*((H42/H43)-1)</f>
        <v>10.468594217348027</v>
      </c>
      <c r="Q42" s="197"/>
      <c r="R42" s="197"/>
      <c r="S42" s="197"/>
      <c r="T42" s="197"/>
      <c r="U42" s="216" t="s">
        <v>41</v>
      </c>
      <c r="V42" s="216"/>
      <c r="W42" s="62"/>
      <c r="X42" s="62"/>
      <c r="Y42" s="62"/>
      <c r="Z42" s="62"/>
      <c r="AA42" s="62"/>
      <c r="AB42" s="62"/>
      <c r="AC42" s="62"/>
      <c r="AD42" s="62"/>
      <c r="AE42" s="62"/>
      <c r="AF42" s="62"/>
      <c r="AG42" s="62"/>
      <c r="AH42" s="62"/>
      <c r="AI42" s="62"/>
      <c r="AJ42" s="62"/>
      <c r="AK42" s="62"/>
      <c r="AL42" s="62"/>
      <c r="AM42" s="62"/>
      <c r="AN42" s="62"/>
      <c r="AO42" s="62"/>
    </row>
    <row r="43" spans="1:41" ht="10.5" customHeight="1" x14ac:dyDescent="0.2">
      <c r="A43" s="47"/>
      <c r="B43" s="216"/>
      <c r="C43" s="214">
        <f>I38</f>
        <v>16.2</v>
      </c>
      <c r="D43" s="214"/>
      <c r="E43" s="214"/>
      <c r="F43" s="214"/>
      <c r="G43" s="216"/>
      <c r="H43" s="214">
        <f>AE38</f>
        <v>1.0029999999999999</v>
      </c>
      <c r="I43" s="214"/>
      <c r="J43" s="214"/>
      <c r="K43" s="214"/>
      <c r="L43" s="216"/>
      <c r="M43" s="216"/>
      <c r="N43" s="216"/>
      <c r="O43" s="216"/>
      <c r="P43" s="197"/>
      <c r="Q43" s="197"/>
      <c r="R43" s="197"/>
      <c r="S43" s="197"/>
      <c r="T43" s="197"/>
      <c r="U43" s="216"/>
      <c r="V43" s="216"/>
      <c r="W43" s="62"/>
      <c r="X43" s="62"/>
      <c r="Y43" s="62"/>
      <c r="Z43" s="62"/>
      <c r="AA43" s="62"/>
      <c r="AB43" s="62"/>
      <c r="AC43" s="62"/>
      <c r="AD43" s="62"/>
      <c r="AE43" s="62"/>
      <c r="AF43" s="62"/>
      <c r="AG43" s="62"/>
      <c r="AH43" s="62"/>
      <c r="AI43" s="62"/>
      <c r="AJ43" s="62"/>
      <c r="AK43" s="62"/>
      <c r="AL43" s="62"/>
      <c r="AM43" s="62"/>
      <c r="AN43" s="62"/>
      <c r="AO43" s="62"/>
    </row>
    <row r="44" spans="1:41" ht="10.5" customHeight="1" x14ac:dyDescent="0.2">
      <c r="A44" s="47" t="s">
        <v>58</v>
      </c>
      <c r="B44" s="47"/>
      <c r="C44" s="47"/>
      <c r="D44" s="47"/>
      <c r="E44" s="47"/>
      <c r="F44" s="47"/>
      <c r="G44" s="47"/>
      <c r="H44" s="47"/>
      <c r="I44" s="47"/>
      <c r="J44" s="47"/>
      <c r="K44" s="47"/>
      <c r="L44" s="47"/>
      <c r="M44" s="47"/>
      <c r="N44" s="47"/>
      <c r="O44" s="47"/>
      <c r="P44" s="47"/>
      <c r="Q44" s="47"/>
      <c r="R44" s="47"/>
      <c r="S44" s="47"/>
      <c r="T44" s="47"/>
      <c r="U44" s="47"/>
      <c r="V44" s="47"/>
      <c r="W44" s="62"/>
      <c r="X44" s="62"/>
      <c r="Y44" s="62"/>
      <c r="Z44" s="62"/>
      <c r="AA44" s="62"/>
      <c r="AB44" s="62"/>
      <c r="AC44" s="62"/>
      <c r="AD44" s="62"/>
      <c r="AE44" s="62"/>
      <c r="AF44" s="62"/>
      <c r="AG44" s="62"/>
      <c r="AH44" s="62"/>
      <c r="AI44" s="62"/>
      <c r="AJ44" s="62"/>
      <c r="AK44" s="62"/>
      <c r="AL44" s="62"/>
      <c r="AM44" s="62"/>
      <c r="AN44" s="62"/>
      <c r="AO44" s="62"/>
    </row>
    <row r="45" spans="1:41" ht="10.5" customHeight="1" x14ac:dyDescent="0.2">
      <c r="A45" s="47"/>
      <c r="B45" s="216" t="s">
        <v>37</v>
      </c>
      <c r="C45" s="194">
        <f>S36</f>
        <v>7.1</v>
      </c>
      <c r="D45" s="194"/>
      <c r="E45" s="194"/>
      <c r="F45" s="38" t="s">
        <v>61</v>
      </c>
      <c r="G45" s="194">
        <f>AB36</f>
        <v>6.8</v>
      </c>
      <c r="H45" s="194"/>
      <c r="I45" s="194"/>
      <c r="J45" s="216" t="s">
        <v>8</v>
      </c>
      <c r="K45" s="216" t="s">
        <v>43</v>
      </c>
      <c r="L45" s="218">
        <f>(C45+G45)/2*100</f>
        <v>694.99999999999989</v>
      </c>
      <c r="M45" s="218"/>
      <c r="N45" s="218"/>
      <c r="O45" s="218"/>
      <c r="P45" s="218"/>
      <c r="Q45" s="218"/>
      <c r="R45" s="216" t="s">
        <v>23</v>
      </c>
      <c r="S45" s="47"/>
      <c r="T45" s="47"/>
      <c r="U45" s="47"/>
      <c r="V45" s="47"/>
      <c r="W45" s="62"/>
      <c r="X45" s="62"/>
      <c r="Y45" s="62"/>
      <c r="Z45" s="62"/>
      <c r="AA45" s="62"/>
      <c r="AB45" s="62"/>
      <c r="AC45" s="62"/>
      <c r="AD45" s="62"/>
      <c r="AE45" s="62"/>
      <c r="AF45" s="62"/>
      <c r="AG45" s="62"/>
      <c r="AH45" s="62"/>
      <c r="AI45" s="62"/>
      <c r="AJ45" s="62"/>
      <c r="AK45" s="62"/>
      <c r="AL45" s="62"/>
      <c r="AM45" s="62"/>
      <c r="AN45" s="62"/>
      <c r="AO45" s="62"/>
    </row>
    <row r="46" spans="1:41" ht="10.5" customHeight="1" x14ac:dyDescent="0.2">
      <c r="A46" s="47"/>
      <c r="B46" s="216"/>
      <c r="C46" s="214">
        <v>2</v>
      </c>
      <c r="D46" s="214"/>
      <c r="E46" s="214"/>
      <c r="F46" s="214"/>
      <c r="G46" s="214"/>
      <c r="H46" s="214"/>
      <c r="I46" s="214"/>
      <c r="J46" s="216"/>
      <c r="K46" s="216"/>
      <c r="L46" s="218"/>
      <c r="M46" s="218"/>
      <c r="N46" s="218"/>
      <c r="O46" s="218"/>
      <c r="P46" s="218"/>
      <c r="Q46" s="218"/>
      <c r="R46" s="216"/>
      <c r="S46" s="47"/>
      <c r="T46" s="47"/>
      <c r="U46" s="47"/>
      <c r="V46" s="47"/>
      <c r="W46" s="62"/>
      <c r="X46" s="62"/>
      <c r="Y46" s="62"/>
      <c r="Z46" s="62"/>
      <c r="AA46" s="62"/>
      <c r="AB46" s="62"/>
      <c r="AC46" s="62"/>
      <c r="AD46" s="62"/>
      <c r="AE46" s="62"/>
      <c r="AF46" s="62"/>
      <c r="AG46" s="62"/>
      <c r="AH46" s="62"/>
      <c r="AI46" s="62"/>
      <c r="AJ46" s="62"/>
      <c r="AK46" s="62"/>
      <c r="AL46" s="62"/>
      <c r="AM46" s="62"/>
      <c r="AN46" s="62"/>
      <c r="AO46" s="62"/>
    </row>
    <row r="47" spans="1:41" ht="10.5" customHeight="1" x14ac:dyDescent="0.2">
      <c r="A47" s="47" t="s">
        <v>62</v>
      </c>
      <c r="B47" s="47"/>
      <c r="C47" s="47"/>
      <c r="D47" s="47"/>
      <c r="E47" s="47"/>
      <c r="F47" s="47"/>
      <c r="G47" s="47"/>
      <c r="H47" s="47"/>
      <c r="I47" s="47"/>
      <c r="J47" s="47"/>
      <c r="K47" s="47"/>
      <c r="L47" s="47"/>
      <c r="M47" s="47"/>
      <c r="N47" s="47"/>
      <c r="O47" s="47"/>
      <c r="P47" s="47"/>
      <c r="Q47" s="47"/>
      <c r="R47" s="47"/>
      <c r="S47" s="47"/>
      <c r="T47" s="47"/>
      <c r="U47" s="47"/>
      <c r="V47" s="47"/>
      <c r="W47" s="62"/>
      <c r="X47" s="62"/>
      <c r="Y47" s="62"/>
      <c r="Z47" s="62"/>
      <c r="AA47" s="62"/>
      <c r="AB47" s="62"/>
      <c r="AC47" s="62"/>
      <c r="AD47" s="62"/>
      <c r="AE47" s="62"/>
      <c r="AF47" s="62"/>
      <c r="AG47" s="62"/>
      <c r="AH47" s="62"/>
      <c r="AI47" s="62"/>
      <c r="AJ47" s="62"/>
      <c r="AK47" s="62"/>
      <c r="AL47" s="62"/>
      <c r="AM47" s="62"/>
      <c r="AN47" s="62"/>
      <c r="AO47" s="62"/>
    </row>
    <row r="48" spans="1:41" ht="10.5" customHeight="1" x14ac:dyDescent="0.2">
      <c r="A48" s="47"/>
      <c r="B48" s="216">
        <f>ROUND(L45,2)</f>
        <v>695</v>
      </c>
      <c r="C48" s="216"/>
      <c r="D48" s="216"/>
      <c r="E48" s="216"/>
      <c r="F48" s="216" t="s">
        <v>61</v>
      </c>
      <c r="G48" s="196">
        <f>ROUND(P42,2)</f>
        <v>10.47</v>
      </c>
      <c r="H48" s="196"/>
      <c r="I48" s="196"/>
      <c r="J48" s="196"/>
      <c r="K48" s="216" t="s">
        <v>43</v>
      </c>
      <c r="L48" s="193">
        <f>B48+G48</f>
        <v>705.47</v>
      </c>
      <c r="M48" s="193"/>
      <c r="N48" s="193"/>
      <c r="O48" s="193"/>
      <c r="P48" s="193"/>
      <c r="Q48" s="216" t="s">
        <v>23</v>
      </c>
      <c r="R48" s="47"/>
      <c r="S48" s="47"/>
      <c r="T48" s="47"/>
      <c r="U48" s="47"/>
      <c r="V48" s="47"/>
      <c r="W48" s="62"/>
      <c r="X48" s="62"/>
      <c r="Y48" s="62"/>
      <c r="Z48" s="62"/>
      <c r="AA48" s="62"/>
      <c r="AB48" s="62"/>
      <c r="AC48" s="62"/>
      <c r="AD48" s="62"/>
      <c r="AE48" s="62"/>
      <c r="AF48" s="62"/>
      <c r="AG48" s="62"/>
      <c r="AH48" s="62"/>
      <c r="AI48" s="62"/>
      <c r="AJ48" s="62"/>
      <c r="AK48" s="62"/>
      <c r="AL48" s="62"/>
      <c r="AM48" s="62"/>
      <c r="AN48" s="62"/>
      <c r="AO48" s="62"/>
    </row>
    <row r="49" spans="1:41" ht="10.5" customHeight="1" x14ac:dyDescent="0.2">
      <c r="A49" s="47"/>
      <c r="B49" s="216"/>
      <c r="C49" s="216"/>
      <c r="D49" s="216"/>
      <c r="E49" s="216"/>
      <c r="F49" s="216"/>
      <c r="G49" s="196"/>
      <c r="H49" s="196"/>
      <c r="I49" s="196"/>
      <c r="J49" s="196"/>
      <c r="K49" s="216"/>
      <c r="L49" s="193"/>
      <c r="M49" s="193"/>
      <c r="N49" s="193"/>
      <c r="O49" s="193"/>
      <c r="P49" s="193"/>
      <c r="Q49" s="216"/>
      <c r="R49" s="47"/>
      <c r="S49" s="47"/>
      <c r="T49" s="47"/>
      <c r="U49" s="47"/>
      <c r="V49" s="47"/>
      <c r="W49" s="62"/>
      <c r="X49" s="62"/>
      <c r="Y49" s="62"/>
      <c r="Z49" s="62"/>
      <c r="AA49" s="62"/>
      <c r="AB49" s="62"/>
      <c r="AC49" s="62"/>
      <c r="AD49" s="62"/>
      <c r="AE49" s="62"/>
      <c r="AF49" s="62"/>
      <c r="AG49" s="62"/>
      <c r="AH49" s="62"/>
      <c r="AI49" s="62"/>
      <c r="AJ49" s="62"/>
      <c r="AK49" s="62"/>
      <c r="AL49" s="62"/>
      <c r="AM49" s="62"/>
      <c r="AN49" s="62"/>
      <c r="AO49" s="62"/>
    </row>
    <row r="50" spans="1:41" ht="10.5" customHeight="1" x14ac:dyDescent="0.2">
      <c r="A50" s="47"/>
      <c r="B50" s="47"/>
      <c r="C50" s="47"/>
      <c r="D50" s="47"/>
      <c r="E50" s="47"/>
      <c r="F50" s="47"/>
      <c r="G50" s="47"/>
      <c r="H50" s="47"/>
      <c r="I50" s="47"/>
      <c r="J50" s="47"/>
      <c r="K50" s="47" t="s">
        <v>43</v>
      </c>
      <c r="L50" s="217">
        <f>L48/100</f>
        <v>7.0547000000000004</v>
      </c>
      <c r="M50" s="217"/>
      <c r="N50" s="217"/>
      <c r="O50" s="217"/>
      <c r="P50" s="217"/>
      <c r="Q50" s="47" t="s">
        <v>237</v>
      </c>
      <c r="R50" s="47"/>
      <c r="S50" s="47"/>
      <c r="T50" s="47"/>
      <c r="U50" s="47"/>
      <c r="V50" s="47"/>
      <c r="W50" s="62"/>
      <c r="X50" s="62"/>
      <c r="Y50" s="62"/>
      <c r="Z50" s="62"/>
      <c r="AA50" s="62"/>
      <c r="AB50" s="62"/>
      <c r="AC50" s="62"/>
      <c r="AD50" s="62"/>
      <c r="AE50" s="62"/>
      <c r="AF50" s="62"/>
      <c r="AG50" s="62"/>
      <c r="AH50" s="62"/>
      <c r="AI50" s="62"/>
      <c r="AJ50" s="62"/>
      <c r="AK50" s="62"/>
      <c r="AL50" s="62"/>
      <c r="AM50" s="62"/>
      <c r="AN50" s="62"/>
      <c r="AO50" s="62"/>
    </row>
    <row r="51" spans="1:41" ht="10.5" customHeight="1" x14ac:dyDescent="0.2"/>
    <row r="52" spans="1:41" x14ac:dyDescent="0.2">
      <c r="A52" s="66" t="s">
        <v>239</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row>
    <row r="53" spans="1:41" x14ac:dyDescent="0.2">
      <c r="A53" s="211" t="s">
        <v>49</v>
      </c>
      <c r="B53" s="198"/>
      <c r="C53" s="198"/>
      <c r="D53" s="198"/>
      <c r="E53" s="198"/>
      <c r="F53" s="204">
        <v>6900</v>
      </c>
      <c r="G53" s="204"/>
      <c r="H53" s="204"/>
      <c r="I53" s="204"/>
      <c r="J53" s="198" t="s">
        <v>50</v>
      </c>
      <c r="K53" s="198"/>
      <c r="L53" s="198"/>
      <c r="M53" s="198"/>
      <c r="N53" s="198"/>
      <c r="O53" s="198"/>
      <c r="P53" s="198"/>
      <c r="Q53" s="198"/>
      <c r="R53" s="198"/>
      <c r="S53" s="199">
        <v>6.26</v>
      </c>
      <c r="T53" s="199"/>
      <c r="U53" s="199"/>
      <c r="V53" s="5" t="s">
        <v>192</v>
      </c>
      <c r="W53" s="5"/>
      <c r="X53" s="5"/>
      <c r="Y53" s="5"/>
      <c r="Z53" s="5"/>
      <c r="AA53" s="5"/>
      <c r="AB53" s="204">
        <v>5.75</v>
      </c>
      <c r="AC53" s="204"/>
      <c r="AD53" s="204"/>
      <c r="AE53" s="49" t="s">
        <v>51</v>
      </c>
      <c r="AF53" s="5"/>
      <c r="AG53" s="5"/>
      <c r="AH53" s="5"/>
      <c r="AI53" s="5"/>
      <c r="AJ53" s="5"/>
      <c r="AK53" s="5"/>
      <c r="AL53" s="5"/>
      <c r="AM53" s="5"/>
      <c r="AN53" s="5"/>
      <c r="AO53" s="12"/>
    </row>
    <row r="54" spans="1:41" x14ac:dyDescent="0.2">
      <c r="A54" s="63" t="s">
        <v>225</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4"/>
    </row>
    <row r="55" spans="1:41" x14ac:dyDescent="0.2">
      <c r="A55" s="220" t="s">
        <v>193</v>
      </c>
      <c r="B55" s="221"/>
      <c r="C55" s="221"/>
      <c r="D55" s="221"/>
      <c r="E55" s="221"/>
      <c r="F55" s="221"/>
      <c r="G55" s="221"/>
      <c r="H55" s="221"/>
      <c r="I55" s="219">
        <v>13.8</v>
      </c>
      <c r="J55" s="219"/>
      <c r="K55" s="219"/>
      <c r="L55" s="66" t="s">
        <v>194</v>
      </c>
      <c r="M55" s="66"/>
      <c r="N55" s="66"/>
      <c r="O55" s="66"/>
      <c r="P55" s="66"/>
      <c r="Q55" s="66"/>
      <c r="R55" s="66"/>
      <c r="S55" s="66"/>
      <c r="T55" s="66"/>
      <c r="U55" s="66"/>
      <c r="V55" s="66"/>
      <c r="W55" s="66"/>
      <c r="X55" s="66"/>
      <c r="Y55" s="66"/>
      <c r="Z55" s="219">
        <v>1.024</v>
      </c>
      <c r="AA55" s="219"/>
      <c r="AB55" s="219"/>
      <c r="AC55" s="221" t="s">
        <v>52</v>
      </c>
      <c r="AD55" s="221"/>
      <c r="AE55" s="222">
        <v>1.004</v>
      </c>
      <c r="AF55" s="222"/>
      <c r="AG55" s="222"/>
      <c r="AH55" s="66" t="s">
        <v>53</v>
      </c>
      <c r="AI55" s="66"/>
      <c r="AJ55" s="66"/>
      <c r="AK55" s="66"/>
      <c r="AL55" s="66"/>
      <c r="AM55" s="66"/>
      <c r="AN55" s="66"/>
      <c r="AO55" s="14"/>
    </row>
    <row r="56" spans="1:41" ht="10.5" customHeight="1" x14ac:dyDescent="0.2">
      <c r="A56" s="47" t="s">
        <v>54</v>
      </c>
      <c r="B56" s="47"/>
      <c r="C56" s="47"/>
      <c r="D56" s="47"/>
      <c r="E56" s="47"/>
      <c r="F56" s="47"/>
      <c r="G56" s="47"/>
      <c r="H56" s="47"/>
      <c r="I56" s="47"/>
      <c r="J56" s="47"/>
      <c r="K56" s="47"/>
      <c r="L56" s="47"/>
      <c r="M56" s="47"/>
      <c r="N56" s="47"/>
      <c r="O56" s="47"/>
      <c r="P56" s="47"/>
      <c r="Q56" s="47"/>
      <c r="R56" s="47"/>
      <c r="S56" s="47"/>
      <c r="T56" s="47"/>
      <c r="U56" s="47"/>
      <c r="V56" s="47"/>
      <c r="W56" s="62"/>
      <c r="X56" s="62"/>
      <c r="Y56" s="62"/>
      <c r="Z56" s="62"/>
      <c r="AA56" s="62"/>
      <c r="AB56" s="62"/>
      <c r="AC56" s="62"/>
      <c r="AD56" s="62"/>
      <c r="AE56" s="62"/>
      <c r="AF56" s="62"/>
      <c r="AG56" s="62"/>
      <c r="AH56" s="62"/>
      <c r="AI56" s="62"/>
      <c r="AJ56" s="62"/>
      <c r="AK56" s="62"/>
      <c r="AL56" s="62"/>
      <c r="AM56" s="62"/>
      <c r="AN56" s="62"/>
      <c r="AO56" s="62"/>
    </row>
    <row r="57" spans="1:41" ht="10.5" customHeight="1" x14ac:dyDescent="0.2">
      <c r="A57" s="47"/>
      <c r="B57" s="47"/>
      <c r="C57" s="47"/>
      <c r="D57" s="47"/>
      <c r="E57" s="47"/>
      <c r="F57" s="47"/>
      <c r="G57" s="47"/>
      <c r="H57" s="47"/>
      <c r="I57" s="47"/>
      <c r="J57" s="47"/>
      <c r="K57" s="47"/>
      <c r="L57" s="47"/>
      <c r="M57" s="47"/>
      <c r="N57" s="47"/>
      <c r="O57" s="47"/>
      <c r="P57" s="47"/>
      <c r="Q57" s="47"/>
      <c r="R57" s="47"/>
      <c r="S57" s="47"/>
      <c r="T57" s="47"/>
      <c r="U57" s="47"/>
      <c r="V57" s="47"/>
      <c r="W57" s="62"/>
      <c r="X57" s="62"/>
      <c r="Y57" s="62"/>
      <c r="Z57" s="62"/>
      <c r="AA57" s="62"/>
      <c r="AB57" s="62"/>
      <c r="AC57" s="62"/>
      <c r="AD57" s="62"/>
      <c r="AE57" s="62"/>
      <c r="AF57" s="62"/>
      <c r="AG57" s="62"/>
      <c r="AH57" s="62"/>
      <c r="AI57" s="62"/>
      <c r="AJ57" s="62"/>
      <c r="AK57" s="62"/>
      <c r="AL57" s="62"/>
      <c r="AM57" s="62"/>
      <c r="AN57" s="62"/>
      <c r="AO57" s="62"/>
    </row>
    <row r="58" spans="1:41" ht="10.5" customHeight="1" x14ac:dyDescent="0.2">
      <c r="A58" s="47"/>
      <c r="B58" s="47"/>
      <c r="C58" s="47"/>
      <c r="D58" s="47"/>
      <c r="E58" s="47"/>
      <c r="F58" s="47"/>
      <c r="G58" s="47"/>
      <c r="H58" s="47"/>
      <c r="I58" s="47"/>
      <c r="J58" s="47"/>
      <c r="K58" s="47"/>
      <c r="L58" s="61"/>
      <c r="M58" s="47"/>
      <c r="N58" s="47"/>
      <c r="O58" s="47"/>
      <c r="P58" s="47"/>
      <c r="Q58" s="47"/>
      <c r="R58" s="47"/>
      <c r="S58" s="47"/>
      <c r="T58" s="47"/>
      <c r="U58" s="47"/>
      <c r="V58" s="47"/>
      <c r="W58" s="62"/>
      <c r="X58" s="62"/>
      <c r="Y58" s="62"/>
      <c r="Z58" s="62"/>
      <c r="AA58" s="62"/>
      <c r="AB58" s="62"/>
      <c r="AC58" s="62"/>
      <c r="AD58" s="62"/>
      <c r="AE58" s="62"/>
      <c r="AF58" s="62"/>
      <c r="AG58" s="62"/>
      <c r="AH58" s="62"/>
      <c r="AI58" s="62"/>
      <c r="AJ58" s="62"/>
      <c r="AK58" s="62"/>
      <c r="AL58" s="62"/>
      <c r="AM58" s="62"/>
      <c r="AN58" s="62"/>
      <c r="AO58" s="62"/>
    </row>
    <row r="59" spans="1:41" ht="10.5" customHeight="1" x14ac:dyDescent="0.2">
      <c r="A59" s="47"/>
      <c r="B59" s="216" t="s">
        <v>4</v>
      </c>
      <c r="C59" s="194">
        <f>F53</f>
        <v>6900</v>
      </c>
      <c r="D59" s="194"/>
      <c r="E59" s="194"/>
      <c r="F59" s="194"/>
      <c r="G59" s="216" t="s">
        <v>55</v>
      </c>
      <c r="H59" s="194">
        <f>Z55</f>
        <v>1.024</v>
      </c>
      <c r="I59" s="194"/>
      <c r="J59" s="194"/>
      <c r="K59" s="194"/>
      <c r="L59" s="216" t="s">
        <v>0</v>
      </c>
      <c r="M59" s="216">
        <v>1</v>
      </c>
      <c r="N59" s="216" t="s">
        <v>56</v>
      </c>
      <c r="O59" s="216" t="s">
        <v>4</v>
      </c>
      <c r="P59" s="197">
        <f>(C59/C60)*((H59/H60)-1)</f>
        <v>9.960159362549792</v>
      </c>
      <c r="Q59" s="197"/>
      <c r="R59" s="197"/>
      <c r="S59" s="197"/>
      <c r="T59" s="197"/>
      <c r="U59" s="216" t="s">
        <v>41</v>
      </c>
      <c r="V59" s="216"/>
      <c r="W59" s="62"/>
      <c r="X59" s="62"/>
      <c r="Y59" s="62"/>
      <c r="Z59" s="62"/>
      <c r="AA59" s="62"/>
      <c r="AB59" s="62"/>
      <c r="AC59" s="62"/>
      <c r="AD59" s="62"/>
      <c r="AE59" s="62"/>
      <c r="AF59" s="62"/>
      <c r="AG59" s="62"/>
      <c r="AH59" s="62"/>
      <c r="AI59" s="62"/>
      <c r="AJ59" s="62"/>
      <c r="AK59" s="62"/>
      <c r="AL59" s="62"/>
      <c r="AM59" s="62"/>
      <c r="AN59" s="62"/>
      <c r="AO59" s="62"/>
    </row>
    <row r="60" spans="1:41" ht="10.5" customHeight="1" x14ac:dyDescent="0.2">
      <c r="A60" s="47"/>
      <c r="B60" s="216"/>
      <c r="C60" s="214">
        <f>I55</f>
        <v>13.8</v>
      </c>
      <c r="D60" s="214"/>
      <c r="E60" s="214"/>
      <c r="F60" s="214"/>
      <c r="G60" s="216"/>
      <c r="H60" s="214">
        <f>AE55</f>
        <v>1.004</v>
      </c>
      <c r="I60" s="214"/>
      <c r="J60" s="214"/>
      <c r="K60" s="214"/>
      <c r="L60" s="216"/>
      <c r="M60" s="216"/>
      <c r="N60" s="216"/>
      <c r="O60" s="216"/>
      <c r="P60" s="197"/>
      <c r="Q60" s="197"/>
      <c r="R60" s="197"/>
      <c r="S60" s="197"/>
      <c r="T60" s="197"/>
      <c r="U60" s="216"/>
      <c r="V60" s="216"/>
      <c r="W60" s="62"/>
      <c r="X60" s="62"/>
      <c r="Y60" s="62"/>
      <c r="Z60" s="62"/>
      <c r="AA60" s="62"/>
      <c r="AB60" s="62"/>
      <c r="AC60" s="62"/>
      <c r="AD60" s="62"/>
      <c r="AE60" s="62"/>
      <c r="AF60" s="62"/>
      <c r="AG60" s="62"/>
      <c r="AH60" s="62"/>
      <c r="AI60" s="62"/>
      <c r="AJ60" s="62"/>
      <c r="AK60" s="62"/>
      <c r="AL60" s="62"/>
      <c r="AM60" s="62"/>
      <c r="AN60" s="62"/>
      <c r="AO60" s="62"/>
    </row>
    <row r="61" spans="1:41" ht="10.5" customHeight="1" x14ac:dyDescent="0.2">
      <c r="A61" s="47" t="s">
        <v>58</v>
      </c>
      <c r="B61" s="47"/>
      <c r="C61" s="47"/>
      <c r="D61" s="47"/>
      <c r="E61" s="47"/>
      <c r="F61" s="47"/>
      <c r="G61" s="47"/>
      <c r="H61" s="47"/>
      <c r="I61" s="47"/>
      <c r="J61" s="47"/>
      <c r="K61" s="47"/>
      <c r="L61" s="47"/>
      <c r="M61" s="47"/>
      <c r="N61" s="47"/>
      <c r="O61" s="47"/>
      <c r="P61" s="47"/>
      <c r="Q61" s="47"/>
      <c r="R61" s="47"/>
      <c r="S61" s="47"/>
      <c r="T61" s="47"/>
      <c r="U61" s="47"/>
      <c r="V61" s="47"/>
      <c r="W61" s="62"/>
      <c r="X61" s="62"/>
      <c r="Y61" s="62"/>
      <c r="Z61" s="62"/>
      <c r="AA61" s="62"/>
      <c r="AB61" s="62"/>
      <c r="AC61" s="62"/>
      <c r="AD61" s="62"/>
      <c r="AE61" s="62"/>
      <c r="AF61" s="62"/>
      <c r="AG61" s="62"/>
      <c r="AH61" s="62"/>
      <c r="AI61" s="62"/>
      <c r="AJ61" s="62"/>
      <c r="AK61" s="62"/>
      <c r="AL61" s="62"/>
      <c r="AM61" s="62"/>
      <c r="AN61" s="62"/>
      <c r="AO61" s="62"/>
    </row>
    <row r="62" spans="1:41" ht="10.5" customHeight="1" x14ac:dyDescent="0.2">
      <c r="A62" s="47"/>
      <c r="B62" s="216" t="s">
        <v>37</v>
      </c>
      <c r="C62" s="194">
        <f>S53</f>
        <v>6.26</v>
      </c>
      <c r="D62" s="194"/>
      <c r="E62" s="194"/>
      <c r="F62" s="38" t="s">
        <v>61</v>
      </c>
      <c r="G62" s="194">
        <f>AB53</f>
        <v>5.75</v>
      </c>
      <c r="H62" s="194"/>
      <c r="I62" s="194"/>
      <c r="J62" s="216" t="s">
        <v>8</v>
      </c>
      <c r="K62" s="216" t="s">
        <v>43</v>
      </c>
      <c r="L62" s="218">
        <f>(C62+G62)/2*100</f>
        <v>600.5</v>
      </c>
      <c r="M62" s="218"/>
      <c r="N62" s="218"/>
      <c r="O62" s="218"/>
      <c r="P62" s="218"/>
      <c r="Q62" s="218"/>
      <c r="R62" s="216" t="s">
        <v>23</v>
      </c>
      <c r="S62" s="47"/>
      <c r="T62" s="47"/>
      <c r="U62" s="47"/>
      <c r="V62" s="47"/>
      <c r="W62" s="62"/>
      <c r="X62" s="62"/>
      <c r="Y62" s="62"/>
      <c r="Z62" s="62"/>
      <c r="AA62" s="62"/>
      <c r="AB62" s="62"/>
      <c r="AC62" s="62"/>
      <c r="AD62" s="62"/>
      <c r="AE62" s="62"/>
      <c r="AF62" s="62"/>
      <c r="AG62" s="62"/>
      <c r="AH62" s="62"/>
      <c r="AI62" s="62"/>
      <c r="AJ62" s="62"/>
      <c r="AK62" s="62"/>
      <c r="AL62" s="62"/>
      <c r="AM62" s="62"/>
      <c r="AN62" s="62"/>
      <c r="AO62" s="62"/>
    </row>
    <row r="63" spans="1:41" ht="10.5" customHeight="1" x14ac:dyDescent="0.2">
      <c r="A63" s="47"/>
      <c r="B63" s="216"/>
      <c r="C63" s="214">
        <v>2</v>
      </c>
      <c r="D63" s="214"/>
      <c r="E63" s="214"/>
      <c r="F63" s="214"/>
      <c r="G63" s="214"/>
      <c r="H63" s="214"/>
      <c r="I63" s="214"/>
      <c r="J63" s="216"/>
      <c r="K63" s="216"/>
      <c r="L63" s="218"/>
      <c r="M63" s="218"/>
      <c r="N63" s="218"/>
      <c r="O63" s="218"/>
      <c r="P63" s="218"/>
      <c r="Q63" s="218"/>
      <c r="R63" s="216"/>
      <c r="S63" s="47"/>
      <c r="T63" s="47"/>
      <c r="U63" s="47"/>
      <c r="V63" s="47"/>
      <c r="W63" s="62"/>
      <c r="X63" s="62"/>
      <c r="Y63" s="62"/>
      <c r="Z63" s="62"/>
      <c r="AA63" s="62"/>
      <c r="AB63" s="62"/>
      <c r="AC63" s="62"/>
      <c r="AD63" s="62"/>
      <c r="AE63" s="62"/>
      <c r="AF63" s="62"/>
      <c r="AG63" s="62"/>
      <c r="AH63" s="62"/>
      <c r="AI63" s="62"/>
      <c r="AJ63" s="62"/>
      <c r="AK63" s="62"/>
      <c r="AL63" s="62"/>
      <c r="AM63" s="62"/>
      <c r="AN63" s="62"/>
      <c r="AO63" s="62"/>
    </row>
    <row r="64" spans="1:41" ht="10.5" customHeight="1" x14ac:dyDescent="0.2">
      <c r="A64" s="47" t="s">
        <v>62</v>
      </c>
      <c r="B64" s="47"/>
      <c r="C64" s="47"/>
      <c r="D64" s="47"/>
      <c r="E64" s="47"/>
      <c r="F64" s="47"/>
      <c r="G64" s="47"/>
      <c r="H64" s="47"/>
      <c r="I64" s="47"/>
      <c r="J64" s="47"/>
      <c r="K64" s="47"/>
      <c r="L64" s="47"/>
      <c r="M64" s="47"/>
      <c r="N64" s="47"/>
      <c r="O64" s="47"/>
      <c r="P64" s="47"/>
      <c r="Q64" s="47"/>
      <c r="R64" s="47"/>
      <c r="S64" s="47"/>
      <c r="T64" s="47"/>
      <c r="U64" s="47"/>
      <c r="V64" s="47"/>
      <c r="W64" s="62"/>
      <c r="X64" s="62"/>
      <c r="Y64" s="62"/>
      <c r="Z64" s="62"/>
      <c r="AA64" s="62"/>
      <c r="AB64" s="62"/>
      <c r="AC64" s="62"/>
      <c r="AD64" s="62"/>
      <c r="AE64" s="62"/>
      <c r="AF64" s="62"/>
      <c r="AG64" s="62"/>
      <c r="AH64" s="62"/>
      <c r="AI64" s="62"/>
      <c r="AJ64" s="62"/>
      <c r="AK64" s="62"/>
      <c r="AL64" s="62"/>
      <c r="AM64" s="62"/>
      <c r="AN64" s="62"/>
      <c r="AO64" s="62"/>
    </row>
    <row r="65" spans="1:41" ht="10.5" customHeight="1" x14ac:dyDescent="0.2">
      <c r="A65" s="47"/>
      <c r="B65" s="216">
        <f>ROUND(L62,2)</f>
        <v>600.5</v>
      </c>
      <c r="C65" s="216"/>
      <c r="D65" s="216"/>
      <c r="E65" s="216"/>
      <c r="F65" s="216" t="s">
        <v>61</v>
      </c>
      <c r="G65" s="196">
        <f>ROUND(P59,2)</f>
        <v>9.9600000000000009</v>
      </c>
      <c r="H65" s="196"/>
      <c r="I65" s="196"/>
      <c r="J65" s="196"/>
      <c r="K65" s="216" t="s">
        <v>43</v>
      </c>
      <c r="L65" s="193">
        <f>B65+G65</f>
        <v>610.46</v>
      </c>
      <c r="M65" s="193"/>
      <c r="N65" s="193"/>
      <c r="O65" s="193"/>
      <c r="P65" s="193"/>
      <c r="Q65" s="216" t="s">
        <v>23</v>
      </c>
      <c r="R65" s="47"/>
      <c r="S65" s="47"/>
      <c r="T65" s="47"/>
      <c r="U65" s="47"/>
      <c r="V65" s="47"/>
      <c r="W65" s="62"/>
      <c r="X65" s="62"/>
      <c r="Y65" s="62"/>
      <c r="Z65" s="62"/>
      <c r="AA65" s="62"/>
      <c r="AB65" s="62"/>
      <c r="AC65" s="62"/>
      <c r="AD65" s="62"/>
      <c r="AE65" s="62"/>
      <c r="AF65" s="62"/>
      <c r="AG65" s="62"/>
      <c r="AH65" s="62"/>
      <c r="AI65" s="62"/>
      <c r="AJ65" s="62"/>
      <c r="AK65" s="62"/>
      <c r="AL65" s="62"/>
      <c r="AM65" s="62"/>
      <c r="AN65" s="62"/>
      <c r="AO65" s="62"/>
    </row>
    <row r="66" spans="1:41" ht="10.5" customHeight="1" x14ac:dyDescent="0.2">
      <c r="A66" s="47"/>
      <c r="B66" s="216"/>
      <c r="C66" s="216"/>
      <c r="D66" s="216"/>
      <c r="E66" s="216"/>
      <c r="F66" s="216"/>
      <c r="G66" s="196"/>
      <c r="H66" s="196"/>
      <c r="I66" s="196"/>
      <c r="J66" s="196"/>
      <c r="K66" s="216"/>
      <c r="L66" s="193"/>
      <c r="M66" s="193"/>
      <c r="N66" s="193"/>
      <c r="O66" s="193"/>
      <c r="P66" s="193"/>
      <c r="Q66" s="216"/>
      <c r="R66" s="47"/>
      <c r="S66" s="47"/>
      <c r="T66" s="47"/>
      <c r="U66" s="47"/>
      <c r="V66" s="47"/>
      <c r="W66" s="62"/>
      <c r="X66" s="62"/>
      <c r="Y66" s="62"/>
      <c r="Z66" s="62"/>
      <c r="AA66" s="62"/>
      <c r="AB66" s="62"/>
      <c r="AC66" s="62"/>
      <c r="AD66" s="62"/>
      <c r="AE66" s="62"/>
      <c r="AF66" s="62"/>
      <c r="AG66" s="62"/>
      <c r="AH66" s="62"/>
      <c r="AI66" s="62"/>
      <c r="AJ66" s="62"/>
      <c r="AK66" s="62"/>
      <c r="AL66" s="62"/>
      <c r="AM66" s="62"/>
      <c r="AN66" s="62"/>
      <c r="AO66" s="62"/>
    </row>
    <row r="67" spans="1:41" ht="10.5" customHeight="1" x14ac:dyDescent="0.2">
      <c r="A67" s="47"/>
      <c r="B67" s="47"/>
      <c r="C67" s="47"/>
      <c r="D67" s="47"/>
      <c r="E67" s="47"/>
      <c r="F67" s="47"/>
      <c r="G67" s="47"/>
      <c r="H67" s="47"/>
      <c r="I67" s="47"/>
      <c r="J67" s="47"/>
      <c r="K67" s="47" t="s">
        <v>43</v>
      </c>
      <c r="L67" s="217">
        <f>L65/100</f>
        <v>6.1046000000000005</v>
      </c>
      <c r="M67" s="217"/>
      <c r="N67" s="217"/>
      <c r="O67" s="217"/>
      <c r="P67" s="217"/>
      <c r="Q67" s="47" t="s">
        <v>237</v>
      </c>
      <c r="R67" s="47"/>
      <c r="S67" s="47"/>
      <c r="T67" s="47"/>
      <c r="U67" s="47"/>
      <c r="V67" s="47"/>
      <c r="W67" s="62"/>
      <c r="X67" s="62"/>
      <c r="Y67" s="62"/>
      <c r="Z67" s="62"/>
      <c r="AA67" s="62"/>
      <c r="AB67" s="62"/>
      <c r="AC67" s="62"/>
      <c r="AD67" s="62"/>
      <c r="AE67" s="62"/>
      <c r="AF67" s="62"/>
      <c r="AG67" s="62"/>
      <c r="AH67" s="62"/>
      <c r="AI67" s="62"/>
      <c r="AJ67" s="62"/>
      <c r="AK67" s="62"/>
      <c r="AL67" s="62"/>
      <c r="AM67" s="62"/>
      <c r="AN67" s="62"/>
      <c r="AO67" s="62"/>
    </row>
    <row r="68" spans="1:41" ht="52.5" customHeight="1" x14ac:dyDescent="0.2"/>
    <row r="69" spans="1:41" x14ac:dyDescent="0.2">
      <c r="A69" s="66" t="s">
        <v>240</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row>
    <row r="70" spans="1:41" x14ac:dyDescent="0.2">
      <c r="A70" s="211" t="s">
        <v>49</v>
      </c>
      <c r="B70" s="198"/>
      <c r="C70" s="198"/>
      <c r="D70" s="198"/>
      <c r="E70" s="198"/>
      <c r="F70" s="204">
        <v>6500</v>
      </c>
      <c r="G70" s="204"/>
      <c r="H70" s="204"/>
      <c r="I70" s="204"/>
      <c r="J70" s="198" t="s">
        <v>50</v>
      </c>
      <c r="K70" s="198"/>
      <c r="L70" s="198"/>
      <c r="M70" s="198"/>
      <c r="N70" s="198"/>
      <c r="O70" s="198"/>
      <c r="P70" s="198"/>
      <c r="Q70" s="198"/>
      <c r="R70" s="198"/>
      <c r="S70" s="199">
        <v>6.15</v>
      </c>
      <c r="T70" s="199"/>
      <c r="U70" s="199"/>
      <c r="V70" s="5" t="s">
        <v>192</v>
      </c>
      <c r="W70" s="5"/>
      <c r="X70" s="5"/>
      <c r="Y70" s="5"/>
      <c r="Z70" s="5"/>
      <c r="AA70" s="5"/>
      <c r="AB70" s="204">
        <v>5.45</v>
      </c>
      <c r="AC70" s="204"/>
      <c r="AD70" s="204"/>
      <c r="AE70" s="49" t="s">
        <v>51</v>
      </c>
      <c r="AF70" s="5"/>
      <c r="AG70" s="5"/>
      <c r="AH70" s="5"/>
      <c r="AI70" s="5"/>
      <c r="AJ70" s="5"/>
      <c r="AK70" s="5"/>
      <c r="AL70" s="5"/>
      <c r="AM70" s="5"/>
      <c r="AN70" s="5"/>
      <c r="AO70" s="12"/>
    </row>
    <row r="71" spans="1:41" x14ac:dyDescent="0.2">
      <c r="A71" s="63" t="s">
        <v>225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4"/>
    </row>
    <row r="72" spans="1:41" x14ac:dyDescent="0.2">
      <c r="A72" s="220" t="s">
        <v>193</v>
      </c>
      <c r="B72" s="221"/>
      <c r="C72" s="221"/>
      <c r="D72" s="221"/>
      <c r="E72" s="221"/>
      <c r="F72" s="221"/>
      <c r="G72" s="221"/>
      <c r="H72" s="221"/>
      <c r="I72" s="219">
        <v>12.8</v>
      </c>
      <c r="J72" s="219"/>
      <c r="K72" s="219"/>
      <c r="L72" s="66" t="s">
        <v>194</v>
      </c>
      <c r="M72" s="66"/>
      <c r="N72" s="66"/>
      <c r="O72" s="66"/>
      <c r="P72" s="66"/>
      <c r="Q72" s="66"/>
      <c r="R72" s="66"/>
      <c r="S72" s="66"/>
      <c r="T72" s="66"/>
      <c r="U72" s="66"/>
      <c r="V72" s="66"/>
      <c r="W72" s="66"/>
      <c r="X72" s="66"/>
      <c r="Y72" s="66"/>
      <c r="Z72" s="219">
        <v>1.0249999999999999</v>
      </c>
      <c r="AA72" s="219"/>
      <c r="AB72" s="219"/>
      <c r="AC72" s="221" t="s">
        <v>52</v>
      </c>
      <c r="AD72" s="221"/>
      <c r="AE72" s="222">
        <v>1.01</v>
      </c>
      <c r="AF72" s="222"/>
      <c r="AG72" s="222"/>
      <c r="AH72" s="66" t="s">
        <v>53</v>
      </c>
      <c r="AI72" s="66"/>
      <c r="AJ72" s="66"/>
      <c r="AK72" s="66"/>
      <c r="AL72" s="66"/>
      <c r="AM72" s="66"/>
      <c r="AN72" s="66"/>
      <c r="AO72" s="14"/>
    </row>
    <row r="73" spans="1:41" ht="10.5" customHeight="1" x14ac:dyDescent="0.2">
      <c r="A73" s="47" t="s">
        <v>54</v>
      </c>
      <c r="B73" s="47"/>
      <c r="C73" s="47"/>
      <c r="D73" s="47"/>
      <c r="E73" s="47"/>
      <c r="F73" s="47"/>
      <c r="G73" s="47"/>
      <c r="H73" s="47"/>
      <c r="I73" s="47"/>
      <c r="J73" s="47"/>
      <c r="K73" s="47"/>
      <c r="L73" s="47"/>
      <c r="M73" s="47"/>
      <c r="N73" s="47"/>
      <c r="O73" s="47"/>
      <c r="P73" s="47"/>
      <c r="Q73" s="47"/>
      <c r="R73" s="47"/>
      <c r="S73" s="47"/>
      <c r="T73" s="47"/>
      <c r="U73" s="47"/>
      <c r="V73" s="47"/>
      <c r="W73" s="62"/>
      <c r="X73" s="62"/>
      <c r="Y73" s="62"/>
      <c r="Z73" s="62"/>
      <c r="AA73" s="62"/>
      <c r="AB73" s="62"/>
      <c r="AC73" s="62"/>
      <c r="AD73" s="62"/>
      <c r="AE73" s="62"/>
      <c r="AF73" s="62"/>
      <c r="AG73" s="62"/>
      <c r="AH73" s="62"/>
      <c r="AI73" s="62"/>
      <c r="AJ73" s="62"/>
      <c r="AK73" s="62"/>
      <c r="AL73" s="62"/>
      <c r="AM73" s="62"/>
      <c r="AN73" s="62"/>
      <c r="AO73" s="62"/>
    </row>
    <row r="74" spans="1:41" ht="10.5" customHeight="1" x14ac:dyDescent="0.2">
      <c r="A74" s="47"/>
      <c r="B74" s="47"/>
      <c r="C74" s="47"/>
      <c r="D74" s="47"/>
      <c r="E74" s="47"/>
      <c r="F74" s="47"/>
      <c r="G74" s="47"/>
      <c r="H74" s="47"/>
      <c r="I74" s="47"/>
      <c r="J74" s="47"/>
      <c r="K74" s="47"/>
      <c r="L74" s="47"/>
      <c r="M74" s="47"/>
      <c r="N74" s="47"/>
      <c r="O74" s="47"/>
      <c r="P74" s="47"/>
      <c r="Q74" s="47"/>
      <c r="R74" s="47"/>
      <c r="S74" s="47"/>
      <c r="T74" s="47"/>
      <c r="U74" s="47"/>
      <c r="V74" s="47"/>
      <c r="W74" s="62"/>
      <c r="X74" s="62"/>
      <c r="Y74" s="62"/>
      <c r="Z74" s="62"/>
      <c r="AA74" s="62"/>
      <c r="AB74" s="62"/>
      <c r="AC74" s="62"/>
      <c r="AD74" s="62"/>
      <c r="AE74" s="62"/>
      <c r="AF74" s="62"/>
      <c r="AG74" s="62"/>
      <c r="AH74" s="62"/>
      <c r="AI74" s="62"/>
      <c r="AJ74" s="62"/>
      <c r="AK74" s="62"/>
      <c r="AL74" s="62"/>
      <c r="AM74" s="62"/>
      <c r="AN74" s="62"/>
      <c r="AO74" s="62"/>
    </row>
    <row r="75" spans="1:41" ht="10.5" customHeight="1" x14ac:dyDescent="0.2">
      <c r="A75" s="47"/>
      <c r="B75" s="47"/>
      <c r="C75" s="47"/>
      <c r="D75" s="47"/>
      <c r="E75" s="47"/>
      <c r="F75" s="47"/>
      <c r="G75" s="47"/>
      <c r="H75" s="47"/>
      <c r="I75" s="47"/>
      <c r="J75" s="47"/>
      <c r="K75" s="47"/>
      <c r="L75" s="61"/>
      <c r="M75" s="47"/>
      <c r="N75" s="47"/>
      <c r="O75" s="47"/>
      <c r="P75" s="47"/>
      <c r="Q75" s="47"/>
      <c r="R75" s="47"/>
      <c r="S75" s="47"/>
      <c r="T75" s="47"/>
      <c r="U75" s="47"/>
      <c r="V75" s="47"/>
      <c r="W75" s="62"/>
      <c r="X75" s="62"/>
      <c r="Y75" s="62"/>
      <c r="Z75" s="62"/>
      <c r="AA75" s="62"/>
      <c r="AB75" s="62"/>
      <c r="AC75" s="62"/>
      <c r="AD75" s="62"/>
      <c r="AE75" s="62"/>
      <c r="AF75" s="62"/>
      <c r="AG75" s="62"/>
      <c r="AH75" s="62"/>
      <c r="AI75" s="62"/>
      <c r="AJ75" s="62"/>
      <c r="AK75" s="62"/>
      <c r="AL75" s="62"/>
      <c r="AM75" s="62"/>
      <c r="AN75" s="62"/>
      <c r="AO75" s="62"/>
    </row>
    <row r="76" spans="1:41" ht="10.5" customHeight="1" x14ac:dyDescent="0.2">
      <c r="A76" s="47"/>
      <c r="B76" s="216" t="s">
        <v>4</v>
      </c>
      <c r="C76" s="194">
        <f>F70</f>
        <v>6500</v>
      </c>
      <c r="D76" s="194"/>
      <c r="E76" s="194"/>
      <c r="F76" s="194"/>
      <c r="G76" s="216" t="s">
        <v>55</v>
      </c>
      <c r="H76" s="194">
        <f>Z72</f>
        <v>1.0249999999999999</v>
      </c>
      <c r="I76" s="194"/>
      <c r="J76" s="194"/>
      <c r="K76" s="194"/>
      <c r="L76" s="216" t="s">
        <v>0</v>
      </c>
      <c r="M76" s="216">
        <v>1</v>
      </c>
      <c r="N76" s="216" t="s">
        <v>56</v>
      </c>
      <c r="O76" s="216" t="s">
        <v>4</v>
      </c>
      <c r="P76" s="197">
        <f>(C76/C77)*((H76/H77)-1)</f>
        <v>7.5417698019802044</v>
      </c>
      <c r="Q76" s="197"/>
      <c r="R76" s="197"/>
      <c r="S76" s="197"/>
      <c r="T76" s="197"/>
      <c r="U76" s="216" t="s">
        <v>41</v>
      </c>
      <c r="V76" s="216"/>
      <c r="W76" s="62"/>
      <c r="X76" s="62"/>
      <c r="Y76" s="62"/>
      <c r="Z76" s="62"/>
      <c r="AA76" s="62"/>
      <c r="AB76" s="62"/>
      <c r="AC76" s="62"/>
      <c r="AD76" s="62"/>
      <c r="AE76" s="62"/>
      <c r="AF76" s="62"/>
      <c r="AG76" s="62"/>
      <c r="AH76" s="62"/>
      <c r="AI76" s="62"/>
      <c r="AJ76" s="62"/>
      <c r="AK76" s="62"/>
      <c r="AL76" s="62"/>
      <c r="AM76" s="62"/>
      <c r="AN76" s="62"/>
      <c r="AO76" s="62"/>
    </row>
    <row r="77" spans="1:41" ht="10.5" customHeight="1" x14ac:dyDescent="0.2">
      <c r="A77" s="47"/>
      <c r="B77" s="216"/>
      <c r="C77" s="214">
        <f>I72</f>
        <v>12.8</v>
      </c>
      <c r="D77" s="214"/>
      <c r="E77" s="214"/>
      <c r="F77" s="214"/>
      <c r="G77" s="216"/>
      <c r="H77" s="214">
        <f>AE72</f>
        <v>1.01</v>
      </c>
      <c r="I77" s="214"/>
      <c r="J77" s="214"/>
      <c r="K77" s="214"/>
      <c r="L77" s="216"/>
      <c r="M77" s="216"/>
      <c r="N77" s="216"/>
      <c r="O77" s="216"/>
      <c r="P77" s="197"/>
      <c r="Q77" s="197"/>
      <c r="R77" s="197"/>
      <c r="S77" s="197"/>
      <c r="T77" s="197"/>
      <c r="U77" s="216"/>
      <c r="V77" s="216"/>
      <c r="W77" s="62"/>
      <c r="X77" s="62"/>
      <c r="Y77" s="62"/>
      <c r="Z77" s="62"/>
      <c r="AA77" s="62"/>
      <c r="AB77" s="62"/>
      <c r="AC77" s="62"/>
      <c r="AD77" s="62"/>
      <c r="AE77" s="62"/>
      <c r="AF77" s="62"/>
      <c r="AG77" s="62"/>
      <c r="AH77" s="62"/>
      <c r="AI77" s="62"/>
      <c r="AJ77" s="62"/>
      <c r="AK77" s="62"/>
      <c r="AL77" s="62"/>
      <c r="AM77" s="62"/>
      <c r="AN77" s="62"/>
      <c r="AO77" s="62"/>
    </row>
    <row r="78" spans="1:41" ht="10.5" customHeight="1" x14ac:dyDescent="0.2">
      <c r="A78" s="47" t="s">
        <v>58</v>
      </c>
      <c r="B78" s="47"/>
      <c r="C78" s="47"/>
      <c r="D78" s="47"/>
      <c r="E78" s="47"/>
      <c r="F78" s="47"/>
      <c r="G78" s="47"/>
      <c r="H78" s="47"/>
      <c r="I78" s="47"/>
      <c r="J78" s="47"/>
      <c r="K78" s="47"/>
      <c r="L78" s="47"/>
      <c r="M78" s="47"/>
      <c r="N78" s="47"/>
      <c r="O78" s="47"/>
      <c r="P78" s="47"/>
      <c r="Q78" s="47"/>
      <c r="R78" s="47"/>
      <c r="S78" s="47"/>
      <c r="T78" s="47"/>
      <c r="U78" s="47"/>
      <c r="V78" s="47"/>
      <c r="W78" s="62"/>
      <c r="X78" s="62"/>
      <c r="Y78" s="62"/>
      <c r="Z78" s="62"/>
      <c r="AA78" s="62"/>
      <c r="AB78" s="62"/>
      <c r="AC78" s="62"/>
      <c r="AD78" s="62"/>
      <c r="AE78" s="62"/>
      <c r="AF78" s="62"/>
      <c r="AG78" s="62"/>
      <c r="AH78" s="62"/>
      <c r="AI78" s="62"/>
      <c r="AJ78" s="62"/>
      <c r="AK78" s="62"/>
      <c r="AL78" s="62"/>
      <c r="AM78" s="62"/>
      <c r="AN78" s="62"/>
      <c r="AO78" s="62"/>
    </row>
    <row r="79" spans="1:41" ht="10.5" customHeight="1" x14ac:dyDescent="0.2">
      <c r="A79" s="47"/>
      <c r="B79" s="216" t="s">
        <v>37</v>
      </c>
      <c r="C79" s="194">
        <f>S70</f>
        <v>6.15</v>
      </c>
      <c r="D79" s="194"/>
      <c r="E79" s="194"/>
      <c r="F79" s="38" t="s">
        <v>61</v>
      </c>
      <c r="G79" s="194">
        <f>AB70</f>
        <v>5.45</v>
      </c>
      <c r="H79" s="194"/>
      <c r="I79" s="194"/>
      <c r="J79" s="216" t="s">
        <v>8</v>
      </c>
      <c r="K79" s="216" t="s">
        <v>43</v>
      </c>
      <c r="L79" s="218">
        <f>(C79+G79)/2*100</f>
        <v>580.00000000000011</v>
      </c>
      <c r="M79" s="218"/>
      <c r="N79" s="218"/>
      <c r="O79" s="218"/>
      <c r="P79" s="218"/>
      <c r="Q79" s="218"/>
      <c r="R79" s="216" t="s">
        <v>23</v>
      </c>
      <c r="S79" s="47"/>
      <c r="T79" s="47"/>
      <c r="U79" s="47"/>
      <c r="V79" s="47"/>
      <c r="W79" s="62"/>
      <c r="X79" s="62"/>
      <c r="Y79" s="62"/>
      <c r="Z79" s="62"/>
      <c r="AA79" s="62"/>
      <c r="AB79" s="62"/>
      <c r="AC79" s="62"/>
      <c r="AD79" s="62"/>
      <c r="AE79" s="62"/>
      <c r="AF79" s="62"/>
      <c r="AG79" s="62"/>
      <c r="AH79" s="62"/>
      <c r="AI79" s="62"/>
      <c r="AJ79" s="62"/>
      <c r="AK79" s="62"/>
      <c r="AL79" s="62"/>
      <c r="AM79" s="62"/>
      <c r="AN79" s="62"/>
      <c r="AO79" s="62"/>
    </row>
    <row r="80" spans="1:41" ht="10.5" customHeight="1" x14ac:dyDescent="0.2">
      <c r="A80" s="47"/>
      <c r="B80" s="216"/>
      <c r="C80" s="214">
        <v>2</v>
      </c>
      <c r="D80" s="214"/>
      <c r="E80" s="214"/>
      <c r="F80" s="214"/>
      <c r="G80" s="214"/>
      <c r="H80" s="214"/>
      <c r="I80" s="214"/>
      <c r="J80" s="216"/>
      <c r="K80" s="216"/>
      <c r="L80" s="218"/>
      <c r="M80" s="218"/>
      <c r="N80" s="218"/>
      <c r="O80" s="218"/>
      <c r="P80" s="218"/>
      <c r="Q80" s="218"/>
      <c r="R80" s="216"/>
      <c r="S80" s="47"/>
      <c r="T80" s="47"/>
      <c r="U80" s="47"/>
      <c r="V80" s="47"/>
      <c r="W80" s="62"/>
      <c r="X80" s="62"/>
      <c r="Y80" s="62"/>
      <c r="Z80" s="62"/>
      <c r="AA80" s="62"/>
      <c r="AB80" s="62"/>
      <c r="AC80" s="62"/>
      <c r="AD80" s="62"/>
      <c r="AE80" s="62"/>
      <c r="AF80" s="62"/>
      <c r="AG80" s="62"/>
      <c r="AH80" s="62"/>
      <c r="AI80" s="62"/>
      <c r="AJ80" s="62"/>
      <c r="AK80" s="62"/>
      <c r="AL80" s="62"/>
      <c r="AM80" s="62"/>
      <c r="AN80" s="62"/>
      <c r="AO80" s="62"/>
    </row>
    <row r="81" spans="1:41" ht="10.5" customHeight="1" x14ac:dyDescent="0.2">
      <c r="A81" s="47" t="s">
        <v>62</v>
      </c>
      <c r="B81" s="47"/>
      <c r="C81" s="47"/>
      <c r="D81" s="47"/>
      <c r="E81" s="47"/>
      <c r="F81" s="47"/>
      <c r="G81" s="47"/>
      <c r="H81" s="47"/>
      <c r="I81" s="47"/>
      <c r="J81" s="47"/>
      <c r="K81" s="47"/>
      <c r="L81" s="47"/>
      <c r="M81" s="47"/>
      <c r="N81" s="47"/>
      <c r="O81" s="47"/>
      <c r="P81" s="47"/>
      <c r="Q81" s="47"/>
      <c r="R81" s="47"/>
      <c r="S81" s="47"/>
      <c r="T81" s="47"/>
      <c r="U81" s="47"/>
      <c r="V81" s="47"/>
      <c r="W81" s="62"/>
      <c r="X81" s="62"/>
      <c r="Y81" s="62"/>
      <c r="Z81" s="62"/>
      <c r="AA81" s="62"/>
      <c r="AB81" s="62"/>
      <c r="AC81" s="62"/>
      <c r="AD81" s="62"/>
      <c r="AE81" s="62"/>
      <c r="AF81" s="62"/>
      <c r="AG81" s="62"/>
      <c r="AH81" s="62"/>
      <c r="AI81" s="62"/>
      <c r="AJ81" s="62"/>
      <c r="AK81" s="62"/>
      <c r="AL81" s="62"/>
      <c r="AM81" s="62"/>
      <c r="AN81" s="62"/>
      <c r="AO81" s="62"/>
    </row>
    <row r="82" spans="1:41" ht="10.5" customHeight="1" x14ac:dyDescent="0.2">
      <c r="A82" s="47"/>
      <c r="B82" s="216">
        <f>ROUND(L79,2)</f>
        <v>580</v>
      </c>
      <c r="C82" s="216"/>
      <c r="D82" s="216"/>
      <c r="E82" s="216"/>
      <c r="F82" s="216" t="s">
        <v>61</v>
      </c>
      <c r="G82" s="196">
        <f>ROUND(P76,2)</f>
        <v>7.54</v>
      </c>
      <c r="H82" s="196"/>
      <c r="I82" s="196"/>
      <c r="J82" s="196"/>
      <c r="K82" s="216" t="s">
        <v>43</v>
      </c>
      <c r="L82" s="193">
        <f>B82+G82</f>
        <v>587.54</v>
      </c>
      <c r="M82" s="193"/>
      <c r="N82" s="193"/>
      <c r="O82" s="193"/>
      <c r="P82" s="193"/>
      <c r="Q82" s="216" t="s">
        <v>23</v>
      </c>
      <c r="R82" s="47"/>
      <c r="S82" s="47"/>
      <c r="T82" s="47"/>
      <c r="U82" s="47"/>
      <c r="V82" s="47"/>
      <c r="W82" s="62"/>
      <c r="X82" s="62"/>
      <c r="Y82" s="62"/>
      <c r="Z82" s="62"/>
      <c r="AA82" s="62"/>
      <c r="AB82" s="62"/>
      <c r="AC82" s="62"/>
      <c r="AD82" s="62"/>
      <c r="AE82" s="62"/>
      <c r="AF82" s="62"/>
      <c r="AG82" s="62"/>
      <c r="AH82" s="62"/>
      <c r="AI82" s="62"/>
      <c r="AJ82" s="62"/>
      <c r="AK82" s="62"/>
      <c r="AL82" s="62"/>
      <c r="AM82" s="62"/>
      <c r="AN82" s="62"/>
      <c r="AO82" s="62"/>
    </row>
    <row r="83" spans="1:41" ht="10.5" customHeight="1" x14ac:dyDescent="0.2">
      <c r="A83" s="47"/>
      <c r="B83" s="216"/>
      <c r="C83" s="216"/>
      <c r="D83" s="216"/>
      <c r="E83" s="216"/>
      <c r="F83" s="216"/>
      <c r="G83" s="196"/>
      <c r="H83" s="196"/>
      <c r="I83" s="196"/>
      <c r="J83" s="196"/>
      <c r="K83" s="216"/>
      <c r="L83" s="193"/>
      <c r="M83" s="193"/>
      <c r="N83" s="193"/>
      <c r="O83" s="193"/>
      <c r="P83" s="193"/>
      <c r="Q83" s="216"/>
      <c r="R83" s="47"/>
      <c r="S83" s="47"/>
      <c r="T83" s="47"/>
      <c r="U83" s="47"/>
      <c r="V83" s="47"/>
      <c r="W83" s="62"/>
      <c r="X83" s="62"/>
      <c r="Y83" s="62"/>
      <c r="Z83" s="62"/>
      <c r="AA83" s="62"/>
      <c r="AB83" s="62"/>
      <c r="AC83" s="62"/>
      <c r="AD83" s="62"/>
      <c r="AE83" s="62"/>
      <c r="AF83" s="62"/>
      <c r="AG83" s="62"/>
      <c r="AH83" s="62"/>
      <c r="AI83" s="62"/>
      <c r="AJ83" s="62"/>
      <c r="AK83" s="62"/>
      <c r="AL83" s="62"/>
      <c r="AM83" s="62"/>
      <c r="AN83" s="62"/>
      <c r="AO83" s="62"/>
    </row>
    <row r="84" spans="1:41" ht="10.5" customHeight="1" x14ac:dyDescent="0.2">
      <c r="A84" s="47"/>
      <c r="B84" s="47"/>
      <c r="C84" s="47"/>
      <c r="D84" s="47"/>
      <c r="E84" s="47"/>
      <c r="F84" s="47"/>
      <c r="G84" s="47"/>
      <c r="H84" s="47"/>
      <c r="I84" s="47"/>
      <c r="J84" s="47"/>
      <c r="K84" s="47" t="s">
        <v>43</v>
      </c>
      <c r="L84" s="217">
        <f>L82/100</f>
        <v>5.8754</v>
      </c>
      <c r="M84" s="217"/>
      <c r="N84" s="217"/>
      <c r="O84" s="217"/>
      <c r="P84" s="217"/>
      <c r="Q84" s="47" t="s">
        <v>237</v>
      </c>
      <c r="R84" s="47"/>
      <c r="S84" s="47"/>
      <c r="T84" s="47"/>
      <c r="U84" s="47"/>
      <c r="V84" s="47"/>
      <c r="W84" s="62"/>
      <c r="X84" s="62"/>
      <c r="Y84" s="62"/>
      <c r="Z84" s="62"/>
      <c r="AA84" s="62"/>
      <c r="AB84" s="62"/>
      <c r="AC84" s="62"/>
      <c r="AD84" s="62"/>
      <c r="AE84" s="62"/>
      <c r="AF84" s="62"/>
      <c r="AG84" s="62"/>
      <c r="AH84" s="62"/>
      <c r="AI84" s="62"/>
      <c r="AJ84" s="62"/>
      <c r="AK84" s="62"/>
      <c r="AL84" s="62"/>
      <c r="AM84" s="62"/>
      <c r="AN84" s="62"/>
      <c r="AO84" s="62"/>
    </row>
    <row r="85" spans="1:41" ht="10.5" customHeight="1" x14ac:dyDescent="0.2"/>
    <row r="86" spans="1:41" x14ac:dyDescent="0.2">
      <c r="A86" s="66" t="s">
        <v>241</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row>
    <row r="87" spans="1:41" x14ac:dyDescent="0.2">
      <c r="A87" s="211" t="s">
        <v>49</v>
      </c>
      <c r="B87" s="198"/>
      <c r="C87" s="198"/>
      <c r="D87" s="198"/>
      <c r="E87" s="198"/>
      <c r="F87" s="204">
        <v>6700</v>
      </c>
      <c r="G87" s="204"/>
      <c r="H87" s="204"/>
      <c r="I87" s="204"/>
      <c r="J87" s="198" t="s">
        <v>50</v>
      </c>
      <c r="K87" s="198"/>
      <c r="L87" s="198"/>
      <c r="M87" s="198"/>
      <c r="N87" s="198"/>
      <c r="O87" s="198"/>
      <c r="P87" s="198"/>
      <c r="Q87" s="198"/>
      <c r="R87" s="198"/>
      <c r="S87" s="199">
        <v>6.25</v>
      </c>
      <c r="T87" s="199"/>
      <c r="U87" s="199"/>
      <c r="V87" s="5" t="s">
        <v>192</v>
      </c>
      <c r="W87" s="5"/>
      <c r="X87" s="5"/>
      <c r="Y87" s="5"/>
      <c r="Z87" s="5"/>
      <c r="AA87" s="5"/>
      <c r="AB87" s="204">
        <v>5.75</v>
      </c>
      <c r="AC87" s="204"/>
      <c r="AD87" s="204"/>
      <c r="AE87" s="49" t="s">
        <v>51</v>
      </c>
      <c r="AF87" s="5"/>
      <c r="AG87" s="5"/>
      <c r="AH87" s="5"/>
      <c r="AI87" s="5"/>
      <c r="AJ87" s="5"/>
      <c r="AK87" s="5"/>
      <c r="AL87" s="5"/>
      <c r="AM87" s="5"/>
      <c r="AN87" s="5"/>
      <c r="AO87" s="12"/>
    </row>
    <row r="88" spans="1:41" x14ac:dyDescent="0.2">
      <c r="A88" s="63" t="s">
        <v>225</v>
      </c>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4"/>
    </row>
    <row r="89" spans="1:41" x14ac:dyDescent="0.2">
      <c r="A89" s="220" t="s">
        <v>193</v>
      </c>
      <c r="B89" s="221"/>
      <c r="C89" s="221"/>
      <c r="D89" s="221"/>
      <c r="E89" s="221"/>
      <c r="F89" s="221"/>
      <c r="G89" s="221"/>
      <c r="H89" s="221"/>
      <c r="I89" s="219">
        <v>13.5</v>
      </c>
      <c r="J89" s="219"/>
      <c r="K89" s="219"/>
      <c r="L89" s="66" t="s">
        <v>194</v>
      </c>
      <c r="M89" s="66"/>
      <c r="N89" s="66"/>
      <c r="O89" s="66"/>
      <c r="P89" s="66"/>
      <c r="Q89" s="66"/>
      <c r="R89" s="66"/>
      <c r="S89" s="66"/>
      <c r="T89" s="66"/>
      <c r="U89" s="66"/>
      <c r="V89" s="66"/>
      <c r="W89" s="66"/>
      <c r="X89" s="66"/>
      <c r="Y89" s="66"/>
      <c r="Z89" s="219">
        <v>1.024</v>
      </c>
      <c r="AA89" s="219"/>
      <c r="AB89" s="219"/>
      <c r="AC89" s="221" t="s">
        <v>52</v>
      </c>
      <c r="AD89" s="221"/>
      <c r="AE89" s="222">
        <v>1.0029999999999999</v>
      </c>
      <c r="AF89" s="222"/>
      <c r="AG89" s="222"/>
      <c r="AH89" s="66" t="s">
        <v>53</v>
      </c>
      <c r="AI89" s="66"/>
      <c r="AJ89" s="66"/>
      <c r="AK89" s="66"/>
      <c r="AL89" s="66"/>
      <c r="AM89" s="66"/>
      <c r="AN89" s="66"/>
      <c r="AO89" s="14"/>
    </row>
    <row r="90" spans="1:41" ht="10.5" customHeight="1" x14ac:dyDescent="0.2">
      <c r="A90" s="47" t="s">
        <v>54</v>
      </c>
      <c r="B90" s="47"/>
      <c r="C90" s="47"/>
      <c r="D90" s="47"/>
      <c r="E90" s="47"/>
      <c r="F90" s="47"/>
      <c r="G90" s="47"/>
      <c r="H90" s="47"/>
      <c r="I90" s="47"/>
      <c r="J90" s="47"/>
      <c r="K90" s="47"/>
      <c r="L90" s="47"/>
      <c r="M90" s="47"/>
      <c r="N90" s="47"/>
      <c r="O90" s="47"/>
      <c r="P90" s="47"/>
      <c r="Q90" s="47"/>
      <c r="R90" s="47"/>
      <c r="S90" s="47"/>
      <c r="T90" s="47"/>
      <c r="U90" s="47"/>
      <c r="V90" s="47"/>
      <c r="W90" s="62"/>
      <c r="X90" s="62"/>
      <c r="Y90" s="62"/>
      <c r="Z90" s="62"/>
      <c r="AA90" s="62"/>
      <c r="AB90" s="62"/>
      <c r="AC90" s="62"/>
      <c r="AD90" s="62"/>
      <c r="AE90" s="62"/>
      <c r="AF90" s="62"/>
      <c r="AG90" s="62"/>
      <c r="AH90" s="62"/>
      <c r="AI90" s="62"/>
      <c r="AJ90" s="62"/>
      <c r="AK90" s="62"/>
      <c r="AL90" s="62"/>
      <c r="AM90" s="62"/>
      <c r="AN90" s="62"/>
      <c r="AO90" s="62"/>
    </row>
    <row r="91" spans="1:41" ht="10.5" customHeight="1" x14ac:dyDescent="0.2">
      <c r="A91" s="47"/>
      <c r="B91" s="47"/>
      <c r="C91" s="47"/>
      <c r="D91" s="47"/>
      <c r="E91" s="47"/>
      <c r="F91" s="47"/>
      <c r="G91" s="47"/>
      <c r="H91" s="47"/>
      <c r="I91" s="47"/>
      <c r="J91" s="47"/>
      <c r="K91" s="47"/>
      <c r="L91" s="47"/>
      <c r="M91" s="47"/>
      <c r="N91" s="47"/>
      <c r="O91" s="47"/>
      <c r="P91" s="47"/>
      <c r="Q91" s="47"/>
      <c r="R91" s="47"/>
      <c r="S91" s="47"/>
      <c r="T91" s="47"/>
      <c r="U91" s="47"/>
      <c r="V91" s="47"/>
      <c r="W91" s="62"/>
      <c r="X91" s="62"/>
      <c r="Y91" s="62"/>
      <c r="Z91" s="62"/>
      <c r="AA91" s="62"/>
      <c r="AB91" s="62"/>
      <c r="AC91" s="62"/>
      <c r="AD91" s="62"/>
      <c r="AE91" s="62"/>
      <c r="AF91" s="62"/>
      <c r="AG91" s="62"/>
      <c r="AH91" s="62"/>
      <c r="AI91" s="62"/>
      <c r="AJ91" s="62"/>
      <c r="AK91" s="62"/>
      <c r="AL91" s="62"/>
      <c r="AM91" s="62"/>
      <c r="AN91" s="62"/>
      <c r="AO91" s="62"/>
    </row>
    <row r="92" spans="1:41" ht="10.5" customHeight="1" x14ac:dyDescent="0.2">
      <c r="A92" s="47"/>
      <c r="B92" s="47"/>
      <c r="C92" s="47"/>
      <c r="D92" s="47"/>
      <c r="E92" s="47"/>
      <c r="F92" s="47"/>
      <c r="G92" s="47"/>
      <c r="H92" s="47"/>
      <c r="I92" s="47"/>
      <c r="J92" s="47"/>
      <c r="K92" s="47"/>
      <c r="L92" s="61"/>
      <c r="M92" s="47"/>
      <c r="N92" s="47"/>
      <c r="O92" s="47"/>
      <c r="P92" s="47"/>
      <c r="Q92" s="47"/>
      <c r="R92" s="47"/>
      <c r="S92" s="47"/>
      <c r="T92" s="47"/>
      <c r="U92" s="47"/>
      <c r="V92" s="47"/>
      <c r="W92" s="62"/>
      <c r="X92" s="62"/>
      <c r="Y92" s="62"/>
      <c r="Z92" s="62"/>
      <c r="AA92" s="62"/>
      <c r="AB92" s="62"/>
      <c r="AC92" s="62"/>
      <c r="AD92" s="62"/>
      <c r="AE92" s="62"/>
      <c r="AF92" s="62"/>
      <c r="AG92" s="62"/>
      <c r="AH92" s="62"/>
      <c r="AI92" s="62"/>
      <c r="AJ92" s="62"/>
      <c r="AK92" s="62"/>
      <c r="AL92" s="62"/>
      <c r="AM92" s="62"/>
      <c r="AN92" s="62"/>
      <c r="AO92" s="62"/>
    </row>
    <row r="93" spans="1:41" ht="10.5" customHeight="1" x14ac:dyDescent="0.2">
      <c r="A93" s="47"/>
      <c r="B93" s="216" t="s">
        <v>4</v>
      </c>
      <c r="C93" s="194">
        <f>F87</f>
        <v>6700</v>
      </c>
      <c r="D93" s="194"/>
      <c r="E93" s="194"/>
      <c r="F93" s="194"/>
      <c r="G93" s="216" t="s">
        <v>55</v>
      </c>
      <c r="H93" s="194">
        <f>Z89</f>
        <v>1.024</v>
      </c>
      <c r="I93" s="194"/>
      <c r="J93" s="194"/>
      <c r="K93" s="194"/>
      <c r="L93" s="216" t="s">
        <v>0</v>
      </c>
      <c r="M93" s="216">
        <v>1</v>
      </c>
      <c r="N93" s="216" t="s">
        <v>56</v>
      </c>
      <c r="O93" s="216" t="s">
        <v>4</v>
      </c>
      <c r="P93" s="197">
        <f>(C93/C94)*((H93/H94)-1)</f>
        <v>10.3910490749973</v>
      </c>
      <c r="Q93" s="197"/>
      <c r="R93" s="197"/>
      <c r="S93" s="197"/>
      <c r="T93" s="197"/>
      <c r="U93" s="216" t="s">
        <v>41</v>
      </c>
      <c r="V93" s="216"/>
      <c r="W93" s="62"/>
      <c r="X93" s="62"/>
      <c r="Y93" s="62"/>
      <c r="Z93" s="62"/>
      <c r="AA93" s="62"/>
      <c r="AB93" s="62"/>
      <c r="AC93" s="62"/>
      <c r="AD93" s="62"/>
      <c r="AE93" s="62"/>
      <c r="AF93" s="62"/>
      <c r="AG93" s="62"/>
      <c r="AH93" s="62"/>
      <c r="AI93" s="62"/>
      <c r="AJ93" s="62"/>
      <c r="AK93" s="62"/>
      <c r="AL93" s="62"/>
      <c r="AM93" s="62"/>
      <c r="AN93" s="62"/>
      <c r="AO93" s="62"/>
    </row>
    <row r="94" spans="1:41" ht="10.5" customHeight="1" x14ac:dyDescent="0.2">
      <c r="A94" s="47"/>
      <c r="B94" s="216"/>
      <c r="C94" s="214">
        <f>I89</f>
        <v>13.5</v>
      </c>
      <c r="D94" s="214"/>
      <c r="E94" s="214"/>
      <c r="F94" s="214"/>
      <c r="G94" s="216"/>
      <c r="H94" s="214">
        <f>AE89</f>
        <v>1.0029999999999999</v>
      </c>
      <c r="I94" s="214"/>
      <c r="J94" s="214"/>
      <c r="K94" s="214"/>
      <c r="L94" s="216"/>
      <c r="M94" s="216"/>
      <c r="N94" s="216"/>
      <c r="O94" s="216"/>
      <c r="P94" s="197"/>
      <c r="Q94" s="197"/>
      <c r="R94" s="197"/>
      <c r="S94" s="197"/>
      <c r="T94" s="197"/>
      <c r="U94" s="216"/>
      <c r="V94" s="216"/>
      <c r="W94" s="62"/>
      <c r="X94" s="62"/>
      <c r="Y94" s="62"/>
      <c r="Z94" s="62"/>
      <c r="AA94" s="62"/>
      <c r="AB94" s="62"/>
      <c r="AC94" s="62"/>
      <c r="AD94" s="62"/>
      <c r="AE94" s="62"/>
      <c r="AF94" s="62"/>
      <c r="AG94" s="62"/>
      <c r="AH94" s="62"/>
      <c r="AI94" s="62"/>
      <c r="AJ94" s="62"/>
      <c r="AK94" s="62"/>
      <c r="AL94" s="62"/>
      <c r="AM94" s="62"/>
      <c r="AN94" s="62"/>
      <c r="AO94" s="62"/>
    </row>
    <row r="95" spans="1:41" ht="10.5" customHeight="1" x14ac:dyDescent="0.2">
      <c r="A95" s="47" t="s">
        <v>58</v>
      </c>
      <c r="B95" s="47"/>
      <c r="C95" s="47"/>
      <c r="D95" s="47"/>
      <c r="E95" s="47"/>
      <c r="F95" s="47"/>
      <c r="G95" s="47"/>
      <c r="H95" s="47"/>
      <c r="I95" s="47"/>
      <c r="J95" s="47"/>
      <c r="K95" s="47"/>
      <c r="L95" s="47"/>
      <c r="M95" s="47"/>
      <c r="N95" s="47"/>
      <c r="O95" s="47"/>
      <c r="P95" s="47"/>
      <c r="Q95" s="47"/>
      <c r="R95" s="47"/>
      <c r="S95" s="47"/>
      <c r="T95" s="47"/>
      <c r="U95" s="47"/>
      <c r="V95" s="47"/>
      <c r="W95" s="62"/>
      <c r="X95" s="62"/>
      <c r="Y95" s="62"/>
      <c r="Z95" s="62"/>
      <c r="AA95" s="62"/>
      <c r="AB95" s="62"/>
      <c r="AC95" s="62"/>
      <c r="AD95" s="62"/>
      <c r="AE95" s="62"/>
      <c r="AF95" s="62"/>
      <c r="AG95" s="62"/>
      <c r="AH95" s="62"/>
      <c r="AI95" s="62"/>
      <c r="AJ95" s="62"/>
      <c r="AK95" s="62"/>
      <c r="AL95" s="62"/>
      <c r="AM95" s="62"/>
      <c r="AN95" s="62"/>
      <c r="AO95" s="62"/>
    </row>
    <row r="96" spans="1:41" ht="10.5" customHeight="1" x14ac:dyDescent="0.2">
      <c r="A96" s="47"/>
      <c r="B96" s="216" t="s">
        <v>37</v>
      </c>
      <c r="C96" s="194">
        <f>S87</f>
        <v>6.25</v>
      </c>
      <c r="D96" s="194"/>
      <c r="E96" s="194"/>
      <c r="F96" s="38" t="s">
        <v>61</v>
      </c>
      <c r="G96" s="194">
        <f>AB87</f>
        <v>5.75</v>
      </c>
      <c r="H96" s="194"/>
      <c r="I96" s="194"/>
      <c r="J96" s="216" t="s">
        <v>8</v>
      </c>
      <c r="K96" s="216" t="s">
        <v>43</v>
      </c>
      <c r="L96" s="218">
        <f>(C96+G96)/2*100</f>
        <v>600</v>
      </c>
      <c r="M96" s="218"/>
      <c r="N96" s="218"/>
      <c r="O96" s="218"/>
      <c r="P96" s="218"/>
      <c r="Q96" s="218"/>
      <c r="R96" s="216" t="s">
        <v>23</v>
      </c>
      <c r="S96" s="47"/>
      <c r="T96" s="47"/>
      <c r="U96" s="47"/>
      <c r="V96" s="47"/>
      <c r="W96" s="62"/>
      <c r="X96" s="62"/>
      <c r="Y96" s="62"/>
      <c r="Z96" s="62"/>
      <c r="AA96" s="62"/>
      <c r="AB96" s="62"/>
      <c r="AC96" s="62"/>
      <c r="AD96" s="62"/>
      <c r="AE96" s="62"/>
      <c r="AF96" s="62"/>
      <c r="AG96" s="62"/>
      <c r="AH96" s="62"/>
      <c r="AI96" s="62"/>
      <c r="AJ96" s="62"/>
      <c r="AK96" s="62"/>
      <c r="AL96" s="62"/>
      <c r="AM96" s="62"/>
      <c r="AN96" s="62"/>
      <c r="AO96" s="62"/>
    </row>
    <row r="97" spans="1:41" ht="10.5" customHeight="1" x14ac:dyDescent="0.2">
      <c r="A97" s="47"/>
      <c r="B97" s="216"/>
      <c r="C97" s="214">
        <v>2</v>
      </c>
      <c r="D97" s="214"/>
      <c r="E97" s="214"/>
      <c r="F97" s="214"/>
      <c r="G97" s="214"/>
      <c r="H97" s="214"/>
      <c r="I97" s="214"/>
      <c r="J97" s="216"/>
      <c r="K97" s="216"/>
      <c r="L97" s="218"/>
      <c r="M97" s="218"/>
      <c r="N97" s="218"/>
      <c r="O97" s="218"/>
      <c r="P97" s="218"/>
      <c r="Q97" s="218"/>
      <c r="R97" s="216"/>
      <c r="S97" s="47"/>
      <c r="T97" s="47"/>
      <c r="U97" s="47"/>
      <c r="V97" s="47"/>
      <c r="W97" s="62"/>
      <c r="X97" s="62"/>
      <c r="Y97" s="62"/>
      <c r="Z97" s="62"/>
      <c r="AA97" s="62"/>
      <c r="AB97" s="62"/>
      <c r="AC97" s="62"/>
      <c r="AD97" s="62"/>
      <c r="AE97" s="62"/>
      <c r="AF97" s="62"/>
      <c r="AG97" s="62"/>
      <c r="AH97" s="62"/>
      <c r="AI97" s="62"/>
      <c r="AJ97" s="62"/>
      <c r="AK97" s="62"/>
      <c r="AL97" s="62"/>
      <c r="AM97" s="62"/>
      <c r="AN97" s="62"/>
      <c r="AO97" s="62"/>
    </row>
    <row r="98" spans="1:41" ht="10.5" customHeight="1" x14ac:dyDescent="0.2">
      <c r="A98" s="47" t="s">
        <v>62</v>
      </c>
      <c r="B98" s="47"/>
      <c r="C98" s="47"/>
      <c r="D98" s="47"/>
      <c r="E98" s="47"/>
      <c r="F98" s="47"/>
      <c r="G98" s="47"/>
      <c r="H98" s="47"/>
      <c r="I98" s="47"/>
      <c r="J98" s="47"/>
      <c r="K98" s="47"/>
      <c r="L98" s="47"/>
      <c r="M98" s="47"/>
      <c r="N98" s="47"/>
      <c r="O98" s="47"/>
      <c r="P98" s="47"/>
      <c r="Q98" s="47"/>
      <c r="R98" s="47"/>
      <c r="S98" s="47"/>
      <c r="T98" s="47"/>
      <c r="U98" s="47"/>
      <c r="V98" s="47"/>
      <c r="W98" s="62"/>
      <c r="X98" s="62"/>
      <c r="Y98" s="62"/>
      <c r="Z98" s="62"/>
      <c r="AA98" s="62"/>
      <c r="AB98" s="62"/>
      <c r="AC98" s="62"/>
      <c r="AD98" s="62"/>
      <c r="AE98" s="62"/>
      <c r="AF98" s="62"/>
      <c r="AG98" s="62"/>
      <c r="AH98" s="62"/>
      <c r="AI98" s="62"/>
      <c r="AJ98" s="62"/>
      <c r="AK98" s="62"/>
      <c r="AL98" s="62"/>
      <c r="AM98" s="62"/>
      <c r="AN98" s="62"/>
      <c r="AO98" s="62"/>
    </row>
    <row r="99" spans="1:41" ht="10.5" customHeight="1" x14ac:dyDescent="0.2">
      <c r="A99" s="47"/>
      <c r="B99" s="216">
        <f>ROUND(L96,2)</f>
        <v>600</v>
      </c>
      <c r="C99" s="216"/>
      <c r="D99" s="216"/>
      <c r="E99" s="216"/>
      <c r="F99" s="216" t="s">
        <v>61</v>
      </c>
      <c r="G99" s="196">
        <f>ROUND(P93,2)</f>
        <v>10.39</v>
      </c>
      <c r="H99" s="196"/>
      <c r="I99" s="196"/>
      <c r="J99" s="196"/>
      <c r="K99" s="216" t="s">
        <v>43</v>
      </c>
      <c r="L99" s="193">
        <f>B99+G99</f>
        <v>610.39</v>
      </c>
      <c r="M99" s="193"/>
      <c r="N99" s="193"/>
      <c r="O99" s="193"/>
      <c r="P99" s="193"/>
      <c r="Q99" s="216" t="s">
        <v>23</v>
      </c>
      <c r="R99" s="47"/>
      <c r="S99" s="47"/>
      <c r="T99" s="47"/>
      <c r="U99" s="47"/>
      <c r="V99" s="47"/>
      <c r="W99" s="62"/>
      <c r="X99" s="62"/>
      <c r="Y99" s="62"/>
      <c r="Z99" s="62"/>
      <c r="AA99" s="62"/>
      <c r="AB99" s="62"/>
      <c r="AC99" s="62"/>
      <c r="AD99" s="62"/>
      <c r="AE99" s="62"/>
      <c r="AF99" s="62"/>
      <c r="AG99" s="62"/>
      <c r="AH99" s="62"/>
      <c r="AI99" s="62"/>
      <c r="AJ99" s="62"/>
      <c r="AK99" s="62"/>
      <c r="AL99" s="62"/>
      <c r="AM99" s="62"/>
      <c r="AN99" s="62"/>
      <c r="AO99" s="62"/>
    </row>
    <row r="100" spans="1:41" ht="10.5" customHeight="1" x14ac:dyDescent="0.2">
      <c r="A100" s="47"/>
      <c r="B100" s="216"/>
      <c r="C100" s="216"/>
      <c r="D100" s="216"/>
      <c r="E100" s="216"/>
      <c r="F100" s="216"/>
      <c r="G100" s="196"/>
      <c r="H100" s="196"/>
      <c r="I100" s="196"/>
      <c r="J100" s="196"/>
      <c r="K100" s="216"/>
      <c r="L100" s="193"/>
      <c r="M100" s="193"/>
      <c r="N100" s="193"/>
      <c r="O100" s="193"/>
      <c r="P100" s="193"/>
      <c r="Q100" s="216"/>
      <c r="R100" s="47"/>
      <c r="S100" s="47"/>
      <c r="T100" s="47"/>
      <c r="U100" s="47"/>
      <c r="V100" s="47"/>
      <c r="W100" s="62"/>
      <c r="X100" s="62"/>
      <c r="Y100" s="62"/>
      <c r="Z100" s="62"/>
      <c r="AA100" s="62"/>
      <c r="AB100" s="62"/>
      <c r="AC100" s="62"/>
      <c r="AD100" s="62"/>
      <c r="AE100" s="62"/>
      <c r="AF100" s="62"/>
      <c r="AG100" s="62"/>
      <c r="AH100" s="62"/>
      <c r="AI100" s="62"/>
      <c r="AJ100" s="62"/>
      <c r="AK100" s="62"/>
      <c r="AL100" s="62"/>
      <c r="AM100" s="62"/>
      <c r="AN100" s="62"/>
      <c r="AO100" s="62"/>
    </row>
    <row r="101" spans="1:41" ht="10.5" customHeight="1" x14ac:dyDescent="0.2">
      <c r="A101" s="47"/>
      <c r="B101" s="47"/>
      <c r="C101" s="47"/>
      <c r="D101" s="47"/>
      <c r="E101" s="47"/>
      <c r="F101" s="47"/>
      <c r="G101" s="47"/>
      <c r="H101" s="47"/>
      <c r="I101" s="47"/>
      <c r="J101" s="47"/>
      <c r="K101" s="47" t="s">
        <v>43</v>
      </c>
      <c r="L101" s="217">
        <f>L99/100</f>
        <v>6.1038999999999994</v>
      </c>
      <c r="M101" s="217"/>
      <c r="N101" s="217"/>
      <c r="O101" s="217"/>
      <c r="P101" s="217"/>
      <c r="Q101" s="47" t="s">
        <v>237</v>
      </c>
      <c r="R101" s="47"/>
      <c r="S101" s="47"/>
      <c r="T101" s="47"/>
      <c r="U101" s="47"/>
      <c r="V101" s="47"/>
      <c r="W101" s="62"/>
      <c r="X101" s="62"/>
      <c r="Y101" s="62"/>
      <c r="Z101" s="62"/>
      <c r="AA101" s="62"/>
      <c r="AB101" s="62"/>
      <c r="AC101" s="62"/>
      <c r="AD101" s="62"/>
      <c r="AE101" s="62"/>
      <c r="AF101" s="62"/>
      <c r="AG101" s="62"/>
      <c r="AH101" s="62"/>
      <c r="AI101" s="62"/>
      <c r="AJ101" s="62"/>
      <c r="AK101" s="62"/>
      <c r="AL101" s="62"/>
      <c r="AM101" s="62"/>
      <c r="AN101" s="62"/>
      <c r="AO101" s="62"/>
    </row>
    <row r="102" spans="1:41" ht="10.5" customHeight="1" x14ac:dyDescent="0.2"/>
    <row r="103" spans="1:41" x14ac:dyDescent="0.2">
      <c r="A103" s="66" t="s">
        <v>242</v>
      </c>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row>
    <row r="104" spans="1:41" x14ac:dyDescent="0.2">
      <c r="A104" s="211" t="s">
        <v>49</v>
      </c>
      <c r="B104" s="198"/>
      <c r="C104" s="198"/>
      <c r="D104" s="198"/>
      <c r="E104" s="198"/>
      <c r="F104" s="204">
        <v>6850</v>
      </c>
      <c r="G104" s="204"/>
      <c r="H104" s="204"/>
      <c r="I104" s="204"/>
      <c r="J104" s="198" t="s">
        <v>50</v>
      </c>
      <c r="K104" s="198"/>
      <c r="L104" s="198"/>
      <c r="M104" s="198"/>
      <c r="N104" s="198"/>
      <c r="O104" s="198"/>
      <c r="P104" s="198"/>
      <c r="Q104" s="198"/>
      <c r="R104" s="198"/>
      <c r="S104" s="199">
        <v>6.35</v>
      </c>
      <c r="T104" s="199"/>
      <c r="U104" s="199"/>
      <c r="V104" s="5" t="s">
        <v>192</v>
      </c>
      <c r="W104" s="5"/>
      <c r="X104" s="5"/>
      <c r="Y104" s="5"/>
      <c r="Z104" s="5"/>
      <c r="AA104" s="5"/>
      <c r="AB104" s="204">
        <v>5.85</v>
      </c>
      <c r="AC104" s="204"/>
      <c r="AD104" s="204"/>
      <c r="AE104" s="49" t="s">
        <v>51</v>
      </c>
      <c r="AF104" s="5"/>
      <c r="AG104" s="5"/>
      <c r="AH104" s="5"/>
      <c r="AI104" s="5"/>
      <c r="AJ104" s="5"/>
      <c r="AK104" s="5"/>
      <c r="AL104" s="5"/>
      <c r="AM104" s="5"/>
      <c r="AN104" s="5"/>
      <c r="AO104" s="12"/>
    </row>
    <row r="105" spans="1:41" x14ac:dyDescent="0.2">
      <c r="A105" s="132" t="s">
        <v>225</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3"/>
    </row>
    <row r="106" spans="1:41" x14ac:dyDescent="0.2">
      <c r="A106" s="220" t="s">
        <v>193</v>
      </c>
      <c r="B106" s="221"/>
      <c r="C106" s="221"/>
      <c r="D106" s="221"/>
      <c r="E106" s="221"/>
      <c r="F106" s="221"/>
      <c r="G106" s="221"/>
      <c r="H106" s="221"/>
      <c r="I106" s="219">
        <v>15.5</v>
      </c>
      <c r="J106" s="219"/>
      <c r="K106" s="219"/>
      <c r="L106" s="130" t="s">
        <v>194</v>
      </c>
      <c r="M106" s="130"/>
      <c r="N106" s="130"/>
      <c r="O106" s="130"/>
      <c r="P106" s="130"/>
      <c r="Q106" s="130"/>
      <c r="R106" s="130"/>
      <c r="S106" s="130"/>
      <c r="T106" s="130"/>
      <c r="U106" s="130"/>
      <c r="V106" s="130"/>
      <c r="W106" s="130"/>
      <c r="X106" s="130"/>
      <c r="Y106" s="130"/>
      <c r="Z106" s="219">
        <v>1.0249999999999999</v>
      </c>
      <c r="AA106" s="219"/>
      <c r="AB106" s="219"/>
      <c r="AC106" s="221" t="s">
        <v>52</v>
      </c>
      <c r="AD106" s="221"/>
      <c r="AE106" s="222">
        <v>1.0029999999999999</v>
      </c>
      <c r="AF106" s="222"/>
      <c r="AG106" s="222"/>
      <c r="AH106" s="130" t="s">
        <v>53</v>
      </c>
      <c r="AI106" s="130"/>
      <c r="AJ106" s="130"/>
      <c r="AK106" s="130"/>
      <c r="AL106" s="130"/>
      <c r="AM106" s="130"/>
      <c r="AN106" s="130"/>
      <c r="AO106" s="14"/>
    </row>
    <row r="107" spans="1:41" ht="10.5" customHeight="1" x14ac:dyDescent="0.2">
      <c r="A107" s="47" t="s">
        <v>54</v>
      </c>
      <c r="B107" s="47"/>
      <c r="C107" s="47"/>
      <c r="D107" s="47"/>
      <c r="E107" s="47"/>
      <c r="F107" s="47"/>
      <c r="G107" s="47"/>
      <c r="H107" s="47"/>
      <c r="I107" s="47"/>
      <c r="J107" s="47"/>
      <c r="K107" s="47"/>
      <c r="L107" s="47"/>
      <c r="M107" s="47"/>
      <c r="N107" s="47"/>
      <c r="O107" s="47"/>
      <c r="P107" s="47"/>
      <c r="Q107" s="47"/>
      <c r="R107" s="47"/>
      <c r="S107" s="47"/>
      <c r="T107" s="47"/>
      <c r="U107" s="47"/>
      <c r="V107" s="47"/>
      <c r="W107" s="62"/>
      <c r="X107" s="62"/>
      <c r="Y107" s="62"/>
      <c r="Z107" s="62"/>
      <c r="AA107" s="62"/>
      <c r="AB107" s="62"/>
      <c r="AC107" s="62"/>
      <c r="AD107" s="62"/>
      <c r="AE107" s="62"/>
      <c r="AF107" s="62"/>
      <c r="AG107" s="62"/>
      <c r="AH107" s="62"/>
      <c r="AI107" s="62"/>
      <c r="AJ107" s="62"/>
      <c r="AK107" s="62"/>
      <c r="AL107" s="62"/>
      <c r="AM107" s="62"/>
      <c r="AN107" s="62"/>
      <c r="AO107" s="62"/>
    </row>
    <row r="108" spans="1:41" ht="10.5" customHeight="1"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62"/>
      <c r="X108" s="62"/>
      <c r="Y108" s="62"/>
      <c r="Z108" s="62"/>
      <c r="AA108" s="62"/>
      <c r="AB108" s="62"/>
      <c r="AC108" s="62"/>
      <c r="AD108" s="62"/>
      <c r="AE108" s="62"/>
      <c r="AF108" s="62"/>
      <c r="AG108" s="62"/>
      <c r="AH108" s="62"/>
      <c r="AI108" s="62"/>
      <c r="AJ108" s="62"/>
      <c r="AK108" s="62"/>
      <c r="AL108" s="62"/>
      <c r="AM108" s="62"/>
      <c r="AN108" s="62"/>
      <c r="AO108" s="62"/>
    </row>
    <row r="109" spans="1:41" ht="10.5" customHeight="1" x14ac:dyDescent="0.2">
      <c r="A109" s="47"/>
      <c r="B109" s="47"/>
      <c r="C109" s="47"/>
      <c r="D109" s="47"/>
      <c r="E109" s="47"/>
      <c r="F109" s="47"/>
      <c r="G109" s="47"/>
      <c r="H109" s="47"/>
      <c r="I109" s="47"/>
      <c r="J109" s="47"/>
      <c r="K109" s="47"/>
      <c r="L109" s="61"/>
      <c r="M109" s="47"/>
      <c r="N109" s="47"/>
      <c r="O109" s="47"/>
      <c r="P109" s="47"/>
      <c r="Q109" s="47"/>
      <c r="R109" s="47"/>
      <c r="S109" s="47"/>
      <c r="T109" s="47"/>
      <c r="U109" s="47"/>
      <c r="V109" s="47"/>
      <c r="W109" s="62"/>
      <c r="X109" s="62"/>
      <c r="Y109" s="62"/>
      <c r="Z109" s="62"/>
      <c r="AA109" s="62"/>
      <c r="AB109" s="62"/>
      <c r="AC109" s="62"/>
      <c r="AD109" s="62"/>
      <c r="AE109" s="62"/>
      <c r="AF109" s="62"/>
      <c r="AG109" s="62"/>
      <c r="AH109" s="62"/>
      <c r="AI109" s="62"/>
      <c r="AJ109" s="62"/>
      <c r="AK109" s="62"/>
      <c r="AL109" s="62"/>
      <c r="AM109" s="62"/>
      <c r="AN109" s="62"/>
      <c r="AO109" s="62"/>
    </row>
    <row r="110" spans="1:41" ht="10.5" customHeight="1" x14ac:dyDescent="0.2">
      <c r="A110" s="47"/>
      <c r="B110" s="216" t="s">
        <v>4</v>
      </c>
      <c r="C110" s="194">
        <f>F104</f>
        <v>6850</v>
      </c>
      <c r="D110" s="194"/>
      <c r="E110" s="194"/>
      <c r="F110" s="194"/>
      <c r="G110" s="216" t="s">
        <v>55</v>
      </c>
      <c r="H110" s="194">
        <f>Z106</f>
        <v>1.0249999999999999</v>
      </c>
      <c r="I110" s="194"/>
      <c r="J110" s="194"/>
      <c r="K110" s="194"/>
      <c r="L110" s="216" t="s">
        <v>0</v>
      </c>
      <c r="M110" s="216">
        <v>1</v>
      </c>
      <c r="N110" s="216" t="s">
        <v>56</v>
      </c>
      <c r="O110" s="216" t="s">
        <v>4</v>
      </c>
      <c r="P110" s="197">
        <f>(C110/C111)*((H110/H111)-1)</f>
        <v>9.6935001447271176</v>
      </c>
      <c r="Q110" s="197"/>
      <c r="R110" s="197"/>
      <c r="S110" s="197"/>
      <c r="T110" s="197"/>
      <c r="U110" s="216" t="s">
        <v>41</v>
      </c>
      <c r="V110" s="216"/>
      <c r="W110" s="62"/>
      <c r="X110" s="62"/>
      <c r="Y110" s="62"/>
      <c r="Z110" s="62"/>
      <c r="AA110" s="62"/>
      <c r="AB110" s="62"/>
      <c r="AC110" s="62"/>
      <c r="AD110" s="62"/>
      <c r="AE110" s="62"/>
      <c r="AF110" s="62"/>
      <c r="AG110" s="62"/>
      <c r="AH110" s="62"/>
      <c r="AI110" s="62"/>
      <c r="AJ110" s="62"/>
      <c r="AK110" s="62"/>
      <c r="AL110" s="62"/>
      <c r="AM110" s="62"/>
      <c r="AN110" s="62"/>
      <c r="AO110" s="62"/>
    </row>
    <row r="111" spans="1:41" ht="10.5" customHeight="1" x14ac:dyDescent="0.2">
      <c r="A111" s="47"/>
      <c r="B111" s="216"/>
      <c r="C111" s="214">
        <f>I106</f>
        <v>15.5</v>
      </c>
      <c r="D111" s="214"/>
      <c r="E111" s="214"/>
      <c r="F111" s="214"/>
      <c r="G111" s="216"/>
      <c r="H111" s="214">
        <f>AE106</f>
        <v>1.0029999999999999</v>
      </c>
      <c r="I111" s="214"/>
      <c r="J111" s="214"/>
      <c r="K111" s="214"/>
      <c r="L111" s="216"/>
      <c r="M111" s="216"/>
      <c r="N111" s="216"/>
      <c r="O111" s="216"/>
      <c r="P111" s="197"/>
      <c r="Q111" s="197"/>
      <c r="R111" s="197"/>
      <c r="S111" s="197"/>
      <c r="T111" s="197"/>
      <c r="U111" s="216"/>
      <c r="V111" s="216"/>
      <c r="W111" s="62"/>
      <c r="X111" s="62"/>
      <c r="Y111" s="62"/>
      <c r="Z111" s="62"/>
      <c r="AA111" s="62"/>
      <c r="AB111" s="62"/>
      <c r="AC111" s="62"/>
      <c r="AD111" s="62"/>
      <c r="AE111" s="62"/>
      <c r="AF111" s="62"/>
      <c r="AG111" s="62"/>
      <c r="AH111" s="62"/>
      <c r="AI111" s="62"/>
      <c r="AJ111" s="62"/>
      <c r="AK111" s="62"/>
      <c r="AL111" s="62"/>
      <c r="AM111" s="62"/>
      <c r="AN111" s="62"/>
      <c r="AO111" s="62"/>
    </row>
    <row r="112" spans="1:41" ht="10.5" customHeight="1" x14ac:dyDescent="0.2">
      <c r="A112" s="47" t="s">
        <v>58</v>
      </c>
      <c r="B112" s="47"/>
      <c r="C112" s="47"/>
      <c r="D112" s="47"/>
      <c r="E112" s="47"/>
      <c r="F112" s="47"/>
      <c r="G112" s="47"/>
      <c r="H112" s="47"/>
      <c r="I112" s="47"/>
      <c r="J112" s="47"/>
      <c r="K112" s="47"/>
      <c r="L112" s="47"/>
      <c r="M112" s="47"/>
      <c r="N112" s="47"/>
      <c r="O112" s="47"/>
      <c r="P112" s="47"/>
      <c r="Q112" s="47"/>
      <c r="R112" s="47"/>
      <c r="S112" s="47"/>
      <c r="T112" s="47"/>
      <c r="U112" s="47"/>
      <c r="V112" s="47"/>
      <c r="W112" s="62"/>
      <c r="X112" s="62"/>
      <c r="Y112" s="62"/>
      <c r="Z112" s="62"/>
      <c r="AA112" s="62"/>
      <c r="AB112" s="62"/>
      <c r="AC112" s="62"/>
      <c r="AD112" s="62"/>
      <c r="AE112" s="62"/>
      <c r="AF112" s="62"/>
      <c r="AG112" s="62"/>
      <c r="AH112" s="62"/>
      <c r="AI112" s="62"/>
      <c r="AJ112" s="62"/>
      <c r="AK112" s="62"/>
      <c r="AL112" s="62"/>
      <c r="AM112" s="62"/>
      <c r="AN112" s="62"/>
      <c r="AO112" s="62"/>
    </row>
    <row r="113" spans="1:41" ht="10.5" customHeight="1" x14ac:dyDescent="0.2">
      <c r="A113" s="47"/>
      <c r="B113" s="216" t="s">
        <v>37</v>
      </c>
      <c r="C113" s="194">
        <f>S104</f>
        <v>6.35</v>
      </c>
      <c r="D113" s="194"/>
      <c r="E113" s="194"/>
      <c r="F113" s="38" t="s">
        <v>61</v>
      </c>
      <c r="G113" s="194">
        <f>AB104</f>
        <v>5.85</v>
      </c>
      <c r="H113" s="194"/>
      <c r="I113" s="194"/>
      <c r="J113" s="216" t="s">
        <v>8</v>
      </c>
      <c r="K113" s="216" t="s">
        <v>43</v>
      </c>
      <c r="L113" s="218">
        <f>(C113+G113)/2*100</f>
        <v>610</v>
      </c>
      <c r="M113" s="218"/>
      <c r="N113" s="218"/>
      <c r="O113" s="218"/>
      <c r="P113" s="218"/>
      <c r="Q113" s="218"/>
      <c r="R113" s="216" t="s">
        <v>23</v>
      </c>
      <c r="S113" s="47"/>
      <c r="T113" s="47"/>
      <c r="U113" s="47"/>
      <c r="V113" s="47"/>
      <c r="W113" s="62"/>
      <c r="X113" s="62"/>
      <c r="Y113" s="62"/>
      <c r="Z113" s="62"/>
      <c r="AA113" s="62"/>
      <c r="AB113" s="62"/>
      <c r="AC113" s="62"/>
      <c r="AD113" s="62"/>
      <c r="AE113" s="62"/>
      <c r="AF113" s="62"/>
      <c r="AG113" s="62"/>
      <c r="AH113" s="62"/>
      <c r="AI113" s="62"/>
      <c r="AJ113" s="62"/>
      <c r="AK113" s="62"/>
      <c r="AL113" s="62"/>
      <c r="AM113" s="62"/>
      <c r="AN113" s="62"/>
      <c r="AO113" s="62"/>
    </row>
    <row r="114" spans="1:41" ht="10.5" customHeight="1" x14ac:dyDescent="0.2">
      <c r="A114" s="47"/>
      <c r="B114" s="216"/>
      <c r="C114" s="214">
        <v>2</v>
      </c>
      <c r="D114" s="214"/>
      <c r="E114" s="214"/>
      <c r="F114" s="214"/>
      <c r="G114" s="214"/>
      <c r="H114" s="214"/>
      <c r="I114" s="214"/>
      <c r="J114" s="216"/>
      <c r="K114" s="216"/>
      <c r="L114" s="218"/>
      <c r="M114" s="218"/>
      <c r="N114" s="218"/>
      <c r="O114" s="218"/>
      <c r="P114" s="218"/>
      <c r="Q114" s="218"/>
      <c r="R114" s="216"/>
      <c r="S114" s="47"/>
      <c r="T114" s="47"/>
      <c r="U114" s="47"/>
      <c r="V114" s="47"/>
      <c r="W114" s="62"/>
      <c r="X114" s="62"/>
      <c r="Y114" s="62"/>
      <c r="Z114" s="62"/>
      <c r="AA114" s="62"/>
      <c r="AB114" s="62"/>
      <c r="AC114" s="62"/>
      <c r="AD114" s="62"/>
      <c r="AE114" s="62"/>
      <c r="AF114" s="62"/>
      <c r="AG114" s="62"/>
      <c r="AH114" s="62"/>
      <c r="AI114" s="62"/>
      <c r="AJ114" s="62"/>
      <c r="AK114" s="62"/>
      <c r="AL114" s="62"/>
      <c r="AM114" s="62"/>
      <c r="AN114" s="62"/>
      <c r="AO114" s="62"/>
    </row>
    <row r="115" spans="1:41" ht="10.5" customHeight="1" x14ac:dyDescent="0.2">
      <c r="A115" s="47" t="s">
        <v>62</v>
      </c>
      <c r="B115" s="47"/>
      <c r="C115" s="47"/>
      <c r="D115" s="47"/>
      <c r="E115" s="47"/>
      <c r="F115" s="47"/>
      <c r="G115" s="47"/>
      <c r="H115" s="47"/>
      <c r="I115" s="47"/>
      <c r="J115" s="47"/>
      <c r="K115" s="47"/>
      <c r="L115" s="47"/>
      <c r="M115" s="47"/>
      <c r="N115" s="47"/>
      <c r="O115" s="47"/>
      <c r="P115" s="47"/>
      <c r="Q115" s="47"/>
      <c r="R115" s="47"/>
      <c r="S115" s="47"/>
      <c r="T115" s="47"/>
      <c r="U115" s="47"/>
      <c r="V115" s="47"/>
      <c r="W115" s="62"/>
      <c r="X115" s="62"/>
      <c r="Y115" s="62"/>
      <c r="Z115" s="62"/>
      <c r="AA115" s="62"/>
      <c r="AB115" s="62"/>
      <c r="AC115" s="62"/>
      <c r="AD115" s="62"/>
      <c r="AE115" s="62"/>
      <c r="AF115" s="62"/>
      <c r="AG115" s="62"/>
      <c r="AH115" s="62"/>
      <c r="AI115" s="62"/>
      <c r="AJ115" s="62"/>
      <c r="AK115" s="62"/>
      <c r="AL115" s="62"/>
      <c r="AM115" s="62"/>
      <c r="AN115" s="62"/>
      <c r="AO115" s="62"/>
    </row>
    <row r="116" spans="1:41" ht="10.5" customHeight="1" x14ac:dyDescent="0.2">
      <c r="A116" s="47"/>
      <c r="B116" s="216">
        <f>ROUND(L113,2)</f>
        <v>610</v>
      </c>
      <c r="C116" s="216"/>
      <c r="D116" s="216"/>
      <c r="E116" s="216"/>
      <c r="F116" s="216" t="s">
        <v>61</v>
      </c>
      <c r="G116" s="196">
        <f>ROUND(P110,2)</f>
        <v>9.69</v>
      </c>
      <c r="H116" s="196"/>
      <c r="I116" s="196"/>
      <c r="J116" s="196"/>
      <c r="K116" s="216" t="s">
        <v>43</v>
      </c>
      <c r="L116" s="193">
        <f>B116+G116</f>
        <v>619.69000000000005</v>
      </c>
      <c r="M116" s="193"/>
      <c r="N116" s="193"/>
      <c r="O116" s="193"/>
      <c r="P116" s="193"/>
      <c r="Q116" s="216" t="s">
        <v>23</v>
      </c>
      <c r="R116" s="47"/>
      <c r="S116" s="47"/>
      <c r="T116" s="47"/>
      <c r="U116" s="47"/>
      <c r="V116" s="47"/>
      <c r="W116" s="62"/>
      <c r="X116" s="62"/>
      <c r="Y116" s="62"/>
      <c r="Z116" s="62"/>
      <c r="AA116" s="62"/>
      <c r="AB116" s="62"/>
      <c r="AC116" s="62"/>
      <c r="AD116" s="62"/>
      <c r="AE116" s="62"/>
      <c r="AF116" s="62"/>
      <c r="AG116" s="62"/>
      <c r="AH116" s="62"/>
      <c r="AI116" s="62"/>
      <c r="AJ116" s="62"/>
      <c r="AK116" s="62"/>
      <c r="AL116" s="62"/>
      <c r="AM116" s="62"/>
      <c r="AN116" s="62"/>
      <c r="AO116" s="62"/>
    </row>
    <row r="117" spans="1:41" ht="10.5" customHeight="1" x14ac:dyDescent="0.2">
      <c r="A117" s="47"/>
      <c r="B117" s="216"/>
      <c r="C117" s="216"/>
      <c r="D117" s="216"/>
      <c r="E117" s="216"/>
      <c r="F117" s="216"/>
      <c r="G117" s="196"/>
      <c r="H117" s="196"/>
      <c r="I117" s="196"/>
      <c r="J117" s="196"/>
      <c r="K117" s="216"/>
      <c r="L117" s="193"/>
      <c r="M117" s="193"/>
      <c r="N117" s="193"/>
      <c r="O117" s="193"/>
      <c r="P117" s="193"/>
      <c r="Q117" s="216"/>
      <c r="R117" s="47"/>
      <c r="S117" s="47"/>
      <c r="T117" s="47"/>
      <c r="U117" s="47"/>
      <c r="V117" s="47"/>
      <c r="W117" s="62"/>
      <c r="X117" s="62"/>
      <c r="Y117" s="62"/>
      <c r="Z117" s="62"/>
      <c r="AA117" s="62"/>
      <c r="AB117" s="62"/>
      <c r="AC117" s="62"/>
      <c r="AD117" s="62"/>
      <c r="AE117" s="62"/>
      <c r="AF117" s="62"/>
      <c r="AG117" s="62"/>
      <c r="AH117" s="62"/>
      <c r="AI117" s="62"/>
      <c r="AJ117" s="62"/>
      <c r="AK117" s="62"/>
      <c r="AL117" s="62"/>
      <c r="AM117" s="62"/>
      <c r="AN117" s="62"/>
      <c r="AO117" s="62"/>
    </row>
    <row r="118" spans="1:41" ht="10.5" customHeight="1" x14ac:dyDescent="0.2">
      <c r="A118" s="47"/>
      <c r="B118" s="47"/>
      <c r="C118" s="47"/>
      <c r="D118" s="47"/>
      <c r="E118" s="47"/>
      <c r="F118" s="47"/>
      <c r="G118" s="47"/>
      <c r="H118" s="47"/>
      <c r="I118" s="47"/>
      <c r="J118" s="47"/>
      <c r="K118" s="47" t="s">
        <v>43</v>
      </c>
      <c r="L118" s="217">
        <f>L116/100</f>
        <v>6.1969000000000003</v>
      </c>
      <c r="M118" s="217"/>
      <c r="N118" s="217"/>
      <c r="O118" s="217"/>
      <c r="P118" s="217"/>
      <c r="Q118" s="47" t="s">
        <v>237</v>
      </c>
      <c r="R118" s="47"/>
      <c r="S118" s="47"/>
      <c r="T118" s="47"/>
      <c r="U118" s="47"/>
      <c r="V118" s="47"/>
      <c r="W118" s="62"/>
      <c r="X118" s="62"/>
      <c r="Y118" s="62"/>
      <c r="Z118" s="62"/>
      <c r="AA118" s="62"/>
      <c r="AB118" s="62"/>
      <c r="AC118" s="62"/>
      <c r="AD118" s="62"/>
      <c r="AE118" s="62"/>
      <c r="AF118" s="62"/>
      <c r="AG118" s="62"/>
      <c r="AH118" s="62"/>
      <c r="AI118" s="62"/>
      <c r="AJ118" s="62"/>
      <c r="AK118" s="62"/>
      <c r="AL118" s="62"/>
      <c r="AM118" s="62"/>
      <c r="AN118" s="62"/>
      <c r="AO118" s="62"/>
    </row>
    <row r="119" spans="1:41" ht="10.5" customHeight="1" x14ac:dyDescent="0.2"/>
    <row r="120" spans="1:41" ht="10.5" customHeight="1" x14ac:dyDescent="0.2"/>
    <row r="121" spans="1:41" ht="10.5" customHeight="1" x14ac:dyDescent="0.2"/>
    <row r="122" spans="1:41" x14ac:dyDescent="0.2">
      <c r="A122" s="66" t="s">
        <v>243</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row>
    <row r="123" spans="1:41" x14ac:dyDescent="0.2">
      <c r="A123" s="211" t="s">
        <v>49</v>
      </c>
      <c r="B123" s="198"/>
      <c r="C123" s="198"/>
      <c r="D123" s="198"/>
      <c r="E123" s="198"/>
      <c r="F123" s="204">
        <v>7100</v>
      </c>
      <c r="G123" s="204"/>
      <c r="H123" s="204"/>
      <c r="I123" s="204"/>
      <c r="J123" s="198" t="s">
        <v>50</v>
      </c>
      <c r="K123" s="198"/>
      <c r="L123" s="198"/>
      <c r="M123" s="198"/>
      <c r="N123" s="198"/>
      <c r="O123" s="198"/>
      <c r="P123" s="198"/>
      <c r="Q123" s="198"/>
      <c r="R123" s="198"/>
      <c r="S123" s="199">
        <v>5.15</v>
      </c>
      <c r="T123" s="199"/>
      <c r="U123" s="199"/>
      <c r="V123" s="5" t="s">
        <v>192</v>
      </c>
      <c r="W123" s="5"/>
      <c r="X123" s="5"/>
      <c r="Y123" s="5"/>
      <c r="Z123" s="5"/>
      <c r="AA123" s="5"/>
      <c r="AB123" s="204">
        <v>5.95</v>
      </c>
      <c r="AC123" s="204"/>
      <c r="AD123" s="204"/>
      <c r="AE123" s="49" t="s">
        <v>51</v>
      </c>
      <c r="AF123" s="5"/>
      <c r="AG123" s="5"/>
      <c r="AH123" s="5"/>
      <c r="AI123" s="5"/>
      <c r="AJ123" s="5"/>
      <c r="AK123" s="5"/>
      <c r="AL123" s="5"/>
      <c r="AM123" s="5"/>
      <c r="AN123" s="5"/>
      <c r="AO123" s="12"/>
    </row>
    <row r="124" spans="1:41" x14ac:dyDescent="0.2">
      <c r="A124" s="63" t="s">
        <v>225</v>
      </c>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4"/>
    </row>
    <row r="125" spans="1:41" x14ac:dyDescent="0.2">
      <c r="A125" s="220" t="s">
        <v>193</v>
      </c>
      <c r="B125" s="221"/>
      <c r="C125" s="221"/>
      <c r="D125" s="221"/>
      <c r="E125" s="221"/>
      <c r="F125" s="221"/>
      <c r="G125" s="221"/>
      <c r="H125" s="221"/>
      <c r="I125" s="219">
        <v>15.5</v>
      </c>
      <c r="J125" s="219"/>
      <c r="K125" s="219"/>
      <c r="L125" s="66" t="s">
        <v>194</v>
      </c>
      <c r="M125" s="66"/>
      <c r="N125" s="66"/>
      <c r="O125" s="66"/>
      <c r="P125" s="66"/>
      <c r="Q125" s="66"/>
      <c r="R125" s="66"/>
      <c r="S125" s="66"/>
      <c r="T125" s="66"/>
      <c r="U125" s="66"/>
      <c r="V125" s="66"/>
      <c r="W125" s="66"/>
      <c r="X125" s="66"/>
      <c r="Y125" s="66"/>
      <c r="Z125" s="219">
        <v>1.0249999999999999</v>
      </c>
      <c r="AA125" s="219"/>
      <c r="AB125" s="219"/>
      <c r="AC125" s="221" t="s">
        <v>52</v>
      </c>
      <c r="AD125" s="221"/>
      <c r="AE125" s="222">
        <v>1.0029999999999999</v>
      </c>
      <c r="AF125" s="222"/>
      <c r="AG125" s="222"/>
      <c r="AH125" s="66" t="s">
        <v>53</v>
      </c>
      <c r="AI125" s="66"/>
      <c r="AJ125" s="66"/>
      <c r="AK125" s="66"/>
      <c r="AL125" s="66"/>
      <c r="AM125" s="66"/>
      <c r="AN125" s="66"/>
      <c r="AO125" s="14"/>
    </row>
    <row r="126" spans="1:41" ht="10.5" customHeight="1" x14ac:dyDescent="0.2">
      <c r="A126" s="47" t="s">
        <v>54</v>
      </c>
      <c r="B126" s="47"/>
      <c r="C126" s="47"/>
      <c r="D126" s="47"/>
      <c r="E126" s="47"/>
      <c r="F126" s="47"/>
      <c r="G126" s="47"/>
      <c r="H126" s="47"/>
      <c r="I126" s="47"/>
      <c r="J126" s="47"/>
      <c r="K126" s="47"/>
      <c r="L126" s="47"/>
      <c r="M126" s="47"/>
      <c r="N126" s="47"/>
      <c r="O126" s="47"/>
      <c r="P126" s="47"/>
      <c r="Q126" s="47"/>
      <c r="R126" s="47"/>
      <c r="S126" s="47"/>
      <c r="T126" s="47"/>
      <c r="U126" s="47"/>
      <c r="V126" s="47"/>
      <c r="W126" s="62"/>
      <c r="X126" s="62"/>
      <c r="Y126" s="62"/>
      <c r="Z126" s="62"/>
      <c r="AA126" s="62"/>
      <c r="AB126" s="62"/>
      <c r="AC126" s="62"/>
      <c r="AD126" s="62"/>
      <c r="AE126" s="62"/>
      <c r="AF126" s="62"/>
      <c r="AG126" s="62"/>
      <c r="AH126" s="62"/>
      <c r="AI126" s="62"/>
      <c r="AJ126" s="62"/>
      <c r="AK126" s="62"/>
      <c r="AL126" s="62"/>
      <c r="AM126" s="62"/>
      <c r="AN126" s="62"/>
      <c r="AO126" s="62"/>
    </row>
    <row r="127" spans="1:41" ht="10.5"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62"/>
      <c r="X127" s="62"/>
      <c r="Y127" s="62"/>
      <c r="Z127" s="62"/>
      <c r="AA127" s="62"/>
      <c r="AB127" s="62"/>
      <c r="AC127" s="62"/>
      <c r="AD127" s="62"/>
      <c r="AE127" s="62"/>
      <c r="AF127" s="62"/>
      <c r="AG127" s="62"/>
      <c r="AH127" s="62"/>
      <c r="AI127" s="62"/>
      <c r="AJ127" s="62"/>
      <c r="AK127" s="62"/>
      <c r="AL127" s="62"/>
      <c r="AM127" s="62"/>
      <c r="AN127" s="62"/>
      <c r="AO127" s="62"/>
    </row>
    <row r="128" spans="1:41" ht="10.5" customHeight="1" x14ac:dyDescent="0.2">
      <c r="A128" s="47"/>
      <c r="B128" s="47"/>
      <c r="C128" s="47"/>
      <c r="D128" s="47"/>
      <c r="E128" s="47"/>
      <c r="F128" s="47"/>
      <c r="G128" s="47"/>
      <c r="H128" s="47"/>
      <c r="I128" s="47"/>
      <c r="J128" s="47"/>
      <c r="K128" s="47"/>
      <c r="L128" s="61"/>
      <c r="M128" s="47"/>
      <c r="N128" s="47"/>
      <c r="O128" s="47"/>
      <c r="P128" s="47"/>
      <c r="Q128" s="47"/>
      <c r="R128" s="47"/>
      <c r="S128" s="47"/>
      <c r="T128" s="47"/>
      <c r="U128" s="47"/>
      <c r="V128" s="47"/>
      <c r="W128" s="62"/>
      <c r="X128" s="62"/>
      <c r="Y128" s="62"/>
      <c r="Z128" s="62"/>
      <c r="AA128" s="62"/>
      <c r="AB128" s="62"/>
      <c r="AC128" s="62"/>
      <c r="AD128" s="62"/>
      <c r="AE128" s="62"/>
      <c r="AF128" s="62"/>
      <c r="AG128" s="62"/>
      <c r="AH128" s="62"/>
      <c r="AI128" s="62"/>
      <c r="AJ128" s="62"/>
      <c r="AK128" s="62"/>
      <c r="AL128" s="62"/>
      <c r="AM128" s="62"/>
      <c r="AN128" s="62"/>
      <c r="AO128" s="62"/>
    </row>
    <row r="129" spans="1:41" ht="10.5" customHeight="1" x14ac:dyDescent="0.2">
      <c r="A129" s="47"/>
      <c r="B129" s="216" t="s">
        <v>4</v>
      </c>
      <c r="C129" s="194">
        <f>F123</f>
        <v>7100</v>
      </c>
      <c r="D129" s="194"/>
      <c r="E129" s="194"/>
      <c r="F129" s="194"/>
      <c r="G129" s="216" t="s">
        <v>55</v>
      </c>
      <c r="H129" s="194">
        <f>Z125</f>
        <v>1.0249999999999999</v>
      </c>
      <c r="I129" s="194"/>
      <c r="J129" s="194"/>
      <c r="K129" s="194"/>
      <c r="L129" s="216" t="s">
        <v>0</v>
      </c>
      <c r="M129" s="216">
        <v>1</v>
      </c>
      <c r="N129" s="216" t="s">
        <v>56</v>
      </c>
      <c r="O129" s="216" t="s">
        <v>4</v>
      </c>
      <c r="P129" s="197">
        <f>(C129/C130)*((H129/H130)-1)</f>
        <v>10.047277522271903</v>
      </c>
      <c r="Q129" s="197"/>
      <c r="R129" s="197"/>
      <c r="S129" s="197"/>
      <c r="T129" s="197"/>
      <c r="U129" s="216" t="s">
        <v>41</v>
      </c>
      <c r="V129" s="216"/>
      <c r="W129" s="62"/>
      <c r="X129" s="62"/>
      <c r="Y129" s="62"/>
      <c r="Z129" s="62"/>
      <c r="AA129" s="62"/>
      <c r="AB129" s="62"/>
      <c r="AC129" s="62"/>
      <c r="AD129" s="62"/>
      <c r="AE129" s="62"/>
      <c r="AF129" s="62"/>
      <c r="AG129" s="62"/>
      <c r="AH129" s="62"/>
      <c r="AI129" s="62"/>
      <c r="AJ129" s="62"/>
      <c r="AK129" s="62"/>
      <c r="AL129" s="62"/>
      <c r="AM129" s="62"/>
      <c r="AN129" s="62"/>
      <c r="AO129" s="62"/>
    </row>
    <row r="130" spans="1:41" ht="10.5" customHeight="1" x14ac:dyDescent="0.2">
      <c r="A130" s="47"/>
      <c r="B130" s="216"/>
      <c r="C130" s="214">
        <f>I125</f>
        <v>15.5</v>
      </c>
      <c r="D130" s="214"/>
      <c r="E130" s="214"/>
      <c r="F130" s="214"/>
      <c r="G130" s="216"/>
      <c r="H130" s="214">
        <f>AE125</f>
        <v>1.0029999999999999</v>
      </c>
      <c r="I130" s="214"/>
      <c r="J130" s="214"/>
      <c r="K130" s="214"/>
      <c r="L130" s="216"/>
      <c r="M130" s="216"/>
      <c r="N130" s="216"/>
      <c r="O130" s="216"/>
      <c r="P130" s="197"/>
      <c r="Q130" s="197"/>
      <c r="R130" s="197"/>
      <c r="S130" s="197"/>
      <c r="T130" s="197"/>
      <c r="U130" s="216"/>
      <c r="V130" s="216"/>
      <c r="W130" s="62"/>
      <c r="X130" s="62"/>
      <c r="Y130" s="62"/>
      <c r="Z130" s="62"/>
      <c r="AA130" s="62"/>
      <c r="AB130" s="62"/>
      <c r="AC130" s="62"/>
      <c r="AD130" s="62"/>
      <c r="AE130" s="62"/>
      <c r="AF130" s="62"/>
      <c r="AG130" s="62"/>
      <c r="AH130" s="62"/>
      <c r="AI130" s="62"/>
      <c r="AJ130" s="62"/>
      <c r="AK130" s="62"/>
      <c r="AL130" s="62"/>
      <c r="AM130" s="62"/>
      <c r="AN130" s="62"/>
      <c r="AO130" s="62"/>
    </row>
    <row r="131" spans="1:41" ht="10.5" customHeight="1" x14ac:dyDescent="0.2">
      <c r="A131" s="47" t="s">
        <v>58</v>
      </c>
      <c r="B131" s="47"/>
      <c r="C131" s="47"/>
      <c r="D131" s="47"/>
      <c r="E131" s="47"/>
      <c r="F131" s="47"/>
      <c r="G131" s="47"/>
      <c r="H131" s="47"/>
      <c r="I131" s="47"/>
      <c r="J131" s="47"/>
      <c r="K131" s="47"/>
      <c r="L131" s="47"/>
      <c r="M131" s="47"/>
      <c r="N131" s="47"/>
      <c r="O131" s="47"/>
      <c r="P131" s="47"/>
      <c r="Q131" s="47"/>
      <c r="R131" s="47"/>
      <c r="S131" s="47"/>
      <c r="T131" s="47"/>
      <c r="U131" s="47"/>
      <c r="V131" s="47"/>
      <c r="W131" s="62"/>
      <c r="X131" s="62"/>
      <c r="Y131" s="62"/>
      <c r="Z131" s="62"/>
      <c r="AA131" s="62"/>
      <c r="AB131" s="62"/>
      <c r="AC131" s="62"/>
      <c r="AD131" s="62"/>
      <c r="AE131" s="62"/>
      <c r="AF131" s="62"/>
      <c r="AG131" s="62"/>
      <c r="AH131" s="62"/>
      <c r="AI131" s="62"/>
      <c r="AJ131" s="62"/>
      <c r="AK131" s="62"/>
      <c r="AL131" s="62"/>
      <c r="AM131" s="62"/>
      <c r="AN131" s="62"/>
      <c r="AO131" s="62"/>
    </row>
    <row r="132" spans="1:41" ht="10.5" customHeight="1" x14ac:dyDescent="0.2">
      <c r="A132" s="47"/>
      <c r="B132" s="216" t="s">
        <v>37</v>
      </c>
      <c r="C132" s="194">
        <f>S123</f>
        <v>5.15</v>
      </c>
      <c r="D132" s="194"/>
      <c r="E132" s="194"/>
      <c r="F132" s="38" t="s">
        <v>61</v>
      </c>
      <c r="G132" s="194">
        <f>AB123</f>
        <v>5.95</v>
      </c>
      <c r="H132" s="194"/>
      <c r="I132" s="194"/>
      <c r="J132" s="216" t="s">
        <v>8</v>
      </c>
      <c r="K132" s="216" t="s">
        <v>43</v>
      </c>
      <c r="L132" s="218">
        <f>(C132+G132)/2*100</f>
        <v>555.00000000000011</v>
      </c>
      <c r="M132" s="218"/>
      <c r="N132" s="218"/>
      <c r="O132" s="218"/>
      <c r="P132" s="218"/>
      <c r="Q132" s="218"/>
      <c r="R132" s="216" t="s">
        <v>23</v>
      </c>
      <c r="S132" s="47"/>
      <c r="T132" s="47"/>
      <c r="U132" s="47"/>
      <c r="V132" s="47"/>
      <c r="W132" s="62"/>
      <c r="X132" s="62"/>
      <c r="Y132" s="62"/>
      <c r="Z132" s="62"/>
      <c r="AA132" s="62"/>
      <c r="AB132" s="62"/>
      <c r="AC132" s="62"/>
      <c r="AD132" s="62"/>
      <c r="AE132" s="62"/>
      <c r="AF132" s="62"/>
      <c r="AG132" s="62"/>
      <c r="AH132" s="62"/>
      <c r="AI132" s="62"/>
      <c r="AJ132" s="62"/>
      <c r="AK132" s="62"/>
      <c r="AL132" s="62"/>
      <c r="AM132" s="62"/>
      <c r="AN132" s="62"/>
      <c r="AO132" s="62"/>
    </row>
    <row r="133" spans="1:41" ht="10.5" customHeight="1" x14ac:dyDescent="0.2">
      <c r="A133" s="47"/>
      <c r="B133" s="216"/>
      <c r="C133" s="214">
        <v>2</v>
      </c>
      <c r="D133" s="214"/>
      <c r="E133" s="214"/>
      <c r="F133" s="214"/>
      <c r="G133" s="214"/>
      <c r="H133" s="214"/>
      <c r="I133" s="214"/>
      <c r="J133" s="216"/>
      <c r="K133" s="216"/>
      <c r="L133" s="218"/>
      <c r="M133" s="218"/>
      <c r="N133" s="218"/>
      <c r="O133" s="218"/>
      <c r="P133" s="218"/>
      <c r="Q133" s="218"/>
      <c r="R133" s="216"/>
      <c r="S133" s="47"/>
      <c r="T133" s="47"/>
      <c r="U133" s="47"/>
      <c r="V133" s="47"/>
      <c r="W133" s="62"/>
      <c r="X133" s="62"/>
      <c r="Y133" s="62"/>
      <c r="Z133" s="62"/>
      <c r="AA133" s="62"/>
      <c r="AB133" s="62"/>
      <c r="AC133" s="62"/>
      <c r="AD133" s="62"/>
      <c r="AE133" s="62"/>
      <c r="AF133" s="62"/>
      <c r="AG133" s="62"/>
      <c r="AH133" s="62"/>
      <c r="AI133" s="62"/>
      <c r="AJ133" s="62"/>
      <c r="AK133" s="62"/>
      <c r="AL133" s="62"/>
      <c r="AM133" s="62"/>
      <c r="AN133" s="62"/>
      <c r="AO133" s="62"/>
    </row>
    <row r="134" spans="1:41" ht="10.5" customHeight="1" x14ac:dyDescent="0.2">
      <c r="A134" s="47" t="s">
        <v>62</v>
      </c>
      <c r="B134" s="47"/>
      <c r="C134" s="47"/>
      <c r="D134" s="47"/>
      <c r="E134" s="47"/>
      <c r="F134" s="47"/>
      <c r="G134" s="47"/>
      <c r="H134" s="47"/>
      <c r="I134" s="47"/>
      <c r="J134" s="47"/>
      <c r="K134" s="47"/>
      <c r="L134" s="47"/>
      <c r="M134" s="47"/>
      <c r="N134" s="47"/>
      <c r="O134" s="47"/>
      <c r="P134" s="47"/>
      <c r="Q134" s="47"/>
      <c r="R134" s="47"/>
      <c r="S134" s="47"/>
      <c r="T134" s="47"/>
      <c r="U134" s="47"/>
      <c r="V134" s="47"/>
      <c r="W134" s="62"/>
      <c r="X134" s="62"/>
      <c r="Y134" s="62"/>
      <c r="Z134" s="62"/>
      <c r="AA134" s="62"/>
      <c r="AB134" s="62"/>
      <c r="AC134" s="62"/>
      <c r="AD134" s="62"/>
      <c r="AE134" s="62"/>
      <c r="AF134" s="62"/>
      <c r="AG134" s="62"/>
      <c r="AH134" s="62"/>
      <c r="AI134" s="62"/>
      <c r="AJ134" s="62"/>
      <c r="AK134" s="62"/>
      <c r="AL134" s="62"/>
      <c r="AM134" s="62"/>
      <c r="AN134" s="62"/>
      <c r="AO134" s="62"/>
    </row>
    <row r="135" spans="1:41" ht="10.5" customHeight="1" x14ac:dyDescent="0.2">
      <c r="A135" s="47"/>
      <c r="B135" s="216">
        <f>ROUND(L132,2)</f>
        <v>555</v>
      </c>
      <c r="C135" s="216"/>
      <c r="D135" s="216"/>
      <c r="E135" s="216"/>
      <c r="F135" s="216" t="s">
        <v>61</v>
      </c>
      <c r="G135" s="196">
        <f>ROUND(P129,2)</f>
        <v>10.050000000000001</v>
      </c>
      <c r="H135" s="196"/>
      <c r="I135" s="196"/>
      <c r="J135" s="196"/>
      <c r="K135" s="216" t="s">
        <v>43</v>
      </c>
      <c r="L135" s="193">
        <f>B135+G135</f>
        <v>565.04999999999995</v>
      </c>
      <c r="M135" s="193"/>
      <c r="N135" s="193"/>
      <c r="O135" s="193"/>
      <c r="P135" s="193"/>
      <c r="Q135" s="216" t="s">
        <v>23</v>
      </c>
      <c r="R135" s="47"/>
      <c r="S135" s="47"/>
      <c r="T135" s="47"/>
      <c r="U135" s="47"/>
      <c r="V135" s="47"/>
      <c r="W135" s="62"/>
      <c r="X135" s="62"/>
      <c r="Y135" s="62"/>
      <c r="Z135" s="62"/>
      <c r="AA135" s="62"/>
      <c r="AB135" s="62"/>
      <c r="AC135" s="62"/>
      <c r="AD135" s="62"/>
      <c r="AE135" s="62"/>
      <c r="AF135" s="62"/>
      <c r="AG135" s="62"/>
      <c r="AH135" s="62"/>
      <c r="AI135" s="62"/>
      <c r="AJ135" s="62"/>
      <c r="AK135" s="62"/>
      <c r="AL135" s="62"/>
      <c r="AM135" s="62"/>
      <c r="AN135" s="62"/>
      <c r="AO135" s="62"/>
    </row>
    <row r="136" spans="1:41" ht="10.5" customHeight="1" x14ac:dyDescent="0.2">
      <c r="A136" s="47"/>
      <c r="B136" s="216"/>
      <c r="C136" s="216"/>
      <c r="D136" s="216"/>
      <c r="E136" s="216"/>
      <c r="F136" s="216"/>
      <c r="G136" s="196"/>
      <c r="H136" s="196"/>
      <c r="I136" s="196"/>
      <c r="J136" s="196"/>
      <c r="K136" s="216"/>
      <c r="L136" s="193"/>
      <c r="M136" s="193"/>
      <c r="N136" s="193"/>
      <c r="O136" s="193"/>
      <c r="P136" s="193"/>
      <c r="Q136" s="216"/>
      <c r="R136" s="47"/>
      <c r="S136" s="47"/>
      <c r="T136" s="47"/>
      <c r="U136" s="47"/>
      <c r="V136" s="47"/>
      <c r="W136" s="62"/>
      <c r="X136" s="62"/>
      <c r="Y136" s="62"/>
      <c r="Z136" s="62"/>
      <c r="AA136" s="62"/>
      <c r="AB136" s="62"/>
      <c r="AC136" s="62"/>
      <c r="AD136" s="62"/>
      <c r="AE136" s="62"/>
      <c r="AF136" s="62"/>
      <c r="AG136" s="62"/>
      <c r="AH136" s="62"/>
      <c r="AI136" s="62"/>
      <c r="AJ136" s="62"/>
      <c r="AK136" s="62"/>
      <c r="AL136" s="62"/>
      <c r="AM136" s="62"/>
      <c r="AN136" s="62"/>
      <c r="AO136" s="62"/>
    </row>
    <row r="137" spans="1:41" ht="10.5" customHeight="1" x14ac:dyDescent="0.2">
      <c r="A137" s="47"/>
      <c r="B137" s="47"/>
      <c r="C137" s="47"/>
      <c r="D137" s="47"/>
      <c r="E137" s="47"/>
      <c r="F137" s="47"/>
      <c r="G137" s="47"/>
      <c r="H137" s="47"/>
      <c r="I137" s="47"/>
      <c r="J137" s="47"/>
      <c r="K137" s="47" t="s">
        <v>43</v>
      </c>
      <c r="L137" s="217">
        <f>L135/100</f>
        <v>5.6504999999999992</v>
      </c>
      <c r="M137" s="217"/>
      <c r="N137" s="217"/>
      <c r="O137" s="217"/>
      <c r="P137" s="217"/>
      <c r="Q137" s="47" t="s">
        <v>237</v>
      </c>
      <c r="R137" s="47"/>
      <c r="S137" s="47"/>
      <c r="T137" s="47"/>
      <c r="U137" s="47"/>
      <c r="V137" s="47"/>
      <c r="W137" s="62"/>
      <c r="X137" s="62"/>
      <c r="Y137" s="62"/>
      <c r="Z137" s="62"/>
      <c r="AA137" s="62"/>
      <c r="AB137" s="62"/>
      <c r="AC137" s="62"/>
      <c r="AD137" s="62"/>
      <c r="AE137" s="62"/>
      <c r="AF137" s="62"/>
      <c r="AG137" s="62"/>
      <c r="AH137" s="62"/>
      <c r="AI137" s="62"/>
      <c r="AJ137" s="62"/>
      <c r="AK137" s="62"/>
      <c r="AL137" s="62"/>
      <c r="AM137" s="62"/>
      <c r="AN137" s="62"/>
      <c r="AO137" s="62"/>
    </row>
    <row r="138" spans="1:41" ht="35.25" customHeight="1" x14ac:dyDescent="0.2"/>
    <row r="139" spans="1:41" x14ac:dyDescent="0.2">
      <c r="A139" s="66" t="s">
        <v>244</v>
      </c>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row>
    <row r="140" spans="1:41" x14ac:dyDescent="0.2">
      <c r="A140" s="211" t="s">
        <v>49</v>
      </c>
      <c r="B140" s="198"/>
      <c r="C140" s="198"/>
      <c r="D140" s="198"/>
      <c r="E140" s="198"/>
      <c r="F140" s="204">
        <v>6900</v>
      </c>
      <c r="G140" s="204"/>
      <c r="H140" s="204"/>
      <c r="I140" s="204"/>
      <c r="J140" s="198" t="s">
        <v>50</v>
      </c>
      <c r="K140" s="198"/>
      <c r="L140" s="198"/>
      <c r="M140" s="198"/>
      <c r="N140" s="198"/>
      <c r="O140" s="198"/>
      <c r="P140" s="198"/>
      <c r="Q140" s="198"/>
      <c r="R140" s="198"/>
      <c r="S140" s="199">
        <v>5.85</v>
      </c>
      <c r="T140" s="199"/>
      <c r="U140" s="199"/>
      <c r="V140" s="5" t="s">
        <v>192</v>
      </c>
      <c r="W140" s="5"/>
      <c r="X140" s="5"/>
      <c r="Y140" s="5"/>
      <c r="Z140" s="5"/>
      <c r="AA140" s="5"/>
      <c r="AB140" s="204">
        <v>6.65</v>
      </c>
      <c r="AC140" s="204"/>
      <c r="AD140" s="204"/>
      <c r="AE140" s="49" t="s">
        <v>51</v>
      </c>
      <c r="AF140" s="5"/>
      <c r="AG140" s="5"/>
      <c r="AH140" s="5"/>
      <c r="AI140" s="5"/>
      <c r="AJ140" s="5"/>
      <c r="AK140" s="5"/>
      <c r="AL140" s="5"/>
      <c r="AM140" s="5"/>
      <c r="AN140" s="5"/>
      <c r="AO140" s="12"/>
    </row>
    <row r="141" spans="1:41" x14ac:dyDescent="0.2">
      <c r="A141" s="63" t="s">
        <v>225</v>
      </c>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4"/>
    </row>
    <row r="142" spans="1:41" x14ac:dyDescent="0.2">
      <c r="A142" s="220" t="s">
        <v>193</v>
      </c>
      <c r="B142" s="221"/>
      <c r="C142" s="221"/>
      <c r="D142" s="221"/>
      <c r="E142" s="221"/>
      <c r="F142" s="221"/>
      <c r="G142" s="221"/>
      <c r="H142" s="221"/>
      <c r="I142" s="219">
        <v>12.5</v>
      </c>
      <c r="J142" s="219"/>
      <c r="K142" s="219"/>
      <c r="L142" s="66" t="s">
        <v>194</v>
      </c>
      <c r="M142" s="66"/>
      <c r="N142" s="66"/>
      <c r="O142" s="66"/>
      <c r="P142" s="66"/>
      <c r="Q142" s="66"/>
      <c r="R142" s="66"/>
      <c r="S142" s="66"/>
      <c r="T142" s="66"/>
      <c r="U142" s="66"/>
      <c r="V142" s="66"/>
      <c r="W142" s="66"/>
      <c r="X142" s="66"/>
      <c r="Y142" s="66"/>
      <c r="Z142" s="219">
        <v>1.0249999999999999</v>
      </c>
      <c r="AA142" s="219"/>
      <c r="AB142" s="219"/>
      <c r="AC142" s="221" t="s">
        <v>52</v>
      </c>
      <c r="AD142" s="221"/>
      <c r="AE142" s="222">
        <v>1.0029999999999999</v>
      </c>
      <c r="AF142" s="222"/>
      <c r="AG142" s="222"/>
      <c r="AH142" s="66" t="s">
        <v>53</v>
      </c>
      <c r="AI142" s="66"/>
      <c r="AJ142" s="66"/>
      <c r="AK142" s="66"/>
      <c r="AL142" s="66"/>
      <c r="AM142" s="66"/>
      <c r="AN142" s="66"/>
      <c r="AO142" s="14"/>
    </row>
    <row r="143" spans="1:41" ht="10.5" customHeight="1" x14ac:dyDescent="0.2">
      <c r="A143" s="47" t="s">
        <v>54</v>
      </c>
      <c r="B143" s="47"/>
      <c r="C143" s="47"/>
      <c r="D143" s="47"/>
      <c r="E143" s="47"/>
      <c r="F143" s="47"/>
      <c r="G143" s="47"/>
      <c r="H143" s="47"/>
      <c r="I143" s="47"/>
      <c r="J143" s="47"/>
      <c r="K143" s="47"/>
      <c r="L143" s="47"/>
      <c r="M143" s="47"/>
      <c r="N143" s="47"/>
      <c r="O143" s="47"/>
      <c r="P143" s="47"/>
      <c r="Q143" s="47"/>
      <c r="R143" s="47"/>
      <c r="S143" s="47"/>
      <c r="T143" s="47"/>
      <c r="U143" s="47"/>
      <c r="V143" s="47"/>
      <c r="W143" s="62"/>
      <c r="X143" s="62"/>
      <c r="Y143" s="62"/>
      <c r="Z143" s="62"/>
      <c r="AA143" s="62"/>
      <c r="AB143" s="62"/>
      <c r="AC143" s="62"/>
      <c r="AD143" s="62"/>
      <c r="AE143" s="62"/>
      <c r="AF143" s="62"/>
      <c r="AG143" s="62"/>
      <c r="AH143" s="62"/>
      <c r="AI143" s="62"/>
      <c r="AJ143" s="62"/>
      <c r="AK143" s="62"/>
      <c r="AL143" s="62"/>
      <c r="AM143" s="62"/>
      <c r="AN143" s="62"/>
      <c r="AO143" s="62"/>
    </row>
    <row r="144" spans="1:41" ht="10.5"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62"/>
      <c r="X144" s="62"/>
      <c r="Y144" s="62"/>
      <c r="Z144" s="62"/>
      <c r="AA144" s="62"/>
      <c r="AB144" s="62"/>
      <c r="AC144" s="62"/>
      <c r="AD144" s="62"/>
      <c r="AE144" s="62"/>
      <c r="AF144" s="62"/>
      <c r="AG144" s="62"/>
      <c r="AH144" s="62"/>
      <c r="AI144" s="62"/>
      <c r="AJ144" s="62"/>
      <c r="AK144" s="62"/>
      <c r="AL144" s="62"/>
      <c r="AM144" s="62"/>
      <c r="AN144" s="62"/>
      <c r="AO144" s="62"/>
    </row>
    <row r="145" spans="1:41" ht="10.5" customHeight="1" x14ac:dyDescent="0.2">
      <c r="A145" s="47"/>
      <c r="B145" s="47"/>
      <c r="C145" s="47"/>
      <c r="D145" s="47"/>
      <c r="E145" s="47"/>
      <c r="F145" s="47"/>
      <c r="G145" s="47"/>
      <c r="H145" s="47"/>
      <c r="I145" s="47"/>
      <c r="J145" s="47"/>
      <c r="K145" s="47"/>
      <c r="L145" s="61"/>
      <c r="M145" s="47"/>
      <c r="N145" s="47"/>
      <c r="O145" s="47"/>
      <c r="P145" s="47"/>
      <c r="Q145" s="47"/>
      <c r="R145" s="47"/>
      <c r="S145" s="47"/>
      <c r="T145" s="47"/>
      <c r="U145" s="47"/>
      <c r="V145" s="47"/>
      <c r="W145" s="62"/>
      <c r="X145" s="62"/>
      <c r="Y145" s="62"/>
      <c r="Z145" s="62"/>
      <c r="AA145" s="62"/>
      <c r="AB145" s="62"/>
      <c r="AC145" s="62"/>
      <c r="AD145" s="62"/>
      <c r="AE145" s="62"/>
      <c r="AF145" s="62"/>
      <c r="AG145" s="62"/>
      <c r="AH145" s="62"/>
      <c r="AI145" s="62"/>
      <c r="AJ145" s="62"/>
      <c r="AK145" s="62"/>
      <c r="AL145" s="62"/>
      <c r="AM145" s="62"/>
      <c r="AN145" s="62"/>
      <c r="AO145" s="62"/>
    </row>
    <row r="146" spans="1:41" ht="10.5" customHeight="1" x14ac:dyDescent="0.2">
      <c r="A146" s="47"/>
      <c r="B146" s="216" t="s">
        <v>4</v>
      </c>
      <c r="C146" s="194">
        <f>F140</f>
        <v>6900</v>
      </c>
      <c r="D146" s="194"/>
      <c r="E146" s="194"/>
      <c r="F146" s="194"/>
      <c r="G146" s="216" t="s">
        <v>55</v>
      </c>
      <c r="H146" s="194">
        <f>Z142</f>
        <v>1.0249999999999999</v>
      </c>
      <c r="I146" s="194"/>
      <c r="J146" s="194"/>
      <c r="K146" s="194"/>
      <c r="L146" s="216" t="s">
        <v>0</v>
      </c>
      <c r="M146" s="216">
        <v>1</v>
      </c>
      <c r="N146" s="216" t="s">
        <v>56</v>
      </c>
      <c r="O146" s="216" t="s">
        <v>4</v>
      </c>
      <c r="P146" s="197">
        <f>(C146/C147)*((H146/H147)-1)</f>
        <v>12.107676969092733</v>
      </c>
      <c r="Q146" s="197"/>
      <c r="R146" s="197"/>
      <c r="S146" s="197"/>
      <c r="T146" s="197"/>
      <c r="U146" s="216" t="s">
        <v>41</v>
      </c>
      <c r="V146" s="216"/>
      <c r="W146" s="62"/>
      <c r="X146" s="62"/>
      <c r="Y146" s="62"/>
      <c r="Z146" s="62"/>
      <c r="AA146" s="62"/>
      <c r="AB146" s="62"/>
      <c r="AC146" s="62"/>
      <c r="AD146" s="62"/>
      <c r="AE146" s="62"/>
      <c r="AF146" s="62"/>
      <c r="AG146" s="62"/>
      <c r="AH146" s="62"/>
      <c r="AI146" s="62"/>
      <c r="AJ146" s="62"/>
      <c r="AK146" s="62"/>
      <c r="AL146" s="62"/>
      <c r="AM146" s="62"/>
      <c r="AN146" s="62"/>
      <c r="AO146" s="62"/>
    </row>
    <row r="147" spans="1:41" ht="10.5" customHeight="1" x14ac:dyDescent="0.2">
      <c r="A147" s="47"/>
      <c r="B147" s="216"/>
      <c r="C147" s="214">
        <f>I142</f>
        <v>12.5</v>
      </c>
      <c r="D147" s="214"/>
      <c r="E147" s="214"/>
      <c r="F147" s="214"/>
      <c r="G147" s="216"/>
      <c r="H147" s="214">
        <f>AE142</f>
        <v>1.0029999999999999</v>
      </c>
      <c r="I147" s="214"/>
      <c r="J147" s="214"/>
      <c r="K147" s="214"/>
      <c r="L147" s="216"/>
      <c r="M147" s="216"/>
      <c r="N147" s="216"/>
      <c r="O147" s="216"/>
      <c r="P147" s="197"/>
      <c r="Q147" s="197"/>
      <c r="R147" s="197"/>
      <c r="S147" s="197"/>
      <c r="T147" s="197"/>
      <c r="U147" s="216"/>
      <c r="V147" s="216"/>
      <c r="W147" s="62"/>
      <c r="X147" s="62"/>
      <c r="Y147" s="62"/>
      <c r="Z147" s="62"/>
      <c r="AA147" s="62"/>
      <c r="AB147" s="62"/>
      <c r="AC147" s="62"/>
      <c r="AD147" s="62"/>
      <c r="AE147" s="62"/>
      <c r="AF147" s="62"/>
      <c r="AG147" s="62"/>
      <c r="AH147" s="62"/>
      <c r="AI147" s="62"/>
      <c r="AJ147" s="62"/>
      <c r="AK147" s="62"/>
      <c r="AL147" s="62"/>
      <c r="AM147" s="62"/>
      <c r="AN147" s="62"/>
      <c r="AO147" s="62"/>
    </row>
    <row r="148" spans="1:41" ht="10.5" customHeight="1" x14ac:dyDescent="0.2">
      <c r="A148" s="47" t="s">
        <v>58</v>
      </c>
      <c r="B148" s="47"/>
      <c r="C148" s="47"/>
      <c r="D148" s="47"/>
      <c r="E148" s="47"/>
      <c r="F148" s="47"/>
      <c r="G148" s="47"/>
      <c r="H148" s="47"/>
      <c r="I148" s="47"/>
      <c r="J148" s="47"/>
      <c r="K148" s="47"/>
      <c r="L148" s="47"/>
      <c r="M148" s="47"/>
      <c r="N148" s="47"/>
      <c r="O148" s="47"/>
      <c r="P148" s="47"/>
      <c r="Q148" s="47"/>
      <c r="R148" s="47"/>
      <c r="S148" s="47"/>
      <c r="T148" s="47"/>
      <c r="U148" s="47"/>
      <c r="V148" s="47"/>
      <c r="W148" s="62"/>
      <c r="X148" s="62"/>
      <c r="Y148" s="62"/>
      <c r="Z148" s="62"/>
      <c r="AA148" s="62"/>
      <c r="AB148" s="62"/>
      <c r="AC148" s="62"/>
      <c r="AD148" s="62"/>
      <c r="AE148" s="62"/>
      <c r="AF148" s="62"/>
      <c r="AG148" s="62"/>
      <c r="AH148" s="62"/>
      <c r="AI148" s="62"/>
      <c r="AJ148" s="62"/>
      <c r="AK148" s="62"/>
      <c r="AL148" s="62"/>
      <c r="AM148" s="62"/>
      <c r="AN148" s="62"/>
      <c r="AO148" s="62"/>
    </row>
    <row r="149" spans="1:41" ht="10.5" customHeight="1" x14ac:dyDescent="0.2">
      <c r="A149" s="47"/>
      <c r="B149" s="216" t="s">
        <v>37</v>
      </c>
      <c r="C149" s="194">
        <f>S140</f>
        <v>5.85</v>
      </c>
      <c r="D149" s="194"/>
      <c r="E149" s="194"/>
      <c r="F149" s="38" t="s">
        <v>61</v>
      </c>
      <c r="G149" s="194">
        <f>AB140</f>
        <v>6.65</v>
      </c>
      <c r="H149" s="194"/>
      <c r="I149" s="194"/>
      <c r="J149" s="216" t="s">
        <v>8</v>
      </c>
      <c r="K149" s="216" t="s">
        <v>43</v>
      </c>
      <c r="L149" s="218">
        <f>(C149+G149)/2*100</f>
        <v>625</v>
      </c>
      <c r="M149" s="218"/>
      <c r="N149" s="218"/>
      <c r="O149" s="218"/>
      <c r="P149" s="218"/>
      <c r="Q149" s="218"/>
      <c r="R149" s="216" t="s">
        <v>23</v>
      </c>
      <c r="S149" s="47"/>
      <c r="T149" s="47"/>
      <c r="U149" s="47"/>
      <c r="V149" s="47"/>
      <c r="W149" s="62"/>
      <c r="X149" s="62"/>
      <c r="Y149" s="62"/>
      <c r="Z149" s="62"/>
      <c r="AA149" s="62"/>
      <c r="AB149" s="62"/>
      <c r="AC149" s="62"/>
      <c r="AD149" s="62"/>
      <c r="AE149" s="62"/>
      <c r="AF149" s="62"/>
      <c r="AG149" s="62"/>
      <c r="AH149" s="62"/>
      <c r="AI149" s="62"/>
      <c r="AJ149" s="62"/>
      <c r="AK149" s="62"/>
      <c r="AL149" s="62"/>
      <c r="AM149" s="62"/>
      <c r="AN149" s="62"/>
      <c r="AO149" s="62"/>
    </row>
    <row r="150" spans="1:41" ht="10.5" customHeight="1" x14ac:dyDescent="0.2">
      <c r="A150" s="47"/>
      <c r="B150" s="216"/>
      <c r="C150" s="214">
        <v>2</v>
      </c>
      <c r="D150" s="214"/>
      <c r="E150" s="214"/>
      <c r="F150" s="214"/>
      <c r="G150" s="214"/>
      <c r="H150" s="214"/>
      <c r="I150" s="214"/>
      <c r="J150" s="216"/>
      <c r="K150" s="216"/>
      <c r="L150" s="218"/>
      <c r="M150" s="218"/>
      <c r="N150" s="218"/>
      <c r="O150" s="218"/>
      <c r="P150" s="218"/>
      <c r="Q150" s="218"/>
      <c r="R150" s="216"/>
      <c r="S150" s="47"/>
      <c r="T150" s="47"/>
      <c r="U150" s="47"/>
      <c r="V150" s="47"/>
      <c r="W150" s="62"/>
      <c r="X150" s="62"/>
      <c r="Y150" s="62"/>
      <c r="Z150" s="62"/>
      <c r="AA150" s="62"/>
      <c r="AB150" s="62"/>
      <c r="AC150" s="62"/>
      <c r="AD150" s="62"/>
      <c r="AE150" s="62"/>
      <c r="AF150" s="62"/>
      <c r="AG150" s="62"/>
      <c r="AH150" s="62"/>
      <c r="AI150" s="62"/>
      <c r="AJ150" s="62"/>
      <c r="AK150" s="62"/>
      <c r="AL150" s="62"/>
      <c r="AM150" s="62"/>
      <c r="AN150" s="62"/>
      <c r="AO150" s="62"/>
    </row>
    <row r="151" spans="1:41" ht="10.5" customHeight="1" x14ac:dyDescent="0.2">
      <c r="A151" s="47" t="s">
        <v>62</v>
      </c>
      <c r="B151" s="47"/>
      <c r="C151" s="47"/>
      <c r="D151" s="47"/>
      <c r="E151" s="47"/>
      <c r="F151" s="47"/>
      <c r="G151" s="47"/>
      <c r="H151" s="47"/>
      <c r="I151" s="47"/>
      <c r="J151" s="47"/>
      <c r="K151" s="47"/>
      <c r="L151" s="47"/>
      <c r="M151" s="47"/>
      <c r="N151" s="47"/>
      <c r="O151" s="47"/>
      <c r="P151" s="47"/>
      <c r="Q151" s="47"/>
      <c r="R151" s="47"/>
      <c r="S151" s="47"/>
      <c r="T151" s="47"/>
      <c r="U151" s="47"/>
      <c r="V151" s="47"/>
      <c r="W151" s="62"/>
      <c r="X151" s="62"/>
      <c r="Y151" s="62"/>
      <c r="Z151" s="62"/>
      <c r="AA151" s="62"/>
      <c r="AB151" s="62"/>
      <c r="AC151" s="62"/>
      <c r="AD151" s="62"/>
      <c r="AE151" s="62"/>
      <c r="AF151" s="62"/>
      <c r="AG151" s="62"/>
      <c r="AH151" s="62"/>
      <c r="AI151" s="62"/>
      <c r="AJ151" s="62"/>
      <c r="AK151" s="62"/>
      <c r="AL151" s="62"/>
      <c r="AM151" s="62"/>
      <c r="AN151" s="62"/>
      <c r="AO151" s="62"/>
    </row>
    <row r="152" spans="1:41" ht="10.5" customHeight="1" x14ac:dyDescent="0.2">
      <c r="A152" s="47"/>
      <c r="B152" s="216">
        <f>ROUND(L149,2)</f>
        <v>625</v>
      </c>
      <c r="C152" s="216"/>
      <c r="D152" s="216"/>
      <c r="E152" s="216"/>
      <c r="F152" s="216" t="s">
        <v>61</v>
      </c>
      <c r="G152" s="196">
        <f>ROUND(P146,2)</f>
        <v>12.11</v>
      </c>
      <c r="H152" s="196"/>
      <c r="I152" s="196"/>
      <c r="J152" s="196"/>
      <c r="K152" s="216" t="s">
        <v>43</v>
      </c>
      <c r="L152" s="193">
        <f>B152+G152</f>
        <v>637.11</v>
      </c>
      <c r="M152" s="193"/>
      <c r="N152" s="193"/>
      <c r="O152" s="193"/>
      <c r="P152" s="193"/>
      <c r="Q152" s="216" t="s">
        <v>23</v>
      </c>
      <c r="R152" s="47"/>
      <c r="S152" s="47"/>
      <c r="T152" s="47"/>
      <c r="U152" s="47"/>
      <c r="V152" s="47"/>
      <c r="W152" s="62"/>
      <c r="X152" s="62"/>
      <c r="Y152" s="62"/>
      <c r="Z152" s="62"/>
      <c r="AA152" s="62"/>
      <c r="AB152" s="62"/>
      <c r="AC152" s="62"/>
      <c r="AD152" s="62"/>
      <c r="AE152" s="62"/>
      <c r="AF152" s="62"/>
      <c r="AG152" s="62"/>
      <c r="AH152" s="62"/>
      <c r="AI152" s="62"/>
      <c r="AJ152" s="62"/>
      <c r="AK152" s="62"/>
      <c r="AL152" s="62"/>
      <c r="AM152" s="62"/>
      <c r="AN152" s="62"/>
      <c r="AO152" s="62"/>
    </row>
    <row r="153" spans="1:41" ht="10.5" customHeight="1" x14ac:dyDescent="0.2">
      <c r="A153" s="47"/>
      <c r="B153" s="216"/>
      <c r="C153" s="216"/>
      <c r="D153" s="216"/>
      <c r="E153" s="216"/>
      <c r="F153" s="216"/>
      <c r="G153" s="196"/>
      <c r="H153" s="196"/>
      <c r="I153" s="196"/>
      <c r="J153" s="196"/>
      <c r="K153" s="216"/>
      <c r="L153" s="193"/>
      <c r="M153" s="193"/>
      <c r="N153" s="193"/>
      <c r="O153" s="193"/>
      <c r="P153" s="193"/>
      <c r="Q153" s="216"/>
      <c r="R153" s="47"/>
      <c r="S153" s="47"/>
      <c r="T153" s="47"/>
      <c r="U153" s="47"/>
      <c r="V153" s="47"/>
      <c r="W153" s="62"/>
      <c r="X153" s="62"/>
      <c r="Y153" s="62"/>
      <c r="Z153" s="62"/>
      <c r="AA153" s="62"/>
      <c r="AB153" s="62"/>
      <c r="AC153" s="62"/>
      <c r="AD153" s="62"/>
      <c r="AE153" s="62"/>
      <c r="AF153" s="62"/>
      <c r="AG153" s="62"/>
      <c r="AH153" s="62"/>
      <c r="AI153" s="62"/>
      <c r="AJ153" s="62"/>
      <c r="AK153" s="62"/>
      <c r="AL153" s="62"/>
      <c r="AM153" s="62"/>
      <c r="AN153" s="62"/>
      <c r="AO153" s="62"/>
    </row>
    <row r="154" spans="1:41" ht="10.5" customHeight="1" x14ac:dyDescent="0.2">
      <c r="A154" s="47"/>
      <c r="B154" s="47"/>
      <c r="C154" s="47"/>
      <c r="D154" s="47"/>
      <c r="E154" s="47"/>
      <c r="F154" s="47"/>
      <c r="G154" s="47"/>
      <c r="H154" s="47"/>
      <c r="I154" s="47"/>
      <c r="J154" s="47"/>
      <c r="K154" s="47" t="s">
        <v>43</v>
      </c>
      <c r="L154" s="217">
        <f>L152/100</f>
        <v>6.3711000000000002</v>
      </c>
      <c r="M154" s="217"/>
      <c r="N154" s="217"/>
      <c r="O154" s="217"/>
      <c r="P154" s="217"/>
      <c r="Q154" s="47" t="s">
        <v>237</v>
      </c>
      <c r="R154" s="47"/>
      <c r="S154" s="47"/>
      <c r="T154" s="47"/>
      <c r="U154" s="47"/>
      <c r="V154" s="47"/>
      <c r="W154" s="62"/>
      <c r="X154" s="62"/>
      <c r="Y154" s="62"/>
      <c r="Z154" s="62"/>
      <c r="AA154" s="62"/>
      <c r="AB154" s="62"/>
      <c r="AC154" s="62"/>
      <c r="AD154" s="62"/>
      <c r="AE154" s="62"/>
      <c r="AF154" s="62"/>
      <c r="AG154" s="62"/>
      <c r="AH154" s="62"/>
      <c r="AI154" s="62"/>
      <c r="AJ154" s="62"/>
      <c r="AK154" s="62"/>
      <c r="AL154" s="62"/>
      <c r="AM154" s="62"/>
      <c r="AN154" s="62"/>
      <c r="AO154" s="62"/>
    </row>
    <row r="155" spans="1:41" ht="10.5" customHeight="1" x14ac:dyDescent="0.2"/>
    <row r="156" spans="1:41" x14ac:dyDescent="0.2">
      <c r="A156" s="66" t="s">
        <v>245</v>
      </c>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row>
    <row r="157" spans="1:41" x14ac:dyDescent="0.2">
      <c r="A157" s="211" t="s">
        <v>49</v>
      </c>
      <c r="B157" s="198"/>
      <c r="C157" s="198"/>
      <c r="D157" s="198"/>
      <c r="E157" s="198"/>
      <c r="F157" s="204">
        <v>6750</v>
      </c>
      <c r="G157" s="204"/>
      <c r="H157" s="204"/>
      <c r="I157" s="204"/>
      <c r="J157" s="198" t="s">
        <v>50</v>
      </c>
      <c r="K157" s="198"/>
      <c r="L157" s="198"/>
      <c r="M157" s="198"/>
      <c r="N157" s="198"/>
      <c r="O157" s="198"/>
      <c r="P157" s="198"/>
      <c r="Q157" s="198"/>
      <c r="R157" s="198"/>
      <c r="S157" s="199">
        <v>5.15</v>
      </c>
      <c r="T157" s="199"/>
      <c r="U157" s="199"/>
      <c r="V157" s="5" t="s">
        <v>192</v>
      </c>
      <c r="W157" s="5"/>
      <c r="X157" s="5"/>
      <c r="Y157" s="5"/>
      <c r="Z157" s="5"/>
      <c r="AA157" s="5"/>
      <c r="AB157" s="204">
        <v>6.55</v>
      </c>
      <c r="AC157" s="204"/>
      <c r="AD157" s="204"/>
      <c r="AE157" s="49" t="s">
        <v>51</v>
      </c>
      <c r="AF157" s="5"/>
      <c r="AG157" s="5"/>
      <c r="AH157" s="5"/>
      <c r="AI157" s="5"/>
      <c r="AJ157" s="5"/>
      <c r="AK157" s="5"/>
      <c r="AL157" s="5"/>
      <c r="AM157" s="5"/>
      <c r="AN157" s="5"/>
      <c r="AO157" s="12"/>
    </row>
    <row r="158" spans="1:41" x14ac:dyDescent="0.2">
      <c r="A158" s="63" t="s">
        <v>225</v>
      </c>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4"/>
    </row>
    <row r="159" spans="1:41" x14ac:dyDescent="0.2">
      <c r="A159" s="220" t="s">
        <v>193</v>
      </c>
      <c r="B159" s="221"/>
      <c r="C159" s="221"/>
      <c r="D159" s="221"/>
      <c r="E159" s="221"/>
      <c r="F159" s="221"/>
      <c r="G159" s="221"/>
      <c r="H159" s="221"/>
      <c r="I159" s="219">
        <v>12.5</v>
      </c>
      <c r="J159" s="219"/>
      <c r="K159" s="219"/>
      <c r="L159" s="66" t="s">
        <v>194</v>
      </c>
      <c r="M159" s="66"/>
      <c r="N159" s="66"/>
      <c r="O159" s="66"/>
      <c r="P159" s="66"/>
      <c r="Q159" s="66"/>
      <c r="R159" s="66"/>
      <c r="S159" s="66"/>
      <c r="T159" s="66"/>
      <c r="U159" s="66"/>
      <c r="V159" s="66"/>
      <c r="W159" s="66"/>
      <c r="X159" s="66"/>
      <c r="Y159" s="66"/>
      <c r="Z159" s="219">
        <v>1.024</v>
      </c>
      <c r="AA159" s="219"/>
      <c r="AB159" s="219"/>
      <c r="AC159" s="221" t="s">
        <v>52</v>
      </c>
      <c r="AD159" s="221"/>
      <c r="AE159" s="222">
        <v>1.01</v>
      </c>
      <c r="AF159" s="222"/>
      <c r="AG159" s="222"/>
      <c r="AH159" s="66" t="s">
        <v>53</v>
      </c>
      <c r="AI159" s="66"/>
      <c r="AJ159" s="66"/>
      <c r="AK159" s="66"/>
      <c r="AL159" s="66"/>
      <c r="AM159" s="66"/>
      <c r="AN159" s="66"/>
      <c r="AO159" s="14"/>
    </row>
    <row r="160" spans="1:41" ht="10.5" customHeight="1" x14ac:dyDescent="0.2">
      <c r="A160" s="47" t="s">
        <v>54</v>
      </c>
      <c r="B160" s="47"/>
      <c r="C160" s="47"/>
      <c r="D160" s="47"/>
      <c r="E160" s="47"/>
      <c r="F160" s="47"/>
      <c r="G160" s="47"/>
      <c r="H160" s="47"/>
      <c r="I160" s="47"/>
      <c r="J160" s="47"/>
      <c r="K160" s="47"/>
      <c r="L160" s="47"/>
      <c r="M160" s="47"/>
      <c r="N160" s="47"/>
      <c r="O160" s="47"/>
      <c r="P160" s="47"/>
      <c r="Q160" s="47"/>
      <c r="R160" s="47"/>
      <c r="S160" s="47"/>
      <c r="T160" s="47"/>
      <c r="U160" s="47"/>
      <c r="V160" s="47"/>
      <c r="W160" s="62"/>
      <c r="X160" s="62"/>
      <c r="Y160" s="62"/>
      <c r="Z160" s="62"/>
      <c r="AA160" s="62"/>
      <c r="AB160" s="62"/>
      <c r="AC160" s="62"/>
      <c r="AD160" s="62"/>
      <c r="AE160" s="62"/>
      <c r="AF160" s="62"/>
      <c r="AG160" s="62"/>
      <c r="AH160" s="62"/>
      <c r="AI160" s="62"/>
      <c r="AJ160" s="62"/>
      <c r="AK160" s="62"/>
      <c r="AL160" s="62"/>
      <c r="AM160" s="62"/>
      <c r="AN160" s="62"/>
      <c r="AO160" s="62"/>
    </row>
    <row r="161" spans="1:41" ht="10.5"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62"/>
      <c r="X161" s="62"/>
      <c r="Y161" s="62"/>
      <c r="Z161" s="62"/>
      <c r="AA161" s="62"/>
      <c r="AB161" s="62"/>
      <c r="AC161" s="62"/>
      <c r="AD161" s="62"/>
      <c r="AE161" s="62"/>
      <c r="AF161" s="62"/>
      <c r="AG161" s="62"/>
      <c r="AH161" s="62"/>
      <c r="AI161" s="62"/>
      <c r="AJ161" s="62"/>
      <c r="AK161" s="62"/>
      <c r="AL161" s="62"/>
      <c r="AM161" s="62"/>
      <c r="AN161" s="62"/>
      <c r="AO161" s="62"/>
    </row>
    <row r="162" spans="1:41" ht="10.5" customHeight="1" x14ac:dyDescent="0.2">
      <c r="A162" s="47"/>
      <c r="B162" s="47"/>
      <c r="C162" s="47"/>
      <c r="D162" s="47"/>
      <c r="E162" s="47"/>
      <c r="F162" s="47"/>
      <c r="G162" s="47"/>
      <c r="H162" s="47"/>
      <c r="I162" s="47"/>
      <c r="J162" s="47"/>
      <c r="K162" s="47"/>
      <c r="L162" s="61"/>
      <c r="M162" s="47"/>
      <c r="N162" s="47"/>
      <c r="O162" s="47"/>
      <c r="P162" s="47"/>
      <c r="Q162" s="47"/>
      <c r="R162" s="47"/>
      <c r="S162" s="47"/>
      <c r="T162" s="47"/>
      <c r="U162" s="47"/>
      <c r="V162" s="47"/>
      <c r="W162" s="62"/>
      <c r="X162" s="62"/>
      <c r="Y162" s="62"/>
      <c r="Z162" s="62"/>
      <c r="AA162" s="62"/>
      <c r="AB162" s="62"/>
      <c r="AC162" s="62"/>
      <c r="AD162" s="62"/>
      <c r="AE162" s="62"/>
      <c r="AF162" s="62"/>
      <c r="AG162" s="62"/>
      <c r="AH162" s="62"/>
      <c r="AI162" s="62"/>
      <c r="AJ162" s="62"/>
      <c r="AK162" s="62"/>
      <c r="AL162" s="62"/>
      <c r="AM162" s="62"/>
      <c r="AN162" s="62"/>
      <c r="AO162" s="62"/>
    </row>
    <row r="163" spans="1:41" ht="10.5" customHeight="1" x14ac:dyDescent="0.2">
      <c r="A163" s="47"/>
      <c r="B163" s="216" t="s">
        <v>4</v>
      </c>
      <c r="C163" s="194">
        <f>F157</f>
        <v>6750</v>
      </c>
      <c r="D163" s="194"/>
      <c r="E163" s="194"/>
      <c r="F163" s="194"/>
      <c r="G163" s="216" t="s">
        <v>55</v>
      </c>
      <c r="H163" s="194">
        <f>Z159</f>
        <v>1.024</v>
      </c>
      <c r="I163" s="194"/>
      <c r="J163" s="194"/>
      <c r="K163" s="194"/>
      <c r="L163" s="216" t="s">
        <v>0</v>
      </c>
      <c r="M163" s="216">
        <v>1</v>
      </c>
      <c r="N163" s="216" t="s">
        <v>56</v>
      </c>
      <c r="O163" s="216" t="s">
        <v>4</v>
      </c>
      <c r="P163" s="197">
        <f>(C163/C164)*((H163/H164)-1)</f>
        <v>7.4851485148514918</v>
      </c>
      <c r="Q163" s="197"/>
      <c r="R163" s="197"/>
      <c r="S163" s="197"/>
      <c r="T163" s="197"/>
      <c r="U163" s="216" t="s">
        <v>41</v>
      </c>
      <c r="V163" s="216"/>
      <c r="W163" s="62"/>
      <c r="X163" s="62"/>
      <c r="Y163" s="62"/>
      <c r="Z163" s="62"/>
      <c r="AA163" s="62"/>
      <c r="AB163" s="62"/>
      <c r="AC163" s="62"/>
      <c r="AD163" s="62"/>
      <c r="AE163" s="62"/>
      <c r="AF163" s="62"/>
      <c r="AG163" s="62"/>
      <c r="AH163" s="62"/>
      <c r="AI163" s="62"/>
      <c r="AJ163" s="62"/>
      <c r="AK163" s="62"/>
      <c r="AL163" s="62"/>
      <c r="AM163" s="62"/>
      <c r="AN163" s="62"/>
      <c r="AO163" s="62"/>
    </row>
    <row r="164" spans="1:41" ht="10.5" customHeight="1" x14ac:dyDescent="0.2">
      <c r="A164" s="47"/>
      <c r="B164" s="216"/>
      <c r="C164" s="214">
        <f>I159</f>
        <v>12.5</v>
      </c>
      <c r="D164" s="214"/>
      <c r="E164" s="214"/>
      <c r="F164" s="214"/>
      <c r="G164" s="216"/>
      <c r="H164" s="214">
        <f>AE159</f>
        <v>1.01</v>
      </c>
      <c r="I164" s="214"/>
      <c r="J164" s="214"/>
      <c r="K164" s="214"/>
      <c r="L164" s="216"/>
      <c r="M164" s="216"/>
      <c r="N164" s="216"/>
      <c r="O164" s="216"/>
      <c r="P164" s="197"/>
      <c r="Q164" s="197"/>
      <c r="R164" s="197"/>
      <c r="S164" s="197"/>
      <c r="T164" s="197"/>
      <c r="U164" s="216"/>
      <c r="V164" s="216"/>
      <c r="W164" s="62"/>
      <c r="X164" s="62"/>
      <c r="Y164" s="62"/>
      <c r="Z164" s="62"/>
      <c r="AA164" s="62"/>
      <c r="AB164" s="62"/>
      <c r="AC164" s="62"/>
      <c r="AD164" s="62"/>
      <c r="AE164" s="62"/>
      <c r="AF164" s="62"/>
      <c r="AG164" s="62"/>
      <c r="AH164" s="62"/>
      <c r="AI164" s="62"/>
      <c r="AJ164" s="62"/>
      <c r="AK164" s="62"/>
      <c r="AL164" s="62"/>
      <c r="AM164" s="62"/>
      <c r="AN164" s="62"/>
      <c r="AO164" s="62"/>
    </row>
    <row r="165" spans="1:41" ht="10.5" customHeight="1" x14ac:dyDescent="0.2">
      <c r="A165" s="47" t="s">
        <v>58</v>
      </c>
      <c r="B165" s="47"/>
      <c r="C165" s="47"/>
      <c r="D165" s="47"/>
      <c r="E165" s="47"/>
      <c r="F165" s="47"/>
      <c r="G165" s="47"/>
      <c r="H165" s="47"/>
      <c r="I165" s="47"/>
      <c r="J165" s="47"/>
      <c r="K165" s="47"/>
      <c r="L165" s="47"/>
      <c r="M165" s="47"/>
      <c r="N165" s="47"/>
      <c r="O165" s="47"/>
      <c r="P165" s="47"/>
      <c r="Q165" s="47"/>
      <c r="R165" s="47"/>
      <c r="S165" s="47"/>
      <c r="T165" s="47"/>
      <c r="U165" s="47"/>
      <c r="V165" s="47"/>
      <c r="W165" s="62"/>
      <c r="X165" s="62"/>
      <c r="Y165" s="62"/>
      <c r="Z165" s="62"/>
      <c r="AA165" s="62"/>
      <c r="AB165" s="62"/>
      <c r="AC165" s="62"/>
      <c r="AD165" s="62"/>
      <c r="AE165" s="62"/>
      <c r="AF165" s="62"/>
      <c r="AG165" s="62"/>
      <c r="AH165" s="62"/>
      <c r="AI165" s="62"/>
      <c r="AJ165" s="62"/>
      <c r="AK165" s="62"/>
      <c r="AL165" s="62"/>
      <c r="AM165" s="62"/>
      <c r="AN165" s="62"/>
      <c r="AO165" s="62"/>
    </row>
    <row r="166" spans="1:41" ht="10.5" customHeight="1" x14ac:dyDescent="0.2">
      <c r="A166" s="47"/>
      <c r="B166" s="216" t="s">
        <v>37</v>
      </c>
      <c r="C166" s="194">
        <f>S157</f>
        <v>5.15</v>
      </c>
      <c r="D166" s="194"/>
      <c r="E166" s="194"/>
      <c r="F166" s="38" t="s">
        <v>61</v>
      </c>
      <c r="G166" s="194">
        <f>AB157</f>
        <v>6.55</v>
      </c>
      <c r="H166" s="194"/>
      <c r="I166" s="194"/>
      <c r="J166" s="216" t="s">
        <v>8</v>
      </c>
      <c r="K166" s="216" t="s">
        <v>43</v>
      </c>
      <c r="L166" s="218">
        <f>(C166+G166)/2*100</f>
        <v>585</v>
      </c>
      <c r="M166" s="218"/>
      <c r="N166" s="218"/>
      <c r="O166" s="218"/>
      <c r="P166" s="218"/>
      <c r="Q166" s="218"/>
      <c r="R166" s="216" t="s">
        <v>23</v>
      </c>
      <c r="S166" s="47"/>
      <c r="T166" s="47"/>
      <c r="U166" s="47"/>
      <c r="V166" s="47"/>
      <c r="W166" s="62"/>
      <c r="X166" s="62"/>
      <c r="Y166" s="62"/>
      <c r="Z166" s="62"/>
      <c r="AA166" s="62"/>
      <c r="AB166" s="62"/>
      <c r="AC166" s="62"/>
      <c r="AD166" s="62"/>
      <c r="AE166" s="62"/>
      <c r="AF166" s="62"/>
      <c r="AG166" s="62"/>
      <c r="AH166" s="62"/>
      <c r="AI166" s="62"/>
      <c r="AJ166" s="62"/>
      <c r="AK166" s="62"/>
      <c r="AL166" s="62"/>
      <c r="AM166" s="62"/>
      <c r="AN166" s="62"/>
      <c r="AO166" s="62"/>
    </row>
    <row r="167" spans="1:41" ht="10.5" customHeight="1" x14ac:dyDescent="0.2">
      <c r="A167" s="47"/>
      <c r="B167" s="216"/>
      <c r="C167" s="214">
        <v>2</v>
      </c>
      <c r="D167" s="214"/>
      <c r="E167" s="214"/>
      <c r="F167" s="214"/>
      <c r="G167" s="214"/>
      <c r="H167" s="214"/>
      <c r="I167" s="214"/>
      <c r="J167" s="216"/>
      <c r="K167" s="216"/>
      <c r="L167" s="218"/>
      <c r="M167" s="218"/>
      <c r="N167" s="218"/>
      <c r="O167" s="218"/>
      <c r="P167" s="218"/>
      <c r="Q167" s="218"/>
      <c r="R167" s="216"/>
      <c r="S167" s="47"/>
      <c r="T167" s="47"/>
      <c r="U167" s="47"/>
      <c r="V167" s="47"/>
      <c r="W167" s="62"/>
      <c r="X167" s="62"/>
      <c r="Y167" s="62"/>
      <c r="Z167" s="62"/>
      <c r="AA167" s="62"/>
      <c r="AB167" s="62"/>
      <c r="AC167" s="62"/>
      <c r="AD167" s="62"/>
      <c r="AE167" s="62"/>
      <c r="AF167" s="62"/>
      <c r="AG167" s="62"/>
      <c r="AH167" s="62"/>
      <c r="AI167" s="62"/>
      <c r="AJ167" s="62"/>
      <c r="AK167" s="62"/>
      <c r="AL167" s="62"/>
      <c r="AM167" s="62"/>
      <c r="AN167" s="62"/>
      <c r="AO167" s="62"/>
    </row>
    <row r="168" spans="1:41" ht="10.5" customHeight="1" x14ac:dyDescent="0.2">
      <c r="A168" s="47" t="s">
        <v>62</v>
      </c>
      <c r="B168" s="47"/>
      <c r="C168" s="47"/>
      <c r="D168" s="47"/>
      <c r="E168" s="47"/>
      <c r="F168" s="47"/>
      <c r="G168" s="47"/>
      <c r="H168" s="47"/>
      <c r="I168" s="47"/>
      <c r="J168" s="47"/>
      <c r="K168" s="47"/>
      <c r="L168" s="47"/>
      <c r="M168" s="47"/>
      <c r="N168" s="47"/>
      <c r="O168" s="47"/>
      <c r="P168" s="47"/>
      <c r="Q168" s="47"/>
      <c r="R168" s="47"/>
      <c r="S168" s="47"/>
      <c r="T168" s="47"/>
      <c r="U168" s="47"/>
      <c r="V168" s="47"/>
      <c r="W168" s="62"/>
      <c r="X168" s="62"/>
      <c r="Y168" s="62"/>
      <c r="Z168" s="62"/>
      <c r="AA168" s="62"/>
      <c r="AB168" s="62"/>
      <c r="AC168" s="62"/>
      <c r="AD168" s="62"/>
      <c r="AE168" s="62"/>
      <c r="AF168" s="62"/>
      <c r="AG168" s="62"/>
      <c r="AH168" s="62"/>
      <c r="AI168" s="62"/>
      <c r="AJ168" s="62"/>
      <c r="AK168" s="62"/>
      <c r="AL168" s="62"/>
      <c r="AM168" s="62"/>
      <c r="AN168" s="62"/>
      <c r="AO168" s="62"/>
    </row>
    <row r="169" spans="1:41" ht="10.5" customHeight="1" x14ac:dyDescent="0.2">
      <c r="A169" s="47"/>
      <c r="B169" s="216">
        <f>ROUND(L166,2)</f>
        <v>585</v>
      </c>
      <c r="C169" s="216"/>
      <c r="D169" s="216"/>
      <c r="E169" s="216"/>
      <c r="F169" s="216" t="s">
        <v>61</v>
      </c>
      <c r="G169" s="196">
        <f>ROUND(P163,2)</f>
        <v>7.49</v>
      </c>
      <c r="H169" s="196"/>
      <c r="I169" s="196"/>
      <c r="J169" s="196"/>
      <c r="K169" s="216" t="s">
        <v>43</v>
      </c>
      <c r="L169" s="193">
        <f>B169+G169</f>
        <v>592.49</v>
      </c>
      <c r="M169" s="193"/>
      <c r="N169" s="193"/>
      <c r="O169" s="193"/>
      <c r="P169" s="193"/>
      <c r="Q169" s="216" t="s">
        <v>23</v>
      </c>
      <c r="R169" s="47"/>
      <c r="S169" s="47"/>
      <c r="T169" s="47"/>
      <c r="U169" s="47"/>
      <c r="V169" s="47"/>
      <c r="W169" s="62"/>
      <c r="X169" s="62"/>
      <c r="Y169" s="62"/>
      <c r="Z169" s="62"/>
      <c r="AA169" s="62"/>
      <c r="AB169" s="62"/>
      <c r="AC169" s="62"/>
      <c r="AD169" s="62"/>
      <c r="AE169" s="62"/>
      <c r="AF169" s="62"/>
      <c r="AG169" s="62"/>
      <c r="AH169" s="62"/>
      <c r="AI169" s="62"/>
      <c r="AJ169" s="62"/>
      <c r="AK169" s="62"/>
      <c r="AL169" s="62"/>
      <c r="AM169" s="62"/>
      <c r="AN169" s="62"/>
      <c r="AO169" s="62"/>
    </row>
    <row r="170" spans="1:41" ht="10.5" customHeight="1" x14ac:dyDescent="0.2">
      <c r="A170" s="47"/>
      <c r="B170" s="216"/>
      <c r="C170" s="216"/>
      <c r="D170" s="216"/>
      <c r="E170" s="216"/>
      <c r="F170" s="216"/>
      <c r="G170" s="196"/>
      <c r="H170" s="196"/>
      <c r="I170" s="196"/>
      <c r="J170" s="196"/>
      <c r="K170" s="216"/>
      <c r="L170" s="193"/>
      <c r="M170" s="193"/>
      <c r="N170" s="193"/>
      <c r="O170" s="193"/>
      <c r="P170" s="193"/>
      <c r="Q170" s="216"/>
      <c r="R170" s="47"/>
      <c r="S170" s="47"/>
      <c r="T170" s="47"/>
      <c r="U170" s="47"/>
      <c r="V170" s="47"/>
      <c r="W170" s="62"/>
      <c r="X170" s="62"/>
      <c r="Y170" s="62"/>
      <c r="Z170" s="62"/>
      <c r="AA170" s="62"/>
      <c r="AB170" s="62"/>
      <c r="AC170" s="62"/>
      <c r="AD170" s="62"/>
      <c r="AE170" s="62"/>
      <c r="AF170" s="62"/>
      <c r="AG170" s="62"/>
      <c r="AH170" s="62"/>
      <c r="AI170" s="62"/>
      <c r="AJ170" s="62"/>
      <c r="AK170" s="62"/>
      <c r="AL170" s="62"/>
      <c r="AM170" s="62"/>
      <c r="AN170" s="62"/>
      <c r="AO170" s="62"/>
    </row>
    <row r="171" spans="1:41" ht="10.5" customHeight="1" x14ac:dyDescent="0.2">
      <c r="A171" s="47"/>
      <c r="B171" s="47"/>
      <c r="C171" s="47"/>
      <c r="D171" s="47"/>
      <c r="E171" s="47"/>
      <c r="F171" s="47"/>
      <c r="G171" s="47"/>
      <c r="H171" s="47"/>
      <c r="I171" s="47"/>
      <c r="J171" s="47"/>
      <c r="K171" s="47" t="s">
        <v>43</v>
      </c>
      <c r="L171" s="217">
        <f>L169/100</f>
        <v>5.9249000000000001</v>
      </c>
      <c r="M171" s="217"/>
      <c r="N171" s="217"/>
      <c r="O171" s="217"/>
      <c r="P171" s="217"/>
      <c r="Q171" s="47" t="s">
        <v>237</v>
      </c>
      <c r="R171" s="47"/>
      <c r="S171" s="47"/>
      <c r="T171" s="47"/>
      <c r="U171" s="47"/>
      <c r="V171" s="47"/>
      <c r="W171" s="62"/>
      <c r="X171" s="62"/>
      <c r="Y171" s="62"/>
      <c r="Z171" s="62"/>
      <c r="AA171" s="62"/>
      <c r="AB171" s="62"/>
      <c r="AC171" s="62"/>
      <c r="AD171" s="62"/>
      <c r="AE171" s="62"/>
      <c r="AF171" s="62"/>
      <c r="AG171" s="62"/>
      <c r="AH171" s="62"/>
      <c r="AI171" s="62"/>
      <c r="AJ171" s="62"/>
      <c r="AK171" s="62"/>
      <c r="AL171" s="62"/>
      <c r="AM171" s="62"/>
      <c r="AN171" s="62"/>
      <c r="AO171" s="62"/>
    </row>
    <row r="172" spans="1:41" ht="10.5" customHeight="1" x14ac:dyDescent="0.2"/>
    <row r="173" spans="1:41" x14ac:dyDescent="0.2">
      <c r="A173" s="66" t="s">
        <v>246</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row>
    <row r="174" spans="1:41" x14ac:dyDescent="0.2">
      <c r="A174" s="211" t="s">
        <v>49</v>
      </c>
      <c r="B174" s="198"/>
      <c r="C174" s="198"/>
      <c r="D174" s="198"/>
      <c r="E174" s="198"/>
      <c r="F174" s="204">
        <v>10000</v>
      </c>
      <c r="G174" s="204"/>
      <c r="H174" s="204"/>
      <c r="I174" s="204"/>
      <c r="J174" s="198" t="s">
        <v>50</v>
      </c>
      <c r="K174" s="198"/>
      <c r="L174" s="198"/>
      <c r="M174" s="198"/>
      <c r="N174" s="198"/>
      <c r="O174" s="198"/>
      <c r="P174" s="198"/>
      <c r="Q174" s="198"/>
      <c r="R174" s="198"/>
      <c r="S174" s="199">
        <v>5.9</v>
      </c>
      <c r="T174" s="199"/>
      <c r="U174" s="199"/>
      <c r="V174" s="5" t="s">
        <v>192</v>
      </c>
      <c r="W174" s="5"/>
      <c r="X174" s="5"/>
      <c r="Y174" s="5"/>
      <c r="Z174" s="5"/>
      <c r="AA174" s="5"/>
      <c r="AB174" s="204">
        <v>6.8</v>
      </c>
      <c r="AC174" s="204"/>
      <c r="AD174" s="204"/>
      <c r="AE174" s="49" t="s">
        <v>51</v>
      </c>
      <c r="AF174" s="5"/>
      <c r="AG174" s="5"/>
      <c r="AH174" s="5"/>
      <c r="AI174" s="5"/>
      <c r="AJ174" s="5"/>
      <c r="AK174" s="5"/>
      <c r="AL174" s="5"/>
      <c r="AM174" s="5"/>
      <c r="AN174" s="5"/>
      <c r="AO174" s="12"/>
    </row>
    <row r="175" spans="1:41" x14ac:dyDescent="0.2">
      <c r="A175" s="63" t="s">
        <v>225</v>
      </c>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4"/>
    </row>
    <row r="176" spans="1:41" x14ac:dyDescent="0.2">
      <c r="A176" s="220" t="s">
        <v>193</v>
      </c>
      <c r="B176" s="221"/>
      <c r="C176" s="221"/>
      <c r="D176" s="221"/>
      <c r="E176" s="221"/>
      <c r="F176" s="221"/>
      <c r="G176" s="221"/>
      <c r="H176" s="221"/>
      <c r="I176" s="219">
        <v>14.7</v>
      </c>
      <c r="J176" s="219"/>
      <c r="K176" s="219"/>
      <c r="L176" s="66" t="s">
        <v>194</v>
      </c>
      <c r="M176" s="66"/>
      <c r="N176" s="66"/>
      <c r="O176" s="66"/>
      <c r="P176" s="66"/>
      <c r="Q176" s="66"/>
      <c r="R176" s="66"/>
      <c r="S176" s="66"/>
      <c r="T176" s="66"/>
      <c r="U176" s="66"/>
      <c r="V176" s="66"/>
      <c r="W176" s="66"/>
      <c r="X176" s="66"/>
      <c r="Y176" s="66"/>
      <c r="Z176" s="219">
        <v>1.0249999999999999</v>
      </c>
      <c r="AA176" s="219"/>
      <c r="AB176" s="219"/>
      <c r="AC176" s="221" t="s">
        <v>52</v>
      </c>
      <c r="AD176" s="221"/>
      <c r="AE176" s="222">
        <v>1.0029999999999999</v>
      </c>
      <c r="AF176" s="222"/>
      <c r="AG176" s="222"/>
      <c r="AH176" s="66" t="s">
        <v>53</v>
      </c>
      <c r="AI176" s="66"/>
      <c r="AJ176" s="66"/>
      <c r="AK176" s="66"/>
      <c r="AL176" s="66"/>
      <c r="AM176" s="66"/>
      <c r="AN176" s="66"/>
      <c r="AO176" s="14"/>
    </row>
    <row r="177" spans="1:41" ht="10.5" customHeight="1" x14ac:dyDescent="0.2">
      <c r="A177" s="47" t="s">
        <v>54</v>
      </c>
      <c r="B177" s="47"/>
      <c r="C177" s="47"/>
      <c r="D177" s="47"/>
      <c r="E177" s="47"/>
      <c r="F177" s="47"/>
      <c r="G177" s="47"/>
      <c r="H177" s="47"/>
      <c r="I177" s="47"/>
      <c r="J177" s="47"/>
      <c r="K177" s="47"/>
      <c r="L177" s="47"/>
      <c r="M177" s="47"/>
      <c r="N177" s="47"/>
      <c r="O177" s="47"/>
      <c r="P177" s="47"/>
      <c r="Q177" s="47"/>
      <c r="R177" s="47"/>
      <c r="S177" s="47"/>
      <c r="T177" s="47"/>
      <c r="U177" s="47"/>
      <c r="V177" s="47"/>
      <c r="W177" s="62"/>
      <c r="X177" s="62"/>
      <c r="Y177" s="62"/>
      <c r="Z177" s="62"/>
      <c r="AA177" s="62"/>
      <c r="AB177" s="62"/>
      <c r="AC177" s="62"/>
      <c r="AD177" s="62"/>
      <c r="AE177" s="62"/>
      <c r="AF177" s="62"/>
      <c r="AG177" s="62"/>
      <c r="AH177" s="62"/>
      <c r="AI177" s="62"/>
      <c r="AJ177" s="62"/>
      <c r="AK177" s="62"/>
      <c r="AL177" s="62"/>
      <c r="AM177" s="62"/>
      <c r="AN177" s="62"/>
      <c r="AO177" s="62"/>
    </row>
    <row r="178" spans="1:41" ht="10.5"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62"/>
      <c r="X178" s="62"/>
      <c r="Y178" s="62"/>
      <c r="Z178" s="62"/>
      <c r="AA178" s="62"/>
      <c r="AB178" s="62"/>
      <c r="AC178" s="62"/>
      <c r="AD178" s="62"/>
      <c r="AE178" s="62"/>
      <c r="AF178" s="62"/>
      <c r="AG178" s="62"/>
      <c r="AH178" s="62"/>
      <c r="AI178" s="62"/>
      <c r="AJ178" s="62"/>
      <c r="AK178" s="62"/>
      <c r="AL178" s="62"/>
      <c r="AM178" s="62"/>
      <c r="AN178" s="62"/>
      <c r="AO178" s="62"/>
    </row>
    <row r="179" spans="1:41" ht="10.5" customHeight="1" x14ac:dyDescent="0.2">
      <c r="A179" s="47"/>
      <c r="B179" s="47"/>
      <c r="C179" s="47"/>
      <c r="D179" s="47"/>
      <c r="E179" s="47"/>
      <c r="F179" s="47"/>
      <c r="G179" s="47"/>
      <c r="H179" s="47"/>
      <c r="I179" s="47"/>
      <c r="J179" s="47"/>
      <c r="K179" s="47"/>
      <c r="L179" s="61"/>
      <c r="M179" s="47"/>
      <c r="N179" s="47"/>
      <c r="O179" s="47"/>
      <c r="P179" s="47"/>
      <c r="Q179" s="47"/>
      <c r="R179" s="47"/>
      <c r="S179" s="47"/>
      <c r="T179" s="47"/>
      <c r="U179" s="47"/>
      <c r="V179" s="47"/>
      <c r="W179" s="62"/>
      <c r="X179" s="62"/>
      <c r="Y179" s="62"/>
      <c r="Z179" s="62"/>
      <c r="AA179" s="62"/>
      <c r="AB179" s="62"/>
      <c r="AC179" s="62"/>
      <c r="AD179" s="62"/>
      <c r="AE179" s="62"/>
      <c r="AF179" s="62"/>
      <c r="AG179" s="62"/>
      <c r="AH179" s="62"/>
      <c r="AI179" s="62"/>
      <c r="AJ179" s="62"/>
      <c r="AK179" s="62"/>
      <c r="AL179" s="62"/>
      <c r="AM179" s="62"/>
      <c r="AN179" s="62"/>
      <c r="AO179" s="62"/>
    </row>
    <row r="180" spans="1:41" ht="10.5" customHeight="1" x14ac:dyDescent="0.2">
      <c r="A180" s="47"/>
      <c r="B180" s="216" t="s">
        <v>4</v>
      </c>
      <c r="C180" s="194">
        <f>F174</f>
        <v>10000</v>
      </c>
      <c r="D180" s="194"/>
      <c r="E180" s="194"/>
      <c r="F180" s="194"/>
      <c r="G180" s="216" t="s">
        <v>55</v>
      </c>
      <c r="H180" s="194">
        <f>Z176</f>
        <v>1.0249999999999999</v>
      </c>
      <c r="I180" s="194"/>
      <c r="J180" s="194"/>
      <c r="K180" s="194"/>
      <c r="L180" s="216" t="s">
        <v>0</v>
      </c>
      <c r="M180" s="216">
        <v>1</v>
      </c>
      <c r="N180" s="216" t="s">
        <v>56</v>
      </c>
      <c r="O180" s="216" t="s">
        <v>4</v>
      </c>
      <c r="P180" s="197">
        <f>(C180/C181)*((H180/H181)-1)</f>
        <v>14.921222726378701</v>
      </c>
      <c r="Q180" s="197"/>
      <c r="R180" s="197"/>
      <c r="S180" s="197"/>
      <c r="T180" s="197"/>
      <c r="U180" s="216" t="s">
        <v>41</v>
      </c>
      <c r="V180" s="216"/>
      <c r="W180" s="62"/>
      <c r="X180" s="62"/>
      <c r="Y180" s="62"/>
      <c r="Z180" s="62"/>
      <c r="AA180" s="62"/>
      <c r="AB180" s="62"/>
      <c r="AC180" s="62"/>
      <c r="AD180" s="62"/>
      <c r="AE180" s="62"/>
      <c r="AF180" s="62"/>
      <c r="AG180" s="62"/>
      <c r="AH180" s="62"/>
      <c r="AI180" s="62"/>
      <c r="AJ180" s="62"/>
      <c r="AK180" s="62"/>
      <c r="AL180" s="62"/>
      <c r="AM180" s="62"/>
      <c r="AN180" s="62"/>
      <c r="AO180" s="62"/>
    </row>
    <row r="181" spans="1:41" ht="10.5" customHeight="1" x14ac:dyDescent="0.2">
      <c r="A181" s="47"/>
      <c r="B181" s="216"/>
      <c r="C181" s="214">
        <f>I176</f>
        <v>14.7</v>
      </c>
      <c r="D181" s="214"/>
      <c r="E181" s="214"/>
      <c r="F181" s="214"/>
      <c r="G181" s="216"/>
      <c r="H181" s="214">
        <f>AE176</f>
        <v>1.0029999999999999</v>
      </c>
      <c r="I181" s="214"/>
      <c r="J181" s="214"/>
      <c r="K181" s="214"/>
      <c r="L181" s="216"/>
      <c r="M181" s="216"/>
      <c r="N181" s="216"/>
      <c r="O181" s="216"/>
      <c r="P181" s="197"/>
      <c r="Q181" s="197"/>
      <c r="R181" s="197"/>
      <c r="S181" s="197"/>
      <c r="T181" s="197"/>
      <c r="U181" s="216"/>
      <c r="V181" s="216"/>
      <c r="W181" s="62"/>
      <c r="X181" s="62"/>
      <c r="Y181" s="62"/>
      <c r="Z181" s="62"/>
      <c r="AA181" s="62"/>
      <c r="AB181" s="62"/>
      <c r="AC181" s="62"/>
      <c r="AD181" s="62"/>
      <c r="AE181" s="62"/>
      <c r="AF181" s="62"/>
      <c r="AG181" s="62"/>
      <c r="AH181" s="62"/>
      <c r="AI181" s="62"/>
      <c r="AJ181" s="62"/>
      <c r="AK181" s="62"/>
      <c r="AL181" s="62"/>
      <c r="AM181" s="62"/>
      <c r="AN181" s="62"/>
      <c r="AO181" s="62"/>
    </row>
    <row r="182" spans="1:41" ht="10.5" customHeight="1" x14ac:dyDescent="0.2">
      <c r="A182" s="47" t="s">
        <v>58</v>
      </c>
      <c r="B182" s="47"/>
      <c r="C182" s="47"/>
      <c r="D182" s="47"/>
      <c r="E182" s="47"/>
      <c r="F182" s="47"/>
      <c r="G182" s="47"/>
      <c r="H182" s="47"/>
      <c r="I182" s="47"/>
      <c r="J182" s="47"/>
      <c r="K182" s="47"/>
      <c r="L182" s="47"/>
      <c r="M182" s="47"/>
      <c r="N182" s="47"/>
      <c r="O182" s="47"/>
      <c r="P182" s="47"/>
      <c r="Q182" s="47"/>
      <c r="R182" s="47"/>
      <c r="S182" s="47"/>
      <c r="T182" s="47"/>
      <c r="U182" s="47"/>
      <c r="V182" s="47"/>
      <c r="W182" s="62"/>
      <c r="X182" s="62"/>
      <c r="Y182" s="62"/>
      <c r="Z182" s="62"/>
      <c r="AA182" s="62"/>
      <c r="AB182" s="62"/>
      <c r="AC182" s="62"/>
      <c r="AD182" s="62"/>
      <c r="AE182" s="62"/>
      <c r="AF182" s="62"/>
      <c r="AG182" s="62"/>
      <c r="AH182" s="62"/>
      <c r="AI182" s="62"/>
      <c r="AJ182" s="62"/>
      <c r="AK182" s="62"/>
      <c r="AL182" s="62"/>
      <c r="AM182" s="62"/>
      <c r="AN182" s="62"/>
      <c r="AO182" s="62"/>
    </row>
    <row r="183" spans="1:41" ht="10.5" customHeight="1" x14ac:dyDescent="0.2">
      <c r="A183" s="47"/>
      <c r="B183" s="216" t="s">
        <v>37</v>
      </c>
      <c r="C183" s="194">
        <f>S174</f>
        <v>5.9</v>
      </c>
      <c r="D183" s="194"/>
      <c r="E183" s="194"/>
      <c r="F183" s="38" t="s">
        <v>61</v>
      </c>
      <c r="G183" s="194">
        <f>AB174</f>
        <v>6.8</v>
      </c>
      <c r="H183" s="194"/>
      <c r="I183" s="194"/>
      <c r="J183" s="216" t="s">
        <v>8</v>
      </c>
      <c r="K183" s="216" t="s">
        <v>43</v>
      </c>
      <c r="L183" s="218">
        <f>(C183+G183)/2*100</f>
        <v>635</v>
      </c>
      <c r="M183" s="218"/>
      <c r="N183" s="218"/>
      <c r="O183" s="218"/>
      <c r="P183" s="218"/>
      <c r="Q183" s="218"/>
      <c r="R183" s="216" t="s">
        <v>23</v>
      </c>
      <c r="S183" s="47"/>
      <c r="T183" s="47"/>
      <c r="U183" s="47"/>
      <c r="V183" s="47"/>
      <c r="W183" s="62"/>
      <c r="X183" s="62"/>
      <c r="Y183" s="62"/>
      <c r="Z183" s="62"/>
      <c r="AA183" s="62"/>
      <c r="AB183" s="62"/>
      <c r="AC183" s="62"/>
      <c r="AD183" s="62"/>
      <c r="AE183" s="62"/>
      <c r="AF183" s="62"/>
      <c r="AG183" s="62"/>
      <c r="AH183" s="62"/>
      <c r="AI183" s="62"/>
      <c r="AJ183" s="62"/>
      <c r="AK183" s="62"/>
      <c r="AL183" s="62"/>
      <c r="AM183" s="62"/>
      <c r="AN183" s="62"/>
      <c r="AO183" s="62"/>
    </row>
    <row r="184" spans="1:41" ht="10.5" customHeight="1" x14ac:dyDescent="0.2">
      <c r="A184" s="47"/>
      <c r="B184" s="216"/>
      <c r="C184" s="214">
        <v>2</v>
      </c>
      <c r="D184" s="214"/>
      <c r="E184" s="214"/>
      <c r="F184" s="214"/>
      <c r="G184" s="214"/>
      <c r="H184" s="214"/>
      <c r="I184" s="214"/>
      <c r="J184" s="216"/>
      <c r="K184" s="216"/>
      <c r="L184" s="218"/>
      <c r="M184" s="218"/>
      <c r="N184" s="218"/>
      <c r="O184" s="218"/>
      <c r="P184" s="218"/>
      <c r="Q184" s="218"/>
      <c r="R184" s="216"/>
      <c r="S184" s="47"/>
      <c r="T184" s="47"/>
      <c r="U184" s="47"/>
      <c r="V184" s="47"/>
      <c r="W184" s="62"/>
      <c r="X184" s="62"/>
      <c r="Y184" s="62"/>
      <c r="Z184" s="62"/>
      <c r="AA184" s="62"/>
      <c r="AB184" s="62"/>
      <c r="AC184" s="62"/>
      <c r="AD184" s="62"/>
      <c r="AE184" s="62"/>
      <c r="AF184" s="62"/>
      <c r="AG184" s="62"/>
      <c r="AH184" s="62"/>
      <c r="AI184" s="62"/>
      <c r="AJ184" s="62"/>
      <c r="AK184" s="62"/>
      <c r="AL184" s="62"/>
      <c r="AM184" s="62"/>
      <c r="AN184" s="62"/>
      <c r="AO184" s="62"/>
    </row>
    <row r="185" spans="1:41" ht="10.5" customHeight="1" x14ac:dyDescent="0.2">
      <c r="A185" s="47" t="s">
        <v>62</v>
      </c>
      <c r="B185" s="47"/>
      <c r="C185" s="47"/>
      <c r="D185" s="47"/>
      <c r="E185" s="47"/>
      <c r="F185" s="47"/>
      <c r="G185" s="47"/>
      <c r="H185" s="47"/>
      <c r="I185" s="47"/>
      <c r="J185" s="47"/>
      <c r="K185" s="47"/>
      <c r="L185" s="47"/>
      <c r="M185" s="47"/>
      <c r="N185" s="47"/>
      <c r="O185" s="47"/>
      <c r="P185" s="47"/>
      <c r="Q185" s="47"/>
      <c r="R185" s="47"/>
      <c r="S185" s="47"/>
      <c r="T185" s="47"/>
      <c r="U185" s="47"/>
      <c r="V185" s="47"/>
      <c r="W185" s="62"/>
      <c r="X185" s="62"/>
      <c r="Y185" s="62"/>
      <c r="Z185" s="62"/>
      <c r="AA185" s="62"/>
      <c r="AB185" s="62"/>
      <c r="AC185" s="62"/>
      <c r="AD185" s="62"/>
      <c r="AE185" s="62"/>
      <c r="AF185" s="62"/>
      <c r="AG185" s="62"/>
      <c r="AH185" s="62"/>
      <c r="AI185" s="62"/>
      <c r="AJ185" s="62"/>
      <c r="AK185" s="62"/>
      <c r="AL185" s="62"/>
      <c r="AM185" s="62"/>
      <c r="AN185" s="62"/>
      <c r="AO185" s="62"/>
    </row>
    <row r="186" spans="1:41" ht="10.5" customHeight="1" x14ac:dyDescent="0.2">
      <c r="A186" s="47"/>
      <c r="B186" s="216">
        <f>ROUND(L183,2)</f>
        <v>635</v>
      </c>
      <c r="C186" s="216"/>
      <c r="D186" s="216"/>
      <c r="E186" s="216"/>
      <c r="F186" s="216" t="s">
        <v>61</v>
      </c>
      <c r="G186" s="196">
        <f>ROUND(P180,2)</f>
        <v>14.92</v>
      </c>
      <c r="H186" s="196"/>
      <c r="I186" s="196"/>
      <c r="J186" s="196"/>
      <c r="K186" s="216" t="s">
        <v>43</v>
      </c>
      <c r="L186" s="193">
        <f>B186+G186</f>
        <v>649.91999999999996</v>
      </c>
      <c r="M186" s="193"/>
      <c r="N186" s="193"/>
      <c r="O186" s="193"/>
      <c r="P186" s="193"/>
      <c r="Q186" s="216" t="s">
        <v>23</v>
      </c>
      <c r="R186" s="47"/>
      <c r="S186" s="47"/>
      <c r="T186" s="47"/>
      <c r="U186" s="47"/>
      <c r="V186" s="47"/>
      <c r="W186" s="62"/>
      <c r="X186" s="62"/>
      <c r="Y186" s="62"/>
      <c r="Z186" s="62"/>
      <c r="AA186" s="62"/>
      <c r="AB186" s="62"/>
      <c r="AC186" s="62"/>
      <c r="AD186" s="62"/>
      <c r="AE186" s="62"/>
      <c r="AF186" s="62"/>
      <c r="AG186" s="62"/>
      <c r="AH186" s="62"/>
      <c r="AI186" s="62"/>
      <c r="AJ186" s="62"/>
      <c r="AK186" s="62"/>
      <c r="AL186" s="62"/>
      <c r="AM186" s="62"/>
      <c r="AN186" s="62"/>
      <c r="AO186" s="62"/>
    </row>
    <row r="187" spans="1:41" ht="10.5" customHeight="1" x14ac:dyDescent="0.2">
      <c r="A187" s="47"/>
      <c r="B187" s="216"/>
      <c r="C187" s="216"/>
      <c r="D187" s="216"/>
      <c r="E187" s="216"/>
      <c r="F187" s="216"/>
      <c r="G187" s="196"/>
      <c r="H187" s="196"/>
      <c r="I187" s="196"/>
      <c r="J187" s="196"/>
      <c r="K187" s="216"/>
      <c r="L187" s="193"/>
      <c r="M187" s="193"/>
      <c r="N187" s="193"/>
      <c r="O187" s="193"/>
      <c r="P187" s="193"/>
      <c r="Q187" s="216"/>
      <c r="R187" s="47"/>
      <c r="S187" s="47"/>
      <c r="T187" s="47"/>
      <c r="U187" s="47"/>
      <c r="V187" s="47"/>
      <c r="W187" s="62"/>
      <c r="X187" s="62"/>
      <c r="Y187" s="62"/>
      <c r="Z187" s="62"/>
      <c r="AA187" s="62"/>
      <c r="AB187" s="62"/>
      <c r="AC187" s="62"/>
      <c r="AD187" s="62"/>
      <c r="AE187" s="62"/>
      <c r="AF187" s="62"/>
      <c r="AG187" s="62"/>
      <c r="AH187" s="62"/>
      <c r="AI187" s="62"/>
      <c r="AJ187" s="62"/>
      <c r="AK187" s="62"/>
      <c r="AL187" s="62"/>
      <c r="AM187" s="62"/>
      <c r="AN187" s="62"/>
      <c r="AO187" s="62"/>
    </row>
    <row r="188" spans="1:41" ht="10.5" customHeight="1" x14ac:dyDescent="0.2">
      <c r="A188" s="47"/>
      <c r="B188" s="47"/>
      <c r="C188" s="47"/>
      <c r="D188" s="47"/>
      <c r="E188" s="47"/>
      <c r="F188" s="47"/>
      <c r="G188" s="47"/>
      <c r="H188" s="47"/>
      <c r="I188" s="47"/>
      <c r="J188" s="47"/>
      <c r="K188" s="47" t="s">
        <v>43</v>
      </c>
      <c r="L188" s="217">
        <f>L186/100</f>
        <v>6.4991999999999992</v>
      </c>
      <c r="M188" s="217"/>
      <c r="N188" s="217"/>
      <c r="O188" s="217"/>
      <c r="P188" s="217"/>
      <c r="Q188" s="47" t="s">
        <v>237</v>
      </c>
      <c r="R188" s="47"/>
      <c r="S188" s="47"/>
      <c r="T188" s="47"/>
      <c r="U188" s="47"/>
      <c r="V188" s="47"/>
      <c r="W188" s="62"/>
      <c r="X188" s="62"/>
      <c r="Y188" s="62"/>
      <c r="Z188" s="62"/>
      <c r="AA188" s="62"/>
      <c r="AB188" s="62"/>
      <c r="AC188" s="62"/>
      <c r="AD188" s="62"/>
      <c r="AE188" s="62"/>
      <c r="AF188" s="62"/>
      <c r="AG188" s="62"/>
      <c r="AH188" s="62"/>
      <c r="AI188" s="62"/>
      <c r="AJ188" s="62"/>
      <c r="AK188" s="62"/>
      <c r="AL188" s="62"/>
      <c r="AM188" s="62"/>
      <c r="AN188" s="62"/>
      <c r="AO188" s="62"/>
    </row>
    <row r="189" spans="1:41" ht="10.5" customHeight="1" x14ac:dyDescent="0.2"/>
    <row r="190" spans="1:41" x14ac:dyDescent="0.2">
      <c r="A190" s="66" t="s">
        <v>247</v>
      </c>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row>
    <row r="191" spans="1:41" x14ac:dyDescent="0.2">
      <c r="A191" s="211" t="s">
        <v>49</v>
      </c>
      <c r="B191" s="198"/>
      <c r="C191" s="198"/>
      <c r="D191" s="198"/>
      <c r="E191" s="198"/>
      <c r="F191" s="204">
        <v>8600</v>
      </c>
      <c r="G191" s="204"/>
      <c r="H191" s="204"/>
      <c r="I191" s="204"/>
      <c r="J191" s="198" t="s">
        <v>50</v>
      </c>
      <c r="K191" s="198"/>
      <c r="L191" s="198"/>
      <c r="M191" s="198"/>
      <c r="N191" s="198"/>
      <c r="O191" s="198"/>
      <c r="P191" s="198"/>
      <c r="Q191" s="198"/>
      <c r="R191" s="198"/>
      <c r="S191" s="199">
        <v>5.9</v>
      </c>
      <c r="T191" s="199"/>
      <c r="U191" s="199"/>
      <c r="V191" s="5" t="s">
        <v>192</v>
      </c>
      <c r="W191" s="5"/>
      <c r="X191" s="5"/>
      <c r="Y191" s="5"/>
      <c r="Z191" s="5"/>
      <c r="AA191" s="5"/>
      <c r="AB191" s="204">
        <v>6.8</v>
      </c>
      <c r="AC191" s="204"/>
      <c r="AD191" s="204"/>
      <c r="AE191" s="49" t="s">
        <v>51</v>
      </c>
      <c r="AF191" s="5"/>
      <c r="AG191" s="5"/>
      <c r="AH191" s="5"/>
      <c r="AI191" s="5"/>
      <c r="AJ191" s="5"/>
      <c r="AK191" s="5"/>
      <c r="AL191" s="5"/>
      <c r="AM191" s="5"/>
      <c r="AN191" s="5"/>
      <c r="AO191" s="12"/>
    </row>
    <row r="192" spans="1:41" x14ac:dyDescent="0.2">
      <c r="A192" s="63" t="s">
        <v>225</v>
      </c>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4"/>
    </row>
    <row r="193" spans="1:41" x14ac:dyDescent="0.2">
      <c r="A193" s="220" t="s">
        <v>193</v>
      </c>
      <c r="B193" s="221"/>
      <c r="C193" s="221"/>
      <c r="D193" s="221"/>
      <c r="E193" s="221"/>
      <c r="F193" s="221"/>
      <c r="G193" s="221"/>
      <c r="H193" s="221"/>
      <c r="I193" s="219">
        <v>13.2</v>
      </c>
      <c r="J193" s="219"/>
      <c r="K193" s="219"/>
      <c r="L193" s="66" t="s">
        <v>194</v>
      </c>
      <c r="M193" s="66"/>
      <c r="N193" s="66"/>
      <c r="O193" s="66"/>
      <c r="P193" s="66"/>
      <c r="Q193" s="66"/>
      <c r="R193" s="66"/>
      <c r="S193" s="66"/>
      <c r="T193" s="66"/>
      <c r="U193" s="66"/>
      <c r="V193" s="66"/>
      <c r="W193" s="66"/>
      <c r="X193" s="66"/>
      <c r="Y193" s="66"/>
      <c r="Z193" s="219">
        <v>1.0229999999999999</v>
      </c>
      <c r="AA193" s="219"/>
      <c r="AB193" s="219"/>
      <c r="AC193" s="221" t="s">
        <v>52</v>
      </c>
      <c r="AD193" s="221"/>
      <c r="AE193" s="222">
        <v>1.002</v>
      </c>
      <c r="AF193" s="222"/>
      <c r="AG193" s="222"/>
      <c r="AH193" s="66" t="s">
        <v>53</v>
      </c>
      <c r="AI193" s="66"/>
      <c r="AJ193" s="66"/>
      <c r="AK193" s="66"/>
      <c r="AL193" s="66"/>
      <c r="AM193" s="66"/>
      <c r="AN193" s="66"/>
      <c r="AO193" s="14"/>
    </row>
    <row r="194" spans="1:41" ht="10.5" customHeight="1" x14ac:dyDescent="0.2">
      <c r="A194" s="47" t="s">
        <v>54</v>
      </c>
      <c r="B194" s="47"/>
      <c r="C194" s="47"/>
      <c r="D194" s="47"/>
      <c r="E194" s="47"/>
      <c r="F194" s="47"/>
      <c r="G194" s="47"/>
      <c r="H194" s="47"/>
      <c r="I194" s="47"/>
      <c r="J194" s="47"/>
      <c r="K194" s="47"/>
      <c r="L194" s="47"/>
      <c r="M194" s="47"/>
      <c r="N194" s="47"/>
      <c r="O194" s="47"/>
      <c r="P194" s="47"/>
      <c r="Q194" s="47"/>
      <c r="R194" s="47"/>
      <c r="S194" s="47"/>
      <c r="T194" s="47"/>
      <c r="U194" s="47"/>
      <c r="V194" s="47"/>
      <c r="W194" s="62"/>
      <c r="X194" s="62"/>
      <c r="Y194" s="62"/>
      <c r="Z194" s="62"/>
      <c r="AA194" s="62"/>
      <c r="AB194" s="62"/>
      <c r="AC194" s="62"/>
      <c r="AD194" s="62"/>
      <c r="AE194" s="62"/>
      <c r="AF194" s="62"/>
      <c r="AG194" s="62"/>
      <c r="AH194" s="62"/>
      <c r="AI194" s="62"/>
      <c r="AJ194" s="62"/>
      <c r="AK194" s="62"/>
      <c r="AL194" s="62"/>
      <c r="AM194" s="62"/>
      <c r="AN194" s="62"/>
      <c r="AO194" s="62"/>
    </row>
    <row r="195" spans="1:41" ht="10.5"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62"/>
      <c r="X195" s="62"/>
      <c r="Y195" s="62"/>
      <c r="Z195" s="62"/>
      <c r="AA195" s="62"/>
      <c r="AB195" s="62"/>
      <c r="AC195" s="62"/>
      <c r="AD195" s="62"/>
      <c r="AE195" s="62"/>
      <c r="AF195" s="62"/>
      <c r="AG195" s="62"/>
      <c r="AH195" s="62"/>
      <c r="AI195" s="62"/>
      <c r="AJ195" s="62"/>
      <c r="AK195" s="62"/>
      <c r="AL195" s="62"/>
      <c r="AM195" s="62"/>
      <c r="AN195" s="62"/>
      <c r="AO195" s="62"/>
    </row>
    <row r="196" spans="1:41" ht="10.5" customHeight="1" x14ac:dyDescent="0.2">
      <c r="A196" s="47"/>
      <c r="B196" s="47"/>
      <c r="C196" s="47"/>
      <c r="D196" s="47"/>
      <c r="E196" s="47"/>
      <c r="F196" s="47"/>
      <c r="G196" s="47"/>
      <c r="H196" s="47"/>
      <c r="I196" s="47"/>
      <c r="J196" s="47"/>
      <c r="K196" s="47"/>
      <c r="L196" s="61"/>
      <c r="M196" s="47"/>
      <c r="N196" s="47"/>
      <c r="O196" s="47"/>
      <c r="P196" s="47"/>
      <c r="Q196" s="47"/>
      <c r="R196" s="47"/>
      <c r="S196" s="47"/>
      <c r="T196" s="47"/>
      <c r="U196" s="47"/>
      <c r="V196" s="47"/>
      <c r="W196" s="62"/>
      <c r="X196" s="62"/>
      <c r="Y196" s="62"/>
      <c r="Z196" s="62"/>
      <c r="AA196" s="62"/>
      <c r="AB196" s="62"/>
      <c r="AC196" s="62"/>
      <c r="AD196" s="62"/>
      <c r="AE196" s="62"/>
      <c r="AF196" s="62"/>
      <c r="AG196" s="62"/>
      <c r="AH196" s="62"/>
      <c r="AI196" s="62"/>
      <c r="AJ196" s="62"/>
      <c r="AK196" s="62"/>
      <c r="AL196" s="62"/>
      <c r="AM196" s="62"/>
      <c r="AN196" s="62"/>
      <c r="AO196" s="62"/>
    </row>
    <row r="197" spans="1:41" ht="10.5" customHeight="1" x14ac:dyDescent="0.2">
      <c r="A197" s="47"/>
      <c r="B197" s="216" t="s">
        <v>4</v>
      </c>
      <c r="C197" s="194">
        <f>F191</f>
        <v>8600</v>
      </c>
      <c r="D197" s="194"/>
      <c r="E197" s="194"/>
      <c r="F197" s="194"/>
      <c r="G197" s="216" t="s">
        <v>55</v>
      </c>
      <c r="H197" s="194">
        <f>Z193</f>
        <v>1.0229999999999999</v>
      </c>
      <c r="I197" s="194"/>
      <c r="J197" s="194"/>
      <c r="K197" s="194"/>
      <c r="L197" s="216" t="s">
        <v>0</v>
      </c>
      <c r="M197" s="216">
        <v>1</v>
      </c>
      <c r="N197" s="216" t="s">
        <v>56</v>
      </c>
      <c r="O197" s="216" t="s">
        <v>4</v>
      </c>
      <c r="P197" s="197">
        <f>(C197/C198)*((H197/H198)-1)</f>
        <v>13.654509163491198</v>
      </c>
      <c r="Q197" s="197"/>
      <c r="R197" s="197"/>
      <c r="S197" s="197"/>
      <c r="T197" s="197"/>
      <c r="U197" s="216" t="s">
        <v>41</v>
      </c>
      <c r="V197" s="216"/>
      <c r="W197" s="62"/>
      <c r="X197" s="62"/>
      <c r="Y197" s="62"/>
      <c r="Z197" s="62"/>
      <c r="AA197" s="62"/>
      <c r="AB197" s="62"/>
      <c r="AC197" s="62"/>
      <c r="AD197" s="62"/>
      <c r="AE197" s="62"/>
      <c r="AF197" s="62"/>
      <c r="AG197" s="62"/>
      <c r="AH197" s="62"/>
      <c r="AI197" s="62"/>
      <c r="AJ197" s="62"/>
      <c r="AK197" s="62"/>
      <c r="AL197" s="62"/>
      <c r="AM197" s="62"/>
      <c r="AN197" s="62"/>
      <c r="AO197" s="62"/>
    </row>
    <row r="198" spans="1:41" ht="10.5" customHeight="1" x14ac:dyDescent="0.2">
      <c r="A198" s="47"/>
      <c r="B198" s="216"/>
      <c r="C198" s="214">
        <f>I193</f>
        <v>13.2</v>
      </c>
      <c r="D198" s="214"/>
      <c r="E198" s="214"/>
      <c r="F198" s="214"/>
      <c r="G198" s="216"/>
      <c r="H198" s="214">
        <f>AE193</f>
        <v>1.002</v>
      </c>
      <c r="I198" s="214"/>
      <c r="J198" s="214"/>
      <c r="K198" s="214"/>
      <c r="L198" s="216"/>
      <c r="M198" s="216"/>
      <c r="N198" s="216"/>
      <c r="O198" s="216"/>
      <c r="P198" s="197"/>
      <c r="Q198" s="197"/>
      <c r="R198" s="197"/>
      <c r="S198" s="197"/>
      <c r="T198" s="197"/>
      <c r="U198" s="216"/>
      <c r="V198" s="216"/>
      <c r="W198" s="62"/>
      <c r="X198" s="62"/>
      <c r="Y198" s="62"/>
      <c r="Z198" s="62"/>
      <c r="AA198" s="62"/>
      <c r="AB198" s="62"/>
      <c r="AC198" s="62"/>
      <c r="AD198" s="62"/>
      <c r="AE198" s="62"/>
      <c r="AF198" s="62"/>
      <c r="AG198" s="62"/>
      <c r="AH198" s="62"/>
      <c r="AI198" s="62"/>
      <c r="AJ198" s="62"/>
      <c r="AK198" s="62"/>
      <c r="AL198" s="62"/>
      <c r="AM198" s="62"/>
      <c r="AN198" s="62"/>
      <c r="AO198" s="62"/>
    </row>
    <row r="199" spans="1:41" ht="10.5" customHeight="1" x14ac:dyDescent="0.2">
      <c r="A199" s="47" t="s">
        <v>58</v>
      </c>
      <c r="B199" s="47"/>
      <c r="C199" s="47"/>
      <c r="D199" s="47"/>
      <c r="E199" s="47"/>
      <c r="F199" s="47"/>
      <c r="G199" s="47"/>
      <c r="H199" s="47"/>
      <c r="I199" s="47"/>
      <c r="J199" s="47"/>
      <c r="K199" s="47"/>
      <c r="L199" s="47"/>
      <c r="M199" s="47"/>
      <c r="N199" s="47"/>
      <c r="O199" s="47"/>
      <c r="P199" s="47"/>
      <c r="Q199" s="47"/>
      <c r="R199" s="47"/>
      <c r="S199" s="47"/>
      <c r="T199" s="47"/>
      <c r="U199" s="47"/>
      <c r="V199" s="47"/>
      <c r="W199" s="62"/>
      <c r="X199" s="62"/>
      <c r="Y199" s="62"/>
      <c r="Z199" s="62"/>
      <c r="AA199" s="62"/>
      <c r="AB199" s="62"/>
      <c r="AC199" s="62"/>
      <c r="AD199" s="62"/>
      <c r="AE199" s="62"/>
      <c r="AF199" s="62"/>
      <c r="AG199" s="62"/>
      <c r="AH199" s="62"/>
      <c r="AI199" s="62"/>
      <c r="AJ199" s="62"/>
      <c r="AK199" s="62"/>
      <c r="AL199" s="62"/>
      <c r="AM199" s="62"/>
      <c r="AN199" s="62"/>
      <c r="AO199" s="62"/>
    </row>
    <row r="200" spans="1:41" ht="10.5" customHeight="1" x14ac:dyDescent="0.2">
      <c r="A200" s="47"/>
      <c r="B200" s="216" t="s">
        <v>37</v>
      </c>
      <c r="C200" s="194">
        <f>S191</f>
        <v>5.9</v>
      </c>
      <c r="D200" s="194"/>
      <c r="E200" s="194"/>
      <c r="F200" s="38" t="s">
        <v>61</v>
      </c>
      <c r="G200" s="194">
        <f>AB191</f>
        <v>6.8</v>
      </c>
      <c r="H200" s="194"/>
      <c r="I200" s="194"/>
      <c r="J200" s="216" t="s">
        <v>8</v>
      </c>
      <c r="K200" s="216" t="s">
        <v>43</v>
      </c>
      <c r="L200" s="218">
        <f>(C200+G200)/2*100</f>
        <v>635</v>
      </c>
      <c r="M200" s="218"/>
      <c r="N200" s="218"/>
      <c r="O200" s="218"/>
      <c r="P200" s="218"/>
      <c r="Q200" s="218"/>
      <c r="R200" s="216" t="s">
        <v>23</v>
      </c>
      <c r="S200" s="47"/>
      <c r="T200" s="47"/>
      <c r="U200" s="47"/>
      <c r="V200" s="47"/>
      <c r="W200" s="62"/>
      <c r="X200" s="62"/>
      <c r="Y200" s="62"/>
      <c r="Z200" s="62"/>
      <c r="AA200" s="62"/>
      <c r="AB200" s="62"/>
      <c r="AC200" s="62"/>
      <c r="AD200" s="62"/>
      <c r="AE200" s="62"/>
      <c r="AF200" s="62"/>
      <c r="AG200" s="62"/>
      <c r="AH200" s="62"/>
      <c r="AI200" s="62"/>
      <c r="AJ200" s="62"/>
      <c r="AK200" s="62"/>
      <c r="AL200" s="62"/>
      <c r="AM200" s="62"/>
      <c r="AN200" s="62"/>
      <c r="AO200" s="62"/>
    </row>
    <row r="201" spans="1:41" ht="10.5" customHeight="1" x14ac:dyDescent="0.2">
      <c r="A201" s="47"/>
      <c r="B201" s="216"/>
      <c r="C201" s="214">
        <v>2</v>
      </c>
      <c r="D201" s="214"/>
      <c r="E201" s="214"/>
      <c r="F201" s="214"/>
      <c r="G201" s="214"/>
      <c r="H201" s="214"/>
      <c r="I201" s="214"/>
      <c r="J201" s="216"/>
      <c r="K201" s="216"/>
      <c r="L201" s="218"/>
      <c r="M201" s="218"/>
      <c r="N201" s="218"/>
      <c r="O201" s="218"/>
      <c r="P201" s="218"/>
      <c r="Q201" s="218"/>
      <c r="R201" s="216"/>
      <c r="S201" s="47"/>
      <c r="T201" s="47"/>
      <c r="U201" s="47"/>
      <c r="V201" s="47"/>
      <c r="W201" s="62"/>
      <c r="X201" s="62"/>
      <c r="Y201" s="62"/>
      <c r="Z201" s="62"/>
      <c r="AA201" s="62"/>
      <c r="AB201" s="62"/>
      <c r="AC201" s="62"/>
      <c r="AD201" s="62"/>
      <c r="AE201" s="62"/>
      <c r="AF201" s="62"/>
      <c r="AG201" s="62"/>
      <c r="AH201" s="62"/>
      <c r="AI201" s="62"/>
      <c r="AJ201" s="62"/>
      <c r="AK201" s="62"/>
      <c r="AL201" s="62"/>
      <c r="AM201" s="62"/>
      <c r="AN201" s="62"/>
      <c r="AO201" s="62"/>
    </row>
    <row r="202" spans="1:41" ht="10.5" customHeight="1" x14ac:dyDescent="0.2">
      <c r="A202" s="47" t="s">
        <v>62</v>
      </c>
      <c r="B202" s="47"/>
      <c r="C202" s="47"/>
      <c r="D202" s="47"/>
      <c r="E202" s="47"/>
      <c r="F202" s="47"/>
      <c r="G202" s="47"/>
      <c r="H202" s="47"/>
      <c r="I202" s="47"/>
      <c r="J202" s="47"/>
      <c r="K202" s="47"/>
      <c r="L202" s="47"/>
      <c r="M202" s="47"/>
      <c r="N202" s="47"/>
      <c r="O202" s="47"/>
      <c r="P202" s="47"/>
      <c r="Q202" s="47"/>
      <c r="R202" s="47"/>
      <c r="S202" s="47"/>
      <c r="T202" s="47"/>
      <c r="U202" s="47"/>
      <c r="V202" s="47"/>
      <c r="W202" s="62"/>
      <c r="X202" s="62"/>
      <c r="Y202" s="62"/>
      <c r="Z202" s="62"/>
      <c r="AA202" s="62"/>
      <c r="AB202" s="62"/>
      <c r="AC202" s="62"/>
      <c r="AD202" s="62"/>
      <c r="AE202" s="62"/>
      <c r="AF202" s="62"/>
      <c r="AG202" s="62"/>
      <c r="AH202" s="62"/>
      <c r="AI202" s="62"/>
      <c r="AJ202" s="62"/>
      <c r="AK202" s="62"/>
      <c r="AL202" s="62"/>
      <c r="AM202" s="62"/>
      <c r="AN202" s="62"/>
      <c r="AO202" s="62"/>
    </row>
    <row r="203" spans="1:41" ht="10.5" customHeight="1" x14ac:dyDescent="0.2">
      <c r="A203" s="47"/>
      <c r="B203" s="216">
        <f>ROUND(L200,2)</f>
        <v>635</v>
      </c>
      <c r="C203" s="216"/>
      <c r="D203" s="216"/>
      <c r="E203" s="216"/>
      <c r="F203" s="216" t="s">
        <v>61</v>
      </c>
      <c r="G203" s="196">
        <f>ROUND(P197,2)</f>
        <v>13.65</v>
      </c>
      <c r="H203" s="196"/>
      <c r="I203" s="196"/>
      <c r="J203" s="196"/>
      <c r="K203" s="216" t="s">
        <v>43</v>
      </c>
      <c r="L203" s="193">
        <f>B203+G203</f>
        <v>648.65</v>
      </c>
      <c r="M203" s="193"/>
      <c r="N203" s="193"/>
      <c r="O203" s="193"/>
      <c r="P203" s="193"/>
      <c r="Q203" s="216" t="s">
        <v>23</v>
      </c>
      <c r="R203" s="47"/>
      <c r="S203" s="47"/>
      <c r="T203" s="47"/>
      <c r="U203" s="47"/>
      <c r="V203" s="47"/>
      <c r="W203" s="62"/>
      <c r="X203" s="62"/>
      <c r="Y203" s="62"/>
      <c r="Z203" s="62"/>
      <c r="AA203" s="62"/>
      <c r="AB203" s="62"/>
      <c r="AC203" s="62"/>
      <c r="AD203" s="62"/>
      <c r="AE203" s="62"/>
      <c r="AF203" s="62"/>
      <c r="AG203" s="62"/>
      <c r="AH203" s="62"/>
      <c r="AI203" s="62"/>
      <c r="AJ203" s="62"/>
      <c r="AK203" s="62"/>
      <c r="AL203" s="62"/>
      <c r="AM203" s="62"/>
      <c r="AN203" s="62"/>
      <c r="AO203" s="62"/>
    </row>
    <row r="204" spans="1:41" ht="10.5" customHeight="1" x14ac:dyDescent="0.2">
      <c r="A204" s="47"/>
      <c r="B204" s="216"/>
      <c r="C204" s="216"/>
      <c r="D204" s="216"/>
      <c r="E204" s="216"/>
      <c r="F204" s="216"/>
      <c r="G204" s="196"/>
      <c r="H204" s="196"/>
      <c r="I204" s="196"/>
      <c r="J204" s="196"/>
      <c r="K204" s="216"/>
      <c r="L204" s="193"/>
      <c r="M204" s="193"/>
      <c r="N204" s="193"/>
      <c r="O204" s="193"/>
      <c r="P204" s="193"/>
      <c r="Q204" s="216"/>
      <c r="R204" s="47"/>
      <c r="S204" s="47"/>
      <c r="T204" s="47"/>
      <c r="U204" s="47"/>
      <c r="V204" s="47"/>
      <c r="W204" s="62"/>
      <c r="X204" s="62"/>
      <c r="Y204" s="62"/>
      <c r="Z204" s="62"/>
      <c r="AA204" s="62"/>
      <c r="AB204" s="62"/>
      <c r="AC204" s="62"/>
      <c r="AD204" s="62"/>
      <c r="AE204" s="62"/>
      <c r="AF204" s="62"/>
      <c r="AG204" s="62"/>
      <c r="AH204" s="62"/>
      <c r="AI204" s="62"/>
      <c r="AJ204" s="62"/>
      <c r="AK204" s="62"/>
      <c r="AL204" s="62"/>
      <c r="AM204" s="62"/>
      <c r="AN204" s="62"/>
      <c r="AO204" s="62"/>
    </row>
    <row r="205" spans="1:41" ht="10.5" customHeight="1" x14ac:dyDescent="0.2">
      <c r="A205" s="47"/>
      <c r="B205" s="47"/>
      <c r="C205" s="47"/>
      <c r="D205" s="47"/>
      <c r="E205" s="47"/>
      <c r="F205" s="47"/>
      <c r="G205" s="47"/>
      <c r="H205" s="47"/>
      <c r="I205" s="47"/>
      <c r="J205" s="47"/>
      <c r="K205" s="47" t="s">
        <v>43</v>
      </c>
      <c r="L205" s="217">
        <f>L203/100</f>
        <v>6.4864999999999995</v>
      </c>
      <c r="M205" s="217"/>
      <c r="N205" s="217"/>
      <c r="O205" s="217"/>
      <c r="P205" s="217"/>
      <c r="Q205" s="47" t="s">
        <v>237</v>
      </c>
      <c r="R205" s="47"/>
      <c r="S205" s="47"/>
      <c r="T205" s="47"/>
      <c r="U205" s="47"/>
      <c r="V205" s="47"/>
      <c r="W205" s="62"/>
      <c r="X205" s="62"/>
      <c r="Y205" s="62"/>
      <c r="Z205" s="62"/>
      <c r="AA205" s="62"/>
      <c r="AB205" s="62"/>
      <c r="AC205" s="62"/>
      <c r="AD205" s="62"/>
      <c r="AE205" s="62"/>
      <c r="AF205" s="62"/>
      <c r="AG205" s="62"/>
      <c r="AH205" s="62"/>
      <c r="AI205" s="62"/>
      <c r="AJ205" s="62"/>
      <c r="AK205" s="62"/>
      <c r="AL205" s="62"/>
      <c r="AM205" s="62"/>
      <c r="AN205" s="62"/>
      <c r="AO205" s="62"/>
    </row>
    <row r="206" spans="1:41" ht="10.5" customHeight="1" x14ac:dyDescent="0.2"/>
    <row r="207" spans="1:41" x14ac:dyDescent="0.2">
      <c r="A207" s="66" t="s">
        <v>248</v>
      </c>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row>
    <row r="208" spans="1:41" x14ac:dyDescent="0.2">
      <c r="A208" s="211" t="s">
        <v>49</v>
      </c>
      <c r="B208" s="198"/>
      <c r="C208" s="198"/>
      <c r="D208" s="198"/>
      <c r="E208" s="198"/>
      <c r="F208" s="204">
        <v>5420</v>
      </c>
      <c r="G208" s="204"/>
      <c r="H208" s="204"/>
      <c r="I208" s="204"/>
      <c r="J208" s="198" t="s">
        <v>50</v>
      </c>
      <c r="K208" s="198"/>
      <c r="L208" s="198"/>
      <c r="M208" s="198"/>
      <c r="N208" s="198"/>
      <c r="O208" s="198"/>
      <c r="P208" s="198"/>
      <c r="Q208" s="198"/>
      <c r="R208" s="198"/>
      <c r="S208" s="199">
        <v>7.18</v>
      </c>
      <c r="T208" s="199"/>
      <c r="U208" s="199"/>
      <c r="V208" s="5" t="s">
        <v>192</v>
      </c>
      <c r="W208" s="5"/>
      <c r="X208" s="5"/>
      <c r="Y208" s="5"/>
      <c r="Z208" s="5"/>
      <c r="AA208" s="5"/>
      <c r="AB208" s="204">
        <v>7.98</v>
      </c>
      <c r="AC208" s="204"/>
      <c r="AD208" s="204"/>
      <c r="AE208" s="49" t="s">
        <v>51</v>
      </c>
      <c r="AF208" s="5"/>
      <c r="AG208" s="5"/>
      <c r="AH208" s="5"/>
      <c r="AI208" s="5"/>
      <c r="AJ208" s="5"/>
      <c r="AK208" s="5"/>
      <c r="AL208" s="5"/>
      <c r="AM208" s="5"/>
      <c r="AN208" s="5"/>
      <c r="AO208" s="12"/>
    </row>
    <row r="209" spans="1:41" x14ac:dyDescent="0.2">
      <c r="A209" s="63" t="s">
        <v>225</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4"/>
    </row>
    <row r="210" spans="1:41" x14ac:dyDescent="0.2">
      <c r="A210" s="220" t="s">
        <v>193</v>
      </c>
      <c r="B210" s="221"/>
      <c r="C210" s="221"/>
      <c r="D210" s="221"/>
      <c r="E210" s="221"/>
      <c r="F210" s="221"/>
      <c r="G210" s="221"/>
      <c r="H210" s="221"/>
      <c r="I210" s="219">
        <v>13.6</v>
      </c>
      <c r="J210" s="219"/>
      <c r="K210" s="219"/>
      <c r="L210" s="66" t="s">
        <v>194</v>
      </c>
      <c r="M210" s="66"/>
      <c r="N210" s="66"/>
      <c r="O210" s="66"/>
      <c r="P210" s="66"/>
      <c r="Q210" s="66"/>
      <c r="R210" s="66"/>
      <c r="S210" s="66"/>
      <c r="T210" s="66"/>
      <c r="U210" s="66"/>
      <c r="V210" s="66"/>
      <c r="W210" s="66"/>
      <c r="X210" s="66"/>
      <c r="Y210" s="66"/>
      <c r="Z210" s="219">
        <v>1.0249999999999999</v>
      </c>
      <c r="AA210" s="219"/>
      <c r="AB210" s="219"/>
      <c r="AC210" s="221" t="s">
        <v>52</v>
      </c>
      <c r="AD210" s="221"/>
      <c r="AE210" s="222">
        <v>1.0029999999999999</v>
      </c>
      <c r="AF210" s="222"/>
      <c r="AG210" s="222"/>
      <c r="AH210" s="66" t="s">
        <v>53</v>
      </c>
      <c r="AI210" s="66"/>
      <c r="AJ210" s="66"/>
      <c r="AK210" s="66"/>
      <c r="AL210" s="66"/>
      <c r="AM210" s="66"/>
      <c r="AN210" s="66"/>
      <c r="AO210" s="14"/>
    </row>
    <row r="211" spans="1:41" ht="10.5" customHeight="1" x14ac:dyDescent="0.2">
      <c r="A211" s="47" t="s">
        <v>54</v>
      </c>
      <c r="B211" s="47"/>
      <c r="C211" s="47"/>
      <c r="D211" s="47"/>
      <c r="E211" s="47"/>
      <c r="F211" s="47"/>
      <c r="G211" s="47"/>
      <c r="H211" s="47"/>
      <c r="I211" s="47"/>
      <c r="J211" s="47"/>
      <c r="K211" s="47"/>
      <c r="L211" s="47"/>
      <c r="M211" s="47"/>
      <c r="N211" s="47"/>
      <c r="O211" s="47"/>
      <c r="P211" s="47"/>
      <c r="Q211" s="47"/>
      <c r="R211" s="47"/>
      <c r="S211" s="47"/>
      <c r="T211" s="47"/>
      <c r="U211" s="47"/>
      <c r="V211" s="47"/>
      <c r="W211" s="62"/>
      <c r="X211" s="62"/>
      <c r="Y211" s="62"/>
      <c r="Z211" s="62"/>
      <c r="AA211" s="62"/>
      <c r="AB211" s="62"/>
      <c r="AC211" s="62"/>
      <c r="AD211" s="62"/>
      <c r="AE211" s="62"/>
      <c r="AF211" s="62"/>
      <c r="AG211" s="62"/>
      <c r="AH211" s="62"/>
      <c r="AI211" s="62"/>
      <c r="AJ211" s="62"/>
      <c r="AK211" s="62"/>
      <c r="AL211" s="62"/>
      <c r="AM211" s="62"/>
      <c r="AN211" s="62"/>
      <c r="AO211" s="62"/>
    </row>
    <row r="212" spans="1:41" ht="10.5"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62"/>
      <c r="X212" s="62"/>
      <c r="Y212" s="62"/>
      <c r="Z212" s="62"/>
      <c r="AA212" s="62"/>
      <c r="AB212" s="62"/>
      <c r="AC212" s="62"/>
      <c r="AD212" s="62"/>
      <c r="AE212" s="62"/>
      <c r="AF212" s="62"/>
      <c r="AG212" s="62"/>
      <c r="AH212" s="62"/>
      <c r="AI212" s="62"/>
      <c r="AJ212" s="62"/>
      <c r="AK212" s="62"/>
      <c r="AL212" s="62"/>
      <c r="AM212" s="62"/>
      <c r="AN212" s="62"/>
      <c r="AO212" s="62"/>
    </row>
    <row r="213" spans="1:41" ht="10.5" customHeight="1" x14ac:dyDescent="0.2">
      <c r="A213" s="47"/>
      <c r="B213" s="47"/>
      <c r="C213" s="47"/>
      <c r="D213" s="47"/>
      <c r="E213" s="47"/>
      <c r="F213" s="47"/>
      <c r="G213" s="47"/>
      <c r="H213" s="47"/>
      <c r="I213" s="47"/>
      <c r="J213" s="47"/>
      <c r="K213" s="47"/>
      <c r="L213" s="61"/>
      <c r="M213" s="47"/>
      <c r="N213" s="47"/>
      <c r="O213" s="47"/>
      <c r="P213" s="47"/>
      <c r="Q213" s="47"/>
      <c r="R213" s="47"/>
      <c r="S213" s="47"/>
      <c r="T213" s="47"/>
      <c r="U213" s="47"/>
      <c r="V213" s="47"/>
      <c r="W213" s="62"/>
      <c r="X213" s="62"/>
      <c r="Y213" s="62"/>
      <c r="Z213" s="62"/>
      <c r="AA213" s="62"/>
      <c r="AB213" s="62"/>
      <c r="AC213" s="62"/>
      <c r="AD213" s="62"/>
      <c r="AE213" s="62"/>
      <c r="AF213" s="62"/>
      <c r="AG213" s="62"/>
      <c r="AH213" s="62"/>
      <c r="AI213" s="62"/>
      <c r="AJ213" s="62"/>
      <c r="AK213" s="62"/>
      <c r="AL213" s="62"/>
      <c r="AM213" s="62"/>
      <c r="AN213" s="62"/>
      <c r="AO213" s="62"/>
    </row>
    <row r="214" spans="1:41" ht="10.5" customHeight="1" x14ac:dyDescent="0.2">
      <c r="A214" s="47"/>
      <c r="B214" s="216" t="s">
        <v>4</v>
      </c>
      <c r="C214" s="194">
        <f>F208</f>
        <v>5420</v>
      </c>
      <c r="D214" s="194"/>
      <c r="E214" s="194"/>
      <c r="F214" s="194"/>
      <c r="G214" s="216" t="s">
        <v>55</v>
      </c>
      <c r="H214" s="194">
        <f>Z210</f>
        <v>1.0249999999999999</v>
      </c>
      <c r="I214" s="194"/>
      <c r="J214" s="194"/>
      <c r="K214" s="194"/>
      <c r="L214" s="216" t="s">
        <v>0</v>
      </c>
      <c r="M214" s="216">
        <v>1</v>
      </c>
      <c r="N214" s="216" t="s">
        <v>56</v>
      </c>
      <c r="O214" s="216" t="s">
        <v>4</v>
      </c>
      <c r="P214" s="197">
        <f>(C214/C215)*((H214/H215)-1)</f>
        <v>8.741422790452182</v>
      </c>
      <c r="Q214" s="197"/>
      <c r="R214" s="197"/>
      <c r="S214" s="197"/>
      <c r="T214" s="197"/>
      <c r="U214" s="216" t="s">
        <v>41</v>
      </c>
      <c r="V214" s="216"/>
      <c r="W214" s="62"/>
      <c r="X214" s="62"/>
      <c r="Y214" s="62"/>
      <c r="Z214" s="62"/>
      <c r="AA214" s="62"/>
      <c r="AB214" s="62"/>
      <c r="AC214" s="62"/>
      <c r="AD214" s="62"/>
      <c r="AE214" s="62"/>
      <c r="AF214" s="62"/>
      <c r="AG214" s="62"/>
      <c r="AH214" s="62"/>
      <c r="AI214" s="62"/>
      <c r="AJ214" s="62"/>
      <c r="AK214" s="62"/>
      <c r="AL214" s="62"/>
      <c r="AM214" s="62"/>
      <c r="AN214" s="62"/>
      <c r="AO214" s="62"/>
    </row>
    <row r="215" spans="1:41" ht="10.5" customHeight="1" x14ac:dyDescent="0.2">
      <c r="A215" s="47"/>
      <c r="B215" s="216"/>
      <c r="C215" s="214">
        <f>I210</f>
        <v>13.6</v>
      </c>
      <c r="D215" s="214"/>
      <c r="E215" s="214"/>
      <c r="F215" s="214"/>
      <c r="G215" s="216"/>
      <c r="H215" s="214">
        <f>AE210</f>
        <v>1.0029999999999999</v>
      </c>
      <c r="I215" s="214"/>
      <c r="J215" s="214"/>
      <c r="K215" s="214"/>
      <c r="L215" s="216"/>
      <c r="M215" s="216"/>
      <c r="N215" s="216"/>
      <c r="O215" s="216"/>
      <c r="P215" s="197"/>
      <c r="Q215" s="197"/>
      <c r="R215" s="197"/>
      <c r="S215" s="197"/>
      <c r="T215" s="197"/>
      <c r="U215" s="216"/>
      <c r="V215" s="216"/>
      <c r="W215" s="62"/>
      <c r="X215" s="62"/>
      <c r="Y215" s="62"/>
      <c r="Z215" s="62"/>
      <c r="AA215" s="62"/>
      <c r="AB215" s="62"/>
      <c r="AC215" s="62"/>
      <c r="AD215" s="62"/>
      <c r="AE215" s="62"/>
      <c r="AF215" s="62"/>
      <c r="AG215" s="62"/>
      <c r="AH215" s="62"/>
      <c r="AI215" s="62"/>
      <c r="AJ215" s="62"/>
      <c r="AK215" s="62"/>
      <c r="AL215" s="62"/>
      <c r="AM215" s="62"/>
      <c r="AN215" s="62"/>
      <c r="AO215" s="62"/>
    </row>
    <row r="216" spans="1:41" ht="10.5" customHeight="1" x14ac:dyDescent="0.2">
      <c r="A216" s="47" t="s">
        <v>58</v>
      </c>
      <c r="B216" s="47"/>
      <c r="C216" s="47"/>
      <c r="D216" s="47"/>
      <c r="E216" s="47"/>
      <c r="F216" s="47"/>
      <c r="G216" s="47"/>
      <c r="H216" s="47"/>
      <c r="I216" s="47"/>
      <c r="J216" s="47"/>
      <c r="K216" s="47"/>
      <c r="L216" s="47"/>
      <c r="M216" s="47"/>
      <c r="N216" s="47"/>
      <c r="O216" s="47"/>
      <c r="P216" s="47"/>
      <c r="Q216" s="47"/>
      <c r="R216" s="47"/>
      <c r="S216" s="47"/>
      <c r="T216" s="47"/>
      <c r="U216" s="47"/>
      <c r="V216" s="47"/>
      <c r="W216" s="62"/>
      <c r="X216" s="62"/>
      <c r="Y216" s="62"/>
      <c r="Z216" s="62"/>
      <c r="AA216" s="62"/>
      <c r="AB216" s="62"/>
      <c r="AC216" s="62"/>
      <c r="AD216" s="62"/>
      <c r="AE216" s="62"/>
      <c r="AF216" s="62"/>
      <c r="AG216" s="62"/>
      <c r="AH216" s="62"/>
      <c r="AI216" s="62"/>
      <c r="AJ216" s="62"/>
      <c r="AK216" s="62"/>
      <c r="AL216" s="62"/>
      <c r="AM216" s="62"/>
      <c r="AN216" s="62"/>
      <c r="AO216" s="62"/>
    </row>
    <row r="217" spans="1:41" ht="10.5" customHeight="1" x14ac:dyDescent="0.2">
      <c r="A217" s="47"/>
      <c r="B217" s="216" t="s">
        <v>37</v>
      </c>
      <c r="C217" s="194">
        <f>S208</f>
        <v>7.18</v>
      </c>
      <c r="D217" s="194"/>
      <c r="E217" s="194"/>
      <c r="F217" s="38" t="s">
        <v>61</v>
      </c>
      <c r="G217" s="194">
        <f>AB208</f>
        <v>7.98</v>
      </c>
      <c r="H217" s="194"/>
      <c r="I217" s="194"/>
      <c r="J217" s="216" t="s">
        <v>8</v>
      </c>
      <c r="K217" s="216" t="s">
        <v>43</v>
      </c>
      <c r="L217" s="218">
        <f>(C217+G217)/2*100</f>
        <v>758</v>
      </c>
      <c r="M217" s="218"/>
      <c r="N217" s="218"/>
      <c r="O217" s="218"/>
      <c r="P217" s="218"/>
      <c r="Q217" s="218"/>
      <c r="R217" s="216" t="s">
        <v>23</v>
      </c>
      <c r="S217" s="47"/>
      <c r="T217" s="47"/>
      <c r="U217" s="47"/>
      <c r="V217" s="47"/>
      <c r="W217" s="62"/>
      <c r="X217" s="62"/>
      <c r="Y217" s="62"/>
      <c r="Z217" s="62"/>
      <c r="AA217" s="62"/>
      <c r="AB217" s="62"/>
      <c r="AC217" s="62"/>
      <c r="AD217" s="62"/>
      <c r="AE217" s="62"/>
      <c r="AF217" s="62"/>
      <c r="AG217" s="62"/>
      <c r="AH217" s="62"/>
      <c r="AI217" s="62"/>
      <c r="AJ217" s="62"/>
      <c r="AK217" s="62"/>
      <c r="AL217" s="62"/>
      <c r="AM217" s="62"/>
      <c r="AN217" s="62"/>
      <c r="AO217" s="62"/>
    </row>
    <row r="218" spans="1:41" ht="10.5" customHeight="1" x14ac:dyDescent="0.2">
      <c r="A218" s="47"/>
      <c r="B218" s="216"/>
      <c r="C218" s="214">
        <v>2</v>
      </c>
      <c r="D218" s="214"/>
      <c r="E218" s="214"/>
      <c r="F218" s="214"/>
      <c r="G218" s="214"/>
      <c r="H218" s="214"/>
      <c r="I218" s="214"/>
      <c r="J218" s="216"/>
      <c r="K218" s="216"/>
      <c r="L218" s="218"/>
      <c r="M218" s="218"/>
      <c r="N218" s="218"/>
      <c r="O218" s="218"/>
      <c r="P218" s="218"/>
      <c r="Q218" s="218"/>
      <c r="R218" s="216"/>
      <c r="S218" s="47"/>
      <c r="T218" s="47"/>
      <c r="U218" s="47"/>
      <c r="V218" s="47"/>
      <c r="W218" s="62"/>
      <c r="X218" s="62"/>
      <c r="Y218" s="62"/>
      <c r="Z218" s="62"/>
      <c r="AA218" s="62"/>
      <c r="AB218" s="62"/>
      <c r="AC218" s="62"/>
      <c r="AD218" s="62"/>
      <c r="AE218" s="62"/>
      <c r="AF218" s="62"/>
      <c r="AG218" s="62"/>
      <c r="AH218" s="62"/>
      <c r="AI218" s="62"/>
      <c r="AJ218" s="62"/>
      <c r="AK218" s="62"/>
      <c r="AL218" s="62"/>
      <c r="AM218" s="62"/>
      <c r="AN218" s="62"/>
      <c r="AO218" s="62"/>
    </row>
    <row r="219" spans="1:41" ht="10.5" customHeight="1" x14ac:dyDescent="0.2">
      <c r="A219" s="47" t="s">
        <v>62</v>
      </c>
      <c r="B219" s="47"/>
      <c r="C219" s="47"/>
      <c r="D219" s="47"/>
      <c r="E219" s="47"/>
      <c r="F219" s="47"/>
      <c r="G219" s="47"/>
      <c r="H219" s="47"/>
      <c r="I219" s="47"/>
      <c r="J219" s="47"/>
      <c r="K219" s="47"/>
      <c r="L219" s="47"/>
      <c r="M219" s="47"/>
      <c r="N219" s="47"/>
      <c r="O219" s="47"/>
      <c r="P219" s="47"/>
      <c r="Q219" s="47"/>
      <c r="R219" s="47"/>
      <c r="S219" s="47"/>
      <c r="T219" s="47"/>
      <c r="U219" s="47"/>
      <c r="V219" s="47"/>
      <c r="W219" s="62"/>
      <c r="X219" s="62"/>
      <c r="Y219" s="62"/>
      <c r="Z219" s="62"/>
      <c r="AA219" s="62"/>
      <c r="AB219" s="62"/>
      <c r="AC219" s="62"/>
      <c r="AD219" s="62"/>
      <c r="AE219" s="62"/>
      <c r="AF219" s="62"/>
      <c r="AG219" s="62"/>
      <c r="AH219" s="62"/>
      <c r="AI219" s="62"/>
      <c r="AJ219" s="62"/>
      <c r="AK219" s="62"/>
      <c r="AL219" s="62"/>
      <c r="AM219" s="62"/>
      <c r="AN219" s="62"/>
      <c r="AO219" s="62"/>
    </row>
    <row r="220" spans="1:41" ht="10.5" customHeight="1" x14ac:dyDescent="0.2">
      <c r="A220" s="47"/>
      <c r="B220" s="216">
        <f>ROUND(L217,2)</f>
        <v>758</v>
      </c>
      <c r="C220" s="216"/>
      <c r="D220" s="216"/>
      <c r="E220" s="216"/>
      <c r="F220" s="216" t="s">
        <v>61</v>
      </c>
      <c r="G220" s="196">
        <f>ROUND(P214,2)</f>
        <v>8.74</v>
      </c>
      <c r="H220" s="196"/>
      <c r="I220" s="196"/>
      <c r="J220" s="196"/>
      <c r="K220" s="216" t="s">
        <v>43</v>
      </c>
      <c r="L220" s="193">
        <f>B220+G220</f>
        <v>766.74</v>
      </c>
      <c r="M220" s="193"/>
      <c r="N220" s="193"/>
      <c r="O220" s="193"/>
      <c r="P220" s="193"/>
      <c r="Q220" s="216" t="s">
        <v>23</v>
      </c>
      <c r="R220" s="47"/>
      <c r="S220" s="47"/>
      <c r="T220" s="47"/>
      <c r="U220" s="47"/>
      <c r="V220" s="47"/>
      <c r="W220" s="62"/>
      <c r="X220" s="62"/>
      <c r="Y220" s="62"/>
      <c r="Z220" s="62"/>
      <c r="AA220" s="62"/>
      <c r="AB220" s="62"/>
      <c r="AC220" s="62"/>
      <c r="AD220" s="62"/>
      <c r="AE220" s="62"/>
      <c r="AF220" s="62"/>
      <c r="AG220" s="62"/>
      <c r="AH220" s="62"/>
      <c r="AI220" s="62"/>
      <c r="AJ220" s="62"/>
      <c r="AK220" s="62"/>
      <c r="AL220" s="62"/>
      <c r="AM220" s="62"/>
      <c r="AN220" s="62"/>
      <c r="AO220" s="62"/>
    </row>
    <row r="221" spans="1:41" ht="10.5" customHeight="1" x14ac:dyDescent="0.2">
      <c r="A221" s="47"/>
      <c r="B221" s="216"/>
      <c r="C221" s="216"/>
      <c r="D221" s="216"/>
      <c r="E221" s="216"/>
      <c r="F221" s="216"/>
      <c r="G221" s="196"/>
      <c r="H221" s="196"/>
      <c r="I221" s="196"/>
      <c r="J221" s="196"/>
      <c r="K221" s="216"/>
      <c r="L221" s="193"/>
      <c r="M221" s="193"/>
      <c r="N221" s="193"/>
      <c r="O221" s="193"/>
      <c r="P221" s="193"/>
      <c r="Q221" s="216"/>
      <c r="R221" s="47"/>
      <c r="S221" s="47"/>
      <c r="T221" s="47"/>
      <c r="U221" s="47"/>
      <c r="V221" s="47"/>
      <c r="W221" s="62"/>
      <c r="X221" s="62"/>
      <c r="Y221" s="62"/>
      <c r="Z221" s="62"/>
      <c r="AA221" s="62"/>
      <c r="AB221" s="62"/>
      <c r="AC221" s="62"/>
      <c r="AD221" s="62"/>
      <c r="AE221" s="62"/>
      <c r="AF221" s="62"/>
      <c r="AG221" s="62"/>
      <c r="AH221" s="62"/>
      <c r="AI221" s="62"/>
      <c r="AJ221" s="62"/>
      <c r="AK221" s="62"/>
      <c r="AL221" s="62"/>
      <c r="AM221" s="62"/>
      <c r="AN221" s="62"/>
      <c r="AO221" s="62"/>
    </row>
    <row r="222" spans="1:41" ht="10.5" customHeight="1" x14ac:dyDescent="0.2">
      <c r="A222" s="47"/>
      <c r="B222" s="47"/>
      <c r="C222" s="47"/>
      <c r="D222" s="47"/>
      <c r="E222" s="47"/>
      <c r="F222" s="47"/>
      <c r="G222" s="47"/>
      <c r="H222" s="47"/>
      <c r="I222" s="47"/>
      <c r="J222" s="47"/>
      <c r="K222" s="47" t="s">
        <v>43</v>
      </c>
      <c r="L222" s="217">
        <f>L220/100</f>
        <v>7.6673999999999998</v>
      </c>
      <c r="M222" s="217"/>
      <c r="N222" s="217"/>
      <c r="O222" s="217"/>
      <c r="P222" s="217"/>
      <c r="Q222" s="47" t="s">
        <v>237</v>
      </c>
      <c r="R222" s="47"/>
      <c r="S222" s="47"/>
      <c r="T222" s="47"/>
      <c r="U222" s="47"/>
      <c r="V222" s="47"/>
      <c r="W222" s="62"/>
      <c r="X222" s="62"/>
      <c r="Y222" s="62"/>
      <c r="Z222" s="62"/>
      <c r="AA222" s="62"/>
      <c r="AB222" s="62"/>
      <c r="AC222" s="62"/>
      <c r="AD222" s="62"/>
      <c r="AE222" s="62"/>
      <c r="AF222" s="62"/>
      <c r="AG222" s="62"/>
      <c r="AH222" s="62"/>
      <c r="AI222" s="62"/>
      <c r="AJ222" s="62"/>
      <c r="AK222" s="62"/>
      <c r="AL222" s="62"/>
      <c r="AM222" s="62"/>
      <c r="AN222" s="62"/>
      <c r="AO222" s="62"/>
    </row>
    <row r="223" spans="1:41" ht="10.5" customHeight="1" x14ac:dyDescent="0.2"/>
    <row r="224" spans="1:41" x14ac:dyDescent="0.2">
      <c r="A224" s="66" t="s">
        <v>229</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row>
    <row r="225" spans="1:41" x14ac:dyDescent="0.2">
      <c r="A225" s="211" t="s">
        <v>49</v>
      </c>
      <c r="B225" s="198"/>
      <c r="C225" s="198"/>
      <c r="D225" s="198"/>
      <c r="E225" s="198"/>
      <c r="F225" s="204">
        <v>5500</v>
      </c>
      <c r="G225" s="204"/>
      <c r="H225" s="204"/>
      <c r="I225" s="204"/>
      <c r="J225" s="198" t="s">
        <v>50</v>
      </c>
      <c r="K225" s="198"/>
      <c r="L225" s="198"/>
      <c r="M225" s="198"/>
      <c r="N225" s="198"/>
      <c r="O225" s="198"/>
      <c r="P225" s="198"/>
      <c r="Q225" s="198"/>
      <c r="R225" s="198"/>
      <c r="S225" s="199">
        <v>7.5</v>
      </c>
      <c r="T225" s="199"/>
      <c r="U225" s="199"/>
      <c r="V225" s="5" t="s">
        <v>192</v>
      </c>
      <c r="W225" s="5"/>
      <c r="X225" s="5"/>
      <c r="Y225" s="5"/>
      <c r="Z225" s="5"/>
      <c r="AA225" s="5"/>
      <c r="AB225" s="204">
        <v>7.84</v>
      </c>
      <c r="AC225" s="204"/>
      <c r="AD225" s="204"/>
      <c r="AE225" s="49" t="s">
        <v>51</v>
      </c>
      <c r="AF225" s="5"/>
      <c r="AG225" s="5"/>
      <c r="AH225" s="5"/>
      <c r="AI225" s="5"/>
      <c r="AJ225" s="5"/>
      <c r="AK225" s="5"/>
      <c r="AL225" s="5"/>
      <c r="AM225" s="5"/>
      <c r="AN225" s="5"/>
      <c r="AO225" s="12"/>
    </row>
    <row r="226" spans="1:41" x14ac:dyDescent="0.2">
      <c r="A226" s="63" t="s">
        <v>225</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4"/>
    </row>
    <row r="227" spans="1:41" x14ac:dyDescent="0.2">
      <c r="A227" s="220" t="s">
        <v>193</v>
      </c>
      <c r="B227" s="221"/>
      <c r="C227" s="221"/>
      <c r="D227" s="221"/>
      <c r="E227" s="221"/>
      <c r="F227" s="221"/>
      <c r="G227" s="221"/>
      <c r="H227" s="221"/>
      <c r="I227" s="219">
        <v>18.600000000000001</v>
      </c>
      <c r="J227" s="219"/>
      <c r="K227" s="219"/>
      <c r="L227" s="66" t="s">
        <v>194</v>
      </c>
      <c r="M227" s="66"/>
      <c r="N227" s="66"/>
      <c r="O227" s="66"/>
      <c r="P227" s="66"/>
      <c r="Q227" s="66"/>
      <c r="R227" s="66"/>
      <c r="S227" s="66"/>
      <c r="T227" s="66"/>
      <c r="U227" s="66"/>
      <c r="V227" s="66"/>
      <c r="W227" s="66"/>
      <c r="X227" s="66"/>
      <c r="Y227" s="66"/>
      <c r="Z227" s="219">
        <v>1.0249999999999999</v>
      </c>
      <c r="AA227" s="219"/>
      <c r="AB227" s="219"/>
      <c r="AC227" s="221" t="s">
        <v>52</v>
      </c>
      <c r="AD227" s="221"/>
      <c r="AE227" s="222">
        <v>1.01</v>
      </c>
      <c r="AF227" s="222"/>
      <c r="AG227" s="222"/>
      <c r="AH227" s="66" t="s">
        <v>53</v>
      </c>
      <c r="AI227" s="66"/>
      <c r="AJ227" s="66"/>
      <c r="AK227" s="66"/>
      <c r="AL227" s="66"/>
      <c r="AM227" s="66"/>
      <c r="AN227" s="66"/>
      <c r="AO227" s="14"/>
    </row>
    <row r="228" spans="1:41" ht="10.5" customHeight="1" x14ac:dyDescent="0.2">
      <c r="A228" s="47" t="s">
        <v>54</v>
      </c>
      <c r="B228" s="47"/>
      <c r="C228" s="47"/>
      <c r="D228" s="47"/>
      <c r="E228" s="47"/>
      <c r="F228" s="47"/>
      <c r="G228" s="47"/>
      <c r="H228" s="47"/>
      <c r="I228" s="47"/>
      <c r="J228" s="47"/>
      <c r="K228" s="47"/>
      <c r="L228" s="47"/>
      <c r="M228" s="47"/>
      <c r="N228" s="47"/>
      <c r="O228" s="47"/>
      <c r="P228" s="47"/>
      <c r="Q228" s="47"/>
      <c r="R228" s="47"/>
      <c r="S228" s="47"/>
      <c r="T228" s="47"/>
      <c r="U228" s="47"/>
      <c r="V228" s="47"/>
      <c r="W228" s="62"/>
      <c r="X228" s="62"/>
      <c r="Y228" s="62"/>
      <c r="Z228" s="62"/>
      <c r="AA228" s="62"/>
      <c r="AB228" s="62"/>
      <c r="AC228" s="62"/>
      <c r="AD228" s="62"/>
      <c r="AE228" s="62"/>
      <c r="AF228" s="62"/>
      <c r="AG228" s="62"/>
      <c r="AH228" s="62"/>
      <c r="AI228" s="62"/>
      <c r="AJ228" s="62"/>
      <c r="AK228" s="62"/>
      <c r="AL228" s="62"/>
      <c r="AM228" s="62"/>
      <c r="AN228" s="62"/>
      <c r="AO228" s="62"/>
    </row>
    <row r="229" spans="1:41" ht="10.5"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62"/>
      <c r="X229" s="62"/>
      <c r="Y229" s="62"/>
      <c r="Z229" s="62"/>
      <c r="AA229" s="62"/>
      <c r="AB229" s="62"/>
      <c r="AC229" s="62"/>
      <c r="AD229" s="62"/>
      <c r="AE229" s="62"/>
      <c r="AF229" s="62"/>
      <c r="AG229" s="62"/>
      <c r="AH229" s="62"/>
      <c r="AI229" s="62"/>
      <c r="AJ229" s="62"/>
      <c r="AK229" s="62"/>
      <c r="AL229" s="62"/>
      <c r="AM229" s="62"/>
      <c r="AN229" s="62"/>
      <c r="AO229" s="62"/>
    </row>
    <row r="230" spans="1:41" ht="10.5" customHeight="1" x14ac:dyDescent="0.2">
      <c r="A230" s="47"/>
      <c r="B230" s="47"/>
      <c r="C230" s="47"/>
      <c r="D230" s="47"/>
      <c r="E230" s="47"/>
      <c r="F230" s="47"/>
      <c r="G230" s="47"/>
      <c r="H230" s="47"/>
      <c r="I230" s="47"/>
      <c r="J230" s="47"/>
      <c r="K230" s="47"/>
      <c r="L230" s="61"/>
      <c r="M230" s="47"/>
      <c r="N230" s="47"/>
      <c r="O230" s="47"/>
      <c r="P230" s="47"/>
      <c r="Q230" s="47"/>
      <c r="R230" s="47"/>
      <c r="S230" s="47"/>
      <c r="T230" s="47"/>
      <c r="U230" s="47"/>
      <c r="V230" s="47"/>
      <c r="W230" s="62"/>
      <c r="X230" s="62"/>
      <c r="Y230" s="62"/>
      <c r="Z230" s="62"/>
      <c r="AA230" s="62"/>
      <c r="AB230" s="62"/>
      <c r="AC230" s="62"/>
      <c r="AD230" s="62"/>
      <c r="AE230" s="62"/>
      <c r="AF230" s="62"/>
      <c r="AG230" s="62"/>
      <c r="AH230" s="62"/>
      <c r="AI230" s="62"/>
      <c r="AJ230" s="62"/>
      <c r="AK230" s="62"/>
      <c r="AL230" s="62"/>
      <c r="AM230" s="62"/>
      <c r="AN230" s="62"/>
      <c r="AO230" s="62"/>
    </row>
    <row r="231" spans="1:41" ht="10.5" customHeight="1" x14ac:dyDescent="0.2">
      <c r="A231" s="47"/>
      <c r="B231" s="216" t="s">
        <v>4</v>
      </c>
      <c r="C231" s="194">
        <f>F225</f>
        <v>5500</v>
      </c>
      <c r="D231" s="194"/>
      <c r="E231" s="194"/>
      <c r="F231" s="194"/>
      <c r="G231" s="216" t="s">
        <v>55</v>
      </c>
      <c r="H231" s="194">
        <f>Z227</f>
        <v>1.0249999999999999</v>
      </c>
      <c r="I231" s="194"/>
      <c r="J231" s="194"/>
      <c r="K231" s="194"/>
      <c r="L231" s="216" t="s">
        <v>0</v>
      </c>
      <c r="M231" s="216">
        <v>1</v>
      </c>
      <c r="N231" s="216" t="s">
        <v>56</v>
      </c>
      <c r="O231" s="216" t="s">
        <v>4</v>
      </c>
      <c r="P231" s="197">
        <f>(C231/C232)*((H231/H232)-1)</f>
        <v>4.3915681890769758</v>
      </c>
      <c r="Q231" s="197"/>
      <c r="R231" s="197"/>
      <c r="S231" s="197"/>
      <c r="T231" s="197"/>
      <c r="U231" s="216" t="s">
        <v>41</v>
      </c>
      <c r="V231" s="216"/>
      <c r="W231" s="62"/>
      <c r="X231" s="62"/>
      <c r="Y231" s="62"/>
      <c r="Z231" s="62"/>
      <c r="AA231" s="62"/>
      <c r="AB231" s="62"/>
      <c r="AC231" s="62"/>
      <c r="AD231" s="62"/>
      <c r="AE231" s="62"/>
      <c r="AF231" s="62"/>
      <c r="AG231" s="62"/>
      <c r="AH231" s="62"/>
      <c r="AI231" s="62"/>
      <c r="AJ231" s="62"/>
      <c r="AK231" s="62"/>
      <c r="AL231" s="62"/>
      <c r="AM231" s="62"/>
      <c r="AN231" s="62"/>
      <c r="AO231" s="62"/>
    </row>
    <row r="232" spans="1:41" ht="10.5" customHeight="1" x14ac:dyDescent="0.2">
      <c r="A232" s="47"/>
      <c r="B232" s="216"/>
      <c r="C232" s="214">
        <f>I227</f>
        <v>18.600000000000001</v>
      </c>
      <c r="D232" s="214"/>
      <c r="E232" s="214"/>
      <c r="F232" s="214"/>
      <c r="G232" s="216"/>
      <c r="H232" s="214">
        <f>AE227</f>
        <v>1.01</v>
      </c>
      <c r="I232" s="214"/>
      <c r="J232" s="214"/>
      <c r="K232" s="214"/>
      <c r="L232" s="216"/>
      <c r="M232" s="216"/>
      <c r="N232" s="216"/>
      <c r="O232" s="216"/>
      <c r="P232" s="197"/>
      <c r="Q232" s="197"/>
      <c r="R232" s="197"/>
      <c r="S232" s="197"/>
      <c r="T232" s="197"/>
      <c r="U232" s="216"/>
      <c r="V232" s="216"/>
      <c r="W232" s="62"/>
      <c r="X232" s="62"/>
      <c r="Y232" s="62"/>
      <c r="Z232" s="62"/>
      <c r="AA232" s="62"/>
      <c r="AB232" s="62"/>
      <c r="AC232" s="62"/>
      <c r="AD232" s="62"/>
      <c r="AE232" s="62"/>
      <c r="AF232" s="62"/>
      <c r="AG232" s="62"/>
      <c r="AH232" s="62"/>
      <c r="AI232" s="62"/>
      <c r="AJ232" s="62"/>
      <c r="AK232" s="62"/>
      <c r="AL232" s="62"/>
      <c r="AM232" s="62"/>
      <c r="AN232" s="62"/>
      <c r="AO232" s="62"/>
    </row>
    <row r="233" spans="1:41" ht="10.5" customHeight="1" x14ac:dyDescent="0.2">
      <c r="A233" s="47" t="s">
        <v>58</v>
      </c>
      <c r="B233" s="47"/>
      <c r="C233" s="47"/>
      <c r="D233" s="47"/>
      <c r="E233" s="47"/>
      <c r="F233" s="47"/>
      <c r="G233" s="47"/>
      <c r="H233" s="47"/>
      <c r="I233" s="47"/>
      <c r="J233" s="47"/>
      <c r="K233" s="47"/>
      <c r="L233" s="47"/>
      <c r="M233" s="47"/>
      <c r="N233" s="47"/>
      <c r="O233" s="47"/>
      <c r="P233" s="47"/>
      <c r="Q233" s="47"/>
      <c r="R233" s="47"/>
      <c r="S233" s="47"/>
      <c r="T233" s="47"/>
      <c r="U233" s="47"/>
      <c r="V233" s="47"/>
      <c r="W233" s="62"/>
      <c r="X233" s="62"/>
      <c r="Y233" s="62"/>
      <c r="Z233" s="62"/>
      <c r="AA233" s="62"/>
      <c r="AB233" s="62"/>
      <c r="AC233" s="62"/>
      <c r="AD233" s="62"/>
      <c r="AE233" s="62"/>
      <c r="AF233" s="62"/>
      <c r="AG233" s="62"/>
      <c r="AH233" s="62"/>
      <c r="AI233" s="62"/>
      <c r="AJ233" s="62"/>
      <c r="AK233" s="62"/>
      <c r="AL233" s="62"/>
      <c r="AM233" s="62"/>
      <c r="AN233" s="62"/>
      <c r="AO233" s="62"/>
    </row>
    <row r="234" spans="1:41" ht="10.5" customHeight="1" x14ac:dyDescent="0.2">
      <c r="A234" s="47"/>
      <c r="B234" s="216" t="s">
        <v>37</v>
      </c>
      <c r="C234" s="194">
        <f>S225</f>
        <v>7.5</v>
      </c>
      <c r="D234" s="194"/>
      <c r="E234" s="194"/>
      <c r="F234" s="38" t="s">
        <v>61</v>
      </c>
      <c r="G234" s="194">
        <f>AB225</f>
        <v>7.84</v>
      </c>
      <c r="H234" s="194"/>
      <c r="I234" s="194"/>
      <c r="J234" s="216" t="s">
        <v>8</v>
      </c>
      <c r="K234" s="216" t="s">
        <v>43</v>
      </c>
      <c r="L234" s="218">
        <f>(C234+G234)/2*100</f>
        <v>767</v>
      </c>
      <c r="M234" s="218"/>
      <c r="N234" s="218"/>
      <c r="O234" s="218"/>
      <c r="P234" s="218"/>
      <c r="Q234" s="218"/>
      <c r="R234" s="216" t="s">
        <v>23</v>
      </c>
      <c r="S234" s="47"/>
      <c r="T234" s="47"/>
      <c r="U234" s="47"/>
      <c r="V234" s="47"/>
      <c r="W234" s="62"/>
      <c r="X234" s="62"/>
      <c r="Y234" s="62"/>
      <c r="Z234" s="62"/>
      <c r="AA234" s="62"/>
      <c r="AB234" s="62"/>
      <c r="AC234" s="62"/>
      <c r="AD234" s="62"/>
      <c r="AE234" s="62"/>
      <c r="AF234" s="62"/>
      <c r="AG234" s="62"/>
      <c r="AH234" s="62"/>
      <c r="AI234" s="62"/>
      <c r="AJ234" s="62"/>
      <c r="AK234" s="62"/>
      <c r="AL234" s="62"/>
      <c r="AM234" s="62"/>
      <c r="AN234" s="62"/>
      <c r="AO234" s="62"/>
    </row>
    <row r="235" spans="1:41" ht="10.5" customHeight="1" x14ac:dyDescent="0.2">
      <c r="A235" s="47"/>
      <c r="B235" s="216"/>
      <c r="C235" s="214">
        <v>2</v>
      </c>
      <c r="D235" s="214"/>
      <c r="E235" s="214"/>
      <c r="F235" s="214"/>
      <c r="G235" s="214"/>
      <c r="H235" s="214"/>
      <c r="I235" s="214"/>
      <c r="J235" s="216"/>
      <c r="K235" s="216"/>
      <c r="L235" s="218"/>
      <c r="M235" s="218"/>
      <c r="N235" s="218"/>
      <c r="O235" s="218"/>
      <c r="P235" s="218"/>
      <c r="Q235" s="218"/>
      <c r="R235" s="216"/>
      <c r="S235" s="47"/>
      <c r="T235" s="47"/>
      <c r="U235" s="47"/>
      <c r="V235" s="47"/>
      <c r="W235" s="62"/>
      <c r="X235" s="62"/>
      <c r="Y235" s="62"/>
      <c r="Z235" s="62"/>
      <c r="AA235" s="62"/>
      <c r="AB235" s="62"/>
      <c r="AC235" s="62"/>
      <c r="AD235" s="62"/>
      <c r="AE235" s="62"/>
      <c r="AF235" s="62"/>
      <c r="AG235" s="62"/>
      <c r="AH235" s="62"/>
      <c r="AI235" s="62"/>
      <c r="AJ235" s="62"/>
      <c r="AK235" s="62"/>
      <c r="AL235" s="62"/>
      <c r="AM235" s="62"/>
      <c r="AN235" s="62"/>
      <c r="AO235" s="62"/>
    </row>
    <row r="236" spans="1:41" ht="10.5" customHeight="1" x14ac:dyDescent="0.2">
      <c r="A236" s="47" t="s">
        <v>62</v>
      </c>
      <c r="B236" s="47"/>
      <c r="C236" s="47"/>
      <c r="D236" s="47"/>
      <c r="E236" s="47"/>
      <c r="F236" s="47"/>
      <c r="G236" s="47"/>
      <c r="H236" s="47"/>
      <c r="I236" s="47"/>
      <c r="J236" s="47"/>
      <c r="K236" s="47"/>
      <c r="L236" s="47"/>
      <c r="M236" s="47"/>
      <c r="N236" s="47"/>
      <c r="O236" s="47"/>
      <c r="P236" s="47"/>
      <c r="Q236" s="47"/>
      <c r="R236" s="47"/>
      <c r="S236" s="47"/>
      <c r="T236" s="47"/>
      <c r="U236" s="47"/>
      <c r="V236" s="47"/>
      <c r="W236" s="62"/>
      <c r="X236" s="62"/>
      <c r="Y236" s="62"/>
      <c r="Z236" s="62"/>
      <c r="AA236" s="62"/>
      <c r="AB236" s="62"/>
      <c r="AC236" s="62"/>
      <c r="AD236" s="62"/>
      <c r="AE236" s="62"/>
      <c r="AF236" s="62"/>
      <c r="AG236" s="62"/>
      <c r="AH236" s="62"/>
      <c r="AI236" s="62"/>
      <c r="AJ236" s="62"/>
      <c r="AK236" s="62"/>
      <c r="AL236" s="62"/>
      <c r="AM236" s="62"/>
      <c r="AN236" s="62"/>
      <c r="AO236" s="62"/>
    </row>
    <row r="237" spans="1:41" ht="10.5" customHeight="1" x14ac:dyDescent="0.2">
      <c r="A237" s="47"/>
      <c r="B237" s="216">
        <f>ROUND(L234,2)</f>
        <v>767</v>
      </c>
      <c r="C237" s="216"/>
      <c r="D237" s="216"/>
      <c r="E237" s="216"/>
      <c r="F237" s="216" t="s">
        <v>61</v>
      </c>
      <c r="G237" s="196">
        <f>ROUND(P231,2)</f>
        <v>4.3899999999999997</v>
      </c>
      <c r="H237" s="196"/>
      <c r="I237" s="196"/>
      <c r="J237" s="196"/>
      <c r="K237" s="216" t="s">
        <v>43</v>
      </c>
      <c r="L237" s="193">
        <f>B237+G237</f>
        <v>771.39</v>
      </c>
      <c r="M237" s="193"/>
      <c r="N237" s="193"/>
      <c r="O237" s="193"/>
      <c r="P237" s="193"/>
      <c r="Q237" s="216" t="s">
        <v>23</v>
      </c>
      <c r="R237" s="47"/>
      <c r="S237" s="47"/>
      <c r="T237" s="47"/>
      <c r="U237" s="47"/>
      <c r="V237" s="47"/>
      <c r="W237" s="62"/>
      <c r="X237" s="62"/>
      <c r="Y237" s="62"/>
      <c r="Z237" s="62"/>
      <c r="AA237" s="62"/>
      <c r="AB237" s="62"/>
      <c r="AC237" s="62"/>
      <c r="AD237" s="62"/>
      <c r="AE237" s="62"/>
      <c r="AF237" s="62"/>
      <c r="AG237" s="62"/>
      <c r="AH237" s="62"/>
      <c r="AI237" s="62"/>
      <c r="AJ237" s="62"/>
      <c r="AK237" s="62"/>
      <c r="AL237" s="62"/>
      <c r="AM237" s="62"/>
      <c r="AN237" s="62"/>
      <c r="AO237" s="62"/>
    </row>
    <row r="238" spans="1:41" ht="10.5" customHeight="1" x14ac:dyDescent="0.2">
      <c r="A238" s="47"/>
      <c r="B238" s="216"/>
      <c r="C238" s="216"/>
      <c r="D238" s="216"/>
      <c r="E238" s="216"/>
      <c r="F238" s="216"/>
      <c r="G238" s="196"/>
      <c r="H238" s="196"/>
      <c r="I238" s="196"/>
      <c r="J238" s="196"/>
      <c r="K238" s="216"/>
      <c r="L238" s="193"/>
      <c r="M238" s="193"/>
      <c r="N238" s="193"/>
      <c r="O238" s="193"/>
      <c r="P238" s="193"/>
      <c r="Q238" s="216"/>
      <c r="R238" s="47"/>
      <c r="S238" s="47"/>
      <c r="T238" s="47"/>
      <c r="U238" s="47"/>
      <c r="V238" s="47"/>
      <c r="W238" s="62"/>
      <c r="X238" s="62"/>
      <c r="Y238" s="62"/>
      <c r="Z238" s="62"/>
      <c r="AA238" s="62"/>
      <c r="AB238" s="62"/>
      <c r="AC238" s="62"/>
      <c r="AD238" s="62"/>
      <c r="AE238" s="62"/>
      <c r="AF238" s="62"/>
      <c r="AG238" s="62"/>
      <c r="AH238" s="62"/>
      <c r="AI238" s="62"/>
      <c r="AJ238" s="62"/>
      <c r="AK238" s="62"/>
      <c r="AL238" s="62"/>
      <c r="AM238" s="62"/>
      <c r="AN238" s="62"/>
      <c r="AO238" s="62"/>
    </row>
    <row r="239" spans="1:41" ht="10.5" customHeight="1" x14ac:dyDescent="0.2">
      <c r="A239" s="47"/>
      <c r="B239" s="47"/>
      <c r="C239" s="47"/>
      <c r="D239" s="47"/>
      <c r="E239" s="47"/>
      <c r="F239" s="47"/>
      <c r="G239" s="47"/>
      <c r="H239" s="47"/>
      <c r="I239" s="47"/>
      <c r="J239" s="47"/>
      <c r="K239" s="47" t="s">
        <v>43</v>
      </c>
      <c r="L239" s="217">
        <f>L237/100</f>
        <v>7.7138999999999998</v>
      </c>
      <c r="M239" s="217"/>
      <c r="N239" s="217"/>
      <c r="O239" s="217"/>
      <c r="P239" s="217"/>
      <c r="Q239" s="47" t="s">
        <v>237</v>
      </c>
      <c r="R239" s="47"/>
      <c r="S239" s="47"/>
      <c r="T239" s="47"/>
      <c r="U239" s="47"/>
      <c r="V239" s="47"/>
      <c r="W239" s="62"/>
      <c r="X239" s="62"/>
      <c r="Y239" s="62"/>
      <c r="Z239" s="62"/>
      <c r="AA239" s="62"/>
      <c r="AB239" s="62"/>
      <c r="AC239" s="62"/>
      <c r="AD239" s="62"/>
      <c r="AE239" s="62"/>
      <c r="AF239" s="62"/>
      <c r="AG239" s="62"/>
      <c r="AH239" s="62"/>
      <c r="AI239" s="62"/>
      <c r="AJ239" s="62"/>
      <c r="AK239" s="62"/>
      <c r="AL239" s="62"/>
      <c r="AM239" s="62"/>
      <c r="AN239" s="62"/>
      <c r="AO239" s="62"/>
    </row>
    <row r="240" spans="1:41" ht="10.5" customHeight="1" x14ac:dyDescent="0.2"/>
    <row r="241" spans="1:41" x14ac:dyDescent="0.2">
      <c r="A241" s="66" t="s">
        <v>249</v>
      </c>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row>
    <row r="242" spans="1:41" x14ac:dyDescent="0.2">
      <c r="A242" s="211" t="s">
        <v>49</v>
      </c>
      <c r="B242" s="198"/>
      <c r="C242" s="198"/>
      <c r="D242" s="198"/>
      <c r="E242" s="198"/>
      <c r="F242" s="204">
        <v>6900</v>
      </c>
      <c r="G242" s="204"/>
      <c r="H242" s="204"/>
      <c r="I242" s="204"/>
      <c r="J242" s="198" t="s">
        <v>50</v>
      </c>
      <c r="K242" s="198"/>
      <c r="L242" s="198"/>
      <c r="M242" s="198"/>
      <c r="N242" s="198"/>
      <c r="O242" s="198"/>
      <c r="P242" s="198"/>
      <c r="Q242" s="198"/>
      <c r="R242" s="198"/>
      <c r="S242" s="199">
        <v>5.55</v>
      </c>
      <c r="T242" s="199"/>
      <c r="U242" s="199"/>
      <c r="V242" s="5" t="s">
        <v>192</v>
      </c>
      <c r="W242" s="5"/>
      <c r="X242" s="5"/>
      <c r="Y242" s="5"/>
      <c r="Z242" s="5"/>
      <c r="AA242" s="5"/>
      <c r="AB242" s="204">
        <v>6.75</v>
      </c>
      <c r="AC242" s="204"/>
      <c r="AD242" s="204"/>
      <c r="AE242" s="49" t="s">
        <v>51</v>
      </c>
      <c r="AF242" s="5"/>
      <c r="AG242" s="5"/>
      <c r="AH242" s="5"/>
      <c r="AI242" s="5"/>
      <c r="AJ242" s="5"/>
      <c r="AK242" s="5"/>
      <c r="AL242" s="5"/>
      <c r="AM242" s="5"/>
      <c r="AN242" s="5"/>
      <c r="AO242" s="12"/>
    </row>
    <row r="243" spans="1:41" x14ac:dyDescent="0.2">
      <c r="A243" s="63" t="s">
        <v>225</v>
      </c>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4"/>
    </row>
    <row r="244" spans="1:41" x14ac:dyDescent="0.2">
      <c r="A244" s="220" t="s">
        <v>193</v>
      </c>
      <c r="B244" s="221"/>
      <c r="C244" s="221"/>
      <c r="D244" s="221"/>
      <c r="E244" s="221"/>
      <c r="F244" s="221"/>
      <c r="G244" s="221"/>
      <c r="H244" s="221"/>
      <c r="I244" s="219">
        <v>16.2</v>
      </c>
      <c r="J244" s="219"/>
      <c r="K244" s="219"/>
      <c r="L244" s="66" t="s">
        <v>194</v>
      </c>
      <c r="M244" s="66"/>
      <c r="N244" s="66"/>
      <c r="O244" s="66"/>
      <c r="P244" s="66"/>
      <c r="Q244" s="66"/>
      <c r="R244" s="66"/>
      <c r="S244" s="66"/>
      <c r="T244" s="66"/>
      <c r="U244" s="66"/>
      <c r="V244" s="66"/>
      <c r="W244" s="66"/>
      <c r="X244" s="66"/>
      <c r="Y244" s="66"/>
      <c r="Z244" s="219">
        <v>1.0249999999999999</v>
      </c>
      <c r="AA244" s="219"/>
      <c r="AB244" s="219"/>
      <c r="AC244" s="221" t="s">
        <v>52</v>
      </c>
      <c r="AD244" s="221"/>
      <c r="AE244" s="222">
        <v>1.0029999999999999</v>
      </c>
      <c r="AF244" s="222"/>
      <c r="AG244" s="222"/>
      <c r="AH244" s="66" t="s">
        <v>53</v>
      </c>
      <c r="AI244" s="66"/>
      <c r="AJ244" s="66"/>
      <c r="AK244" s="66"/>
      <c r="AL244" s="66"/>
      <c r="AM244" s="66"/>
      <c r="AN244" s="66"/>
      <c r="AO244" s="14"/>
    </row>
    <row r="245" spans="1:41" ht="10.5" customHeight="1" x14ac:dyDescent="0.2">
      <c r="A245" s="47" t="s">
        <v>54</v>
      </c>
      <c r="B245" s="47"/>
      <c r="C245" s="47"/>
      <c r="D245" s="47"/>
      <c r="E245" s="47"/>
      <c r="F245" s="47"/>
      <c r="G245" s="47"/>
      <c r="H245" s="47"/>
      <c r="I245" s="47"/>
      <c r="J245" s="47"/>
      <c r="K245" s="47"/>
      <c r="L245" s="47"/>
      <c r="M245" s="47"/>
      <c r="N245" s="47"/>
      <c r="O245" s="47"/>
      <c r="P245" s="47"/>
      <c r="Q245" s="47"/>
      <c r="R245" s="47"/>
      <c r="S245" s="47"/>
      <c r="T245" s="47"/>
      <c r="U245" s="47"/>
      <c r="V245" s="47"/>
      <c r="W245" s="62"/>
      <c r="X245" s="62"/>
      <c r="Y245" s="62"/>
      <c r="Z245" s="62"/>
      <c r="AA245" s="62"/>
      <c r="AB245" s="62"/>
      <c r="AC245" s="62"/>
      <c r="AD245" s="62"/>
      <c r="AE245" s="62"/>
      <c r="AF245" s="62"/>
      <c r="AG245" s="62"/>
      <c r="AH245" s="62"/>
      <c r="AI245" s="62"/>
      <c r="AJ245" s="62"/>
      <c r="AK245" s="62"/>
      <c r="AL245" s="62"/>
      <c r="AM245" s="62"/>
      <c r="AN245" s="62"/>
      <c r="AO245" s="62"/>
    </row>
    <row r="246" spans="1:41" ht="10.5"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62"/>
      <c r="X246" s="62"/>
      <c r="Y246" s="62"/>
      <c r="Z246" s="62"/>
      <c r="AA246" s="62"/>
      <c r="AB246" s="62"/>
      <c r="AC246" s="62"/>
      <c r="AD246" s="62"/>
      <c r="AE246" s="62"/>
      <c r="AF246" s="62"/>
      <c r="AG246" s="62"/>
      <c r="AH246" s="62"/>
      <c r="AI246" s="62"/>
      <c r="AJ246" s="62"/>
      <c r="AK246" s="62"/>
      <c r="AL246" s="62"/>
      <c r="AM246" s="62"/>
      <c r="AN246" s="62"/>
      <c r="AO246" s="62"/>
    </row>
    <row r="247" spans="1:41" ht="10.5" customHeight="1" x14ac:dyDescent="0.2">
      <c r="A247" s="47"/>
      <c r="B247" s="47"/>
      <c r="C247" s="47"/>
      <c r="D247" s="47"/>
      <c r="E247" s="47"/>
      <c r="F247" s="47"/>
      <c r="G247" s="47"/>
      <c r="H247" s="47"/>
      <c r="I247" s="47"/>
      <c r="J247" s="47"/>
      <c r="K247" s="47"/>
      <c r="L247" s="61"/>
      <c r="M247" s="47"/>
      <c r="N247" s="47"/>
      <c r="O247" s="47"/>
      <c r="P247" s="47"/>
      <c r="Q247" s="47"/>
      <c r="R247" s="47"/>
      <c r="S247" s="47"/>
      <c r="T247" s="47"/>
      <c r="U247" s="47"/>
      <c r="V247" s="47"/>
      <c r="W247" s="62"/>
      <c r="X247" s="62"/>
      <c r="Y247" s="62"/>
      <c r="Z247" s="62"/>
      <c r="AA247" s="62"/>
      <c r="AB247" s="62"/>
      <c r="AC247" s="62"/>
      <c r="AD247" s="62"/>
      <c r="AE247" s="62"/>
      <c r="AF247" s="62"/>
      <c r="AG247" s="62"/>
      <c r="AH247" s="62"/>
      <c r="AI247" s="62"/>
      <c r="AJ247" s="62"/>
      <c r="AK247" s="62"/>
      <c r="AL247" s="62"/>
      <c r="AM247" s="62"/>
      <c r="AN247" s="62"/>
      <c r="AO247" s="62"/>
    </row>
    <row r="248" spans="1:41" ht="10.5" customHeight="1" x14ac:dyDescent="0.2">
      <c r="A248" s="47"/>
      <c r="B248" s="216" t="s">
        <v>4</v>
      </c>
      <c r="C248" s="194">
        <f>F242</f>
        <v>6900</v>
      </c>
      <c r="D248" s="194"/>
      <c r="E248" s="194"/>
      <c r="F248" s="194"/>
      <c r="G248" s="216" t="s">
        <v>55</v>
      </c>
      <c r="H248" s="194">
        <f>Z244</f>
        <v>1.0249999999999999</v>
      </c>
      <c r="I248" s="194"/>
      <c r="J248" s="194"/>
      <c r="K248" s="194"/>
      <c r="L248" s="216" t="s">
        <v>0</v>
      </c>
      <c r="M248" s="216">
        <v>1</v>
      </c>
      <c r="N248" s="216" t="s">
        <v>56</v>
      </c>
      <c r="O248" s="216" t="s">
        <v>4</v>
      </c>
      <c r="P248" s="197">
        <f>(C248/C249)*((H248/H249)-1)</f>
        <v>9.3423433403493306</v>
      </c>
      <c r="Q248" s="197"/>
      <c r="R248" s="197"/>
      <c r="S248" s="197"/>
      <c r="T248" s="197"/>
      <c r="U248" s="216" t="s">
        <v>41</v>
      </c>
      <c r="V248" s="216"/>
      <c r="W248" s="62"/>
      <c r="X248" s="62"/>
      <c r="Y248" s="62"/>
      <c r="Z248" s="62"/>
      <c r="AA248" s="62"/>
      <c r="AB248" s="62"/>
      <c r="AC248" s="62"/>
      <c r="AD248" s="62"/>
      <c r="AE248" s="62"/>
      <c r="AF248" s="62"/>
      <c r="AG248" s="62"/>
      <c r="AH248" s="62"/>
      <c r="AI248" s="62"/>
      <c r="AJ248" s="62"/>
      <c r="AK248" s="62"/>
      <c r="AL248" s="62"/>
      <c r="AM248" s="62"/>
      <c r="AN248" s="62"/>
      <c r="AO248" s="62"/>
    </row>
    <row r="249" spans="1:41" ht="10.5" customHeight="1" x14ac:dyDescent="0.2">
      <c r="A249" s="47"/>
      <c r="B249" s="216"/>
      <c r="C249" s="214">
        <f>I244</f>
        <v>16.2</v>
      </c>
      <c r="D249" s="214"/>
      <c r="E249" s="214"/>
      <c r="F249" s="214"/>
      <c r="G249" s="216"/>
      <c r="H249" s="214">
        <f>AE244</f>
        <v>1.0029999999999999</v>
      </c>
      <c r="I249" s="214"/>
      <c r="J249" s="214"/>
      <c r="K249" s="214"/>
      <c r="L249" s="216"/>
      <c r="M249" s="216"/>
      <c r="N249" s="216"/>
      <c r="O249" s="216"/>
      <c r="P249" s="197"/>
      <c r="Q249" s="197"/>
      <c r="R249" s="197"/>
      <c r="S249" s="197"/>
      <c r="T249" s="197"/>
      <c r="U249" s="216"/>
      <c r="V249" s="216"/>
      <c r="W249" s="62"/>
      <c r="X249" s="62"/>
      <c r="Y249" s="62"/>
      <c r="Z249" s="62"/>
      <c r="AA249" s="62"/>
      <c r="AB249" s="62"/>
      <c r="AC249" s="62"/>
      <c r="AD249" s="62"/>
      <c r="AE249" s="62"/>
      <c r="AF249" s="62"/>
      <c r="AG249" s="62"/>
      <c r="AH249" s="62"/>
      <c r="AI249" s="62"/>
      <c r="AJ249" s="62"/>
      <c r="AK249" s="62"/>
      <c r="AL249" s="62"/>
      <c r="AM249" s="62"/>
      <c r="AN249" s="62"/>
      <c r="AO249" s="62"/>
    </row>
    <row r="250" spans="1:41" ht="10.5" customHeight="1" x14ac:dyDescent="0.2">
      <c r="A250" s="47" t="s">
        <v>58</v>
      </c>
      <c r="B250" s="47"/>
      <c r="C250" s="47"/>
      <c r="D250" s="47"/>
      <c r="E250" s="47"/>
      <c r="F250" s="47"/>
      <c r="G250" s="47"/>
      <c r="H250" s="47"/>
      <c r="I250" s="47"/>
      <c r="J250" s="47"/>
      <c r="K250" s="47"/>
      <c r="L250" s="47"/>
      <c r="M250" s="47"/>
      <c r="N250" s="47"/>
      <c r="O250" s="47"/>
      <c r="P250" s="47"/>
      <c r="Q250" s="47"/>
      <c r="R250" s="47"/>
      <c r="S250" s="47"/>
      <c r="T250" s="47"/>
      <c r="U250" s="47"/>
      <c r="V250" s="47"/>
      <c r="W250" s="62"/>
      <c r="X250" s="62"/>
      <c r="Y250" s="62"/>
      <c r="Z250" s="62"/>
      <c r="AA250" s="62"/>
      <c r="AB250" s="62"/>
      <c r="AC250" s="62"/>
      <c r="AD250" s="62"/>
      <c r="AE250" s="62"/>
      <c r="AF250" s="62"/>
      <c r="AG250" s="62"/>
      <c r="AH250" s="62"/>
      <c r="AI250" s="62"/>
      <c r="AJ250" s="62"/>
      <c r="AK250" s="62"/>
      <c r="AL250" s="62"/>
      <c r="AM250" s="62"/>
      <c r="AN250" s="62"/>
      <c r="AO250" s="62"/>
    </row>
    <row r="251" spans="1:41" ht="10.5" customHeight="1" x14ac:dyDescent="0.2">
      <c r="A251" s="47"/>
      <c r="B251" s="216" t="s">
        <v>37</v>
      </c>
      <c r="C251" s="194">
        <f>S242</f>
        <v>5.55</v>
      </c>
      <c r="D251" s="194"/>
      <c r="E251" s="194"/>
      <c r="F251" s="38" t="s">
        <v>61</v>
      </c>
      <c r="G251" s="194">
        <f>AB242</f>
        <v>6.75</v>
      </c>
      <c r="H251" s="194"/>
      <c r="I251" s="194"/>
      <c r="J251" s="216" t="s">
        <v>8</v>
      </c>
      <c r="K251" s="216" t="s">
        <v>43</v>
      </c>
      <c r="L251" s="218">
        <f>(C251+G251)/2*100</f>
        <v>615</v>
      </c>
      <c r="M251" s="218"/>
      <c r="N251" s="218"/>
      <c r="O251" s="218"/>
      <c r="P251" s="218"/>
      <c r="Q251" s="218"/>
      <c r="R251" s="216" t="s">
        <v>23</v>
      </c>
      <c r="S251" s="47"/>
      <c r="T251" s="47"/>
      <c r="U251" s="47"/>
      <c r="V251" s="47"/>
      <c r="W251" s="62"/>
      <c r="X251" s="62"/>
      <c r="Y251" s="62"/>
      <c r="Z251" s="62"/>
      <c r="AA251" s="62"/>
      <c r="AB251" s="62"/>
      <c r="AC251" s="62"/>
      <c r="AD251" s="62"/>
      <c r="AE251" s="62"/>
      <c r="AF251" s="62"/>
      <c r="AG251" s="62"/>
      <c r="AH251" s="62"/>
      <c r="AI251" s="62"/>
      <c r="AJ251" s="62"/>
      <c r="AK251" s="62"/>
      <c r="AL251" s="62"/>
      <c r="AM251" s="62"/>
      <c r="AN251" s="62"/>
      <c r="AO251" s="62"/>
    </row>
    <row r="252" spans="1:41" ht="10.5" customHeight="1" x14ac:dyDescent="0.2">
      <c r="A252" s="47"/>
      <c r="B252" s="216"/>
      <c r="C252" s="214">
        <v>2</v>
      </c>
      <c r="D252" s="214"/>
      <c r="E252" s="214"/>
      <c r="F252" s="214"/>
      <c r="G252" s="214"/>
      <c r="H252" s="214"/>
      <c r="I252" s="214"/>
      <c r="J252" s="216"/>
      <c r="K252" s="216"/>
      <c r="L252" s="218"/>
      <c r="M252" s="218"/>
      <c r="N252" s="218"/>
      <c r="O252" s="218"/>
      <c r="P252" s="218"/>
      <c r="Q252" s="218"/>
      <c r="R252" s="216"/>
      <c r="S252" s="47"/>
      <c r="T252" s="47"/>
      <c r="U252" s="47"/>
      <c r="V252" s="47"/>
      <c r="W252" s="62"/>
      <c r="X252" s="62"/>
      <c r="Y252" s="62"/>
      <c r="Z252" s="62"/>
      <c r="AA252" s="62"/>
      <c r="AB252" s="62"/>
      <c r="AC252" s="62"/>
      <c r="AD252" s="62"/>
      <c r="AE252" s="62"/>
      <c r="AF252" s="62"/>
      <c r="AG252" s="62"/>
      <c r="AH252" s="62"/>
      <c r="AI252" s="62"/>
      <c r="AJ252" s="62"/>
      <c r="AK252" s="62"/>
      <c r="AL252" s="62"/>
      <c r="AM252" s="62"/>
      <c r="AN252" s="62"/>
      <c r="AO252" s="62"/>
    </row>
    <row r="253" spans="1:41" ht="10.5" customHeight="1" x14ac:dyDescent="0.2">
      <c r="A253" s="47" t="s">
        <v>62</v>
      </c>
      <c r="B253" s="47"/>
      <c r="C253" s="47"/>
      <c r="D253" s="47"/>
      <c r="E253" s="47"/>
      <c r="F253" s="47"/>
      <c r="G253" s="47"/>
      <c r="H253" s="47"/>
      <c r="I253" s="47"/>
      <c r="J253" s="47"/>
      <c r="K253" s="47"/>
      <c r="L253" s="47"/>
      <c r="M253" s="47"/>
      <c r="N253" s="47"/>
      <c r="O253" s="47"/>
      <c r="P253" s="47"/>
      <c r="Q253" s="47"/>
      <c r="R253" s="47"/>
      <c r="S253" s="47"/>
      <c r="T253" s="47"/>
      <c r="U253" s="47"/>
      <c r="V253" s="47"/>
      <c r="W253" s="62"/>
      <c r="X253" s="62"/>
      <c r="Y253" s="62"/>
      <c r="Z253" s="62"/>
      <c r="AA253" s="62"/>
      <c r="AB253" s="62"/>
      <c r="AC253" s="62"/>
      <c r="AD253" s="62"/>
      <c r="AE253" s="62"/>
      <c r="AF253" s="62"/>
      <c r="AG253" s="62"/>
      <c r="AH253" s="62"/>
      <c r="AI253" s="62"/>
      <c r="AJ253" s="62"/>
      <c r="AK253" s="62"/>
      <c r="AL253" s="62"/>
      <c r="AM253" s="62"/>
      <c r="AN253" s="62"/>
      <c r="AO253" s="62"/>
    </row>
    <row r="254" spans="1:41" ht="10.5" customHeight="1" x14ac:dyDescent="0.2">
      <c r="A254" s="47"/>
      <c r="B254" s="216">
        <f>ROUND(L251,2)</f>
        <v>615</v>
      </c>
      <c r="C254" s="216"/>
      <c r="D254" s="216"/>
      <c r="E254" s="216"/>
      <c r="F254" s="216" t="s">
        <v>61</v>
      </c>
      <c r="G254" s="196">
        <f>ROUND(P248,2)</f>
        <v>9.34</v>
      </c>
      <c r="H254" s="196"/>
      <c r="I254" s="196"/>
      <c r="J254" s="196"/>
      <c r="K254" s="216" t="s">
        <v>43</v>
      </c>
      <c r="L254" s="193">
        <f>B254+G254</f>
        <v>624.34</v>
      </c>
      <c r="M254" s="193"/>
      <c r="N254" s="193"/>
      <c r="O254" s="193"/>
      <c r="P254" s="193"/>
      <c r="Q254" s="216" t="s">
        <v>23</v>
      </c>
      <c r="R254" s="47"/>
      <c r="S254" s="47"/>
      <c r="T254" s="47"/>
      <c r="U254" s="47"/>
      <c r="V254" s="47"/>
      <c r="W254" s="62"/>
      <c r="X254" s="62"/>
      <c r="Y254" s="62"/>
      <c r="Z254" s="62"/>
      <c r="AA254" s="62"/>
      <c r="AB254" s="62"/>
      <c r="AC254" s="62"/>
      <c r="AD254" s="62"/>
      <c r="AE254" s="62"/>
      <c r="AF254" s="62"/>
      <c r="AG254" s="62"/>
      <c r="AH254" s="62"/>
      <c r="AI254" s="62"/>
      <c r="AJ254" s="62"/>
      <c r="AK254" s="62"/>
      <c r="AL254" s="62"/>
      <c r="AM254" s="62"/>
      <c r="AN254" s="62"/>
      <c r="AO254" s="62"/>
    </row>
    <row r="255" spans="1:41" ht="10.5" customHeight="1" x14ac:dyDescent="0.2">
      <c r="A255" s="47"/>
      <c r="B255" s="216"/>
      <c r="C255" s="216"/>
      <c r="D255" s="216"/>
      <c r="E255" s="216"/>
      <c r="F255" s="216"/>
      <c r="G255" s="196"/>
      <c r="H255" s="196"/>
      <c r="I255" s="196"/>
      <c r="J255" s="196"/>
      <c r="K255" s="216"/>
      <c r="L255" s="193"/>
      <c r="M255" s="193"/>
      <c r="N255" s="193"/>
      <c r="O255" s="193"/>
      <c r="P255" s="193"/>
      <c r="Q255" s="216"/>
      <c r="R255" s="47"/>
      <c r="S255" s="47"/>
      <c r="T255" s="47"/>
      <c r="U255" s="47"/>
      <c r="V255" s="47"/>
      <c r="W255" s="62"/>
      <c r="X255" s="62"/>
      <c r="Y255" s="62"/>
      <c r="Z255" s="62"/>
      <c r="AA255" s="62"/>
      <c r="AB255" s="62"/>
      <c r="AC255" s="62"/>
      <c r="AD255" s="62"/>
      <c r="AE255" s="62"/>
      <c r="AF255" s="62"/>
      <c r="AG255" s="62"/>
      <c r="AH255" s="62"/>
      <c r="AI255" s="62"/>
      <c r="AJ255" s="62"/>
      <c r="AK255" s="62"/>
      <c r="AL255" s="62"/>
      <c r="AM255" s="62"/>
      <c r="AN255" s="62"/>
      <c r="AO255" s="62"/>
    </row>
    <row r="256" spans="1:41" ht="10.5" customHeight="1" x14ac:dyDescent="0.2">
      <c r="A256" s="47"/>
      <c r="B256" s="47"/>
      <c r="C256" s="47"/>
      <c r="D256" s="47"/>
      <c r="E256" s="47"/>
      <c r="F256" s="47"/>
      <c r="G256" s="47"/>
      <c r="H256" s="47"/>
      <c r="I256" s="47"/>
      <c r="J256" s="47"/>
      <c r="K256" s="47" t="s">
        <v>43</v>
      </c>
      <c r="L256" s="217">
        <f>L254/100</f>
        <v>6.2434000000000003</v>
      </c>
      <c r="M256" s="217"/>
      <c r="N256" s="217"/>
      <c r="O256" s="217"/>
      <c r="P256" s="217"/>
      <c r="Q256" s="47" t="s">
        <v>237</v>
      </c>
      <c r="R256" s="47"/>
      <c r="S256" s="47"/>
      <c r="T256" s="47"/>
      <c r="U256" s="47"/>
      <c r="V256" s="47"/>
      <c r="W256" s="62"/>
      <c r="X256" s="62"/>
      <c r="Y256" s="62"/>
      <c r="Z256" s="62"/>
      <c r="AA256" s="62"/>
      <c r="AB256" s="62"/>
      <c r="AC256" s="62"/>
      <c r="AD256" s="62"/>
      <c r="AE256" s="62"/>
      <c r="AF256" s="62"/>
      <c r="AG256" s="62"/>
      <c r="AH256" s="62"/>
      <c r="AI256" s="62"/>
      <c r="AJ256" s="62"/>
      <c r="AK256" s="62"/>
      <c r="AL256" s="62"/>
      <c r="AM256" s="62"/>
      <c r="AN256" s="62"/>
      <c r="AO256" s="62"/>
    </row>
    <row r="257" spans="1:41" ht="10.5" customHeight="1" x14ac:dyDescent="0.2"/>
    <row r="258" spans="1:41" x14ac:dyDescent="0.2">
      <c r="A258" s="66" t="s">
        <v>250</v>
      </c>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row>
    <row r="259" spans="1:41" x14ac:dyDescent="0.2">
      <c r="A259" s="211" t="s">
        <v>49</v>
      </c>
      <c r="B259" s="198"/>
      <c r="C259" s="198"/>
      <c r="D259" s="198"/>
      <c r="E259" s="198"/>
      <c r="F259" s="204">
        <v>7100</v>
      </c>
      <c r="G259" s="204"/>
      <c r="H259" s="204"/>
      <c r="I259" s="204"/>
      <c r="J259" s="198" t="s">
        <v>50</v>
      </c>
      <c r="K259" s="198"/>
      <c r="L259" s="198"/>
      <c r="M259" s="198"/>
      <c r="N259" s="198"/>
      <c r="O259" s="198"/>
      <c r="P259" s="198"/>
      <c r="Q259" s="198"/>
      <c r="R259" s="198"/>
      <c r="S259" s="199">
        <v>5.15</v>
      </c>
      <c r="T259" s="199"/>
      <c r="U259" s="199"/>
      <c r="V259" s="5" t="s">
        <v>192</v>
      </c>
      <c r="W259" s="5"/>
      <c r="X259" s="5"/>
      <c r="Y259" s="5"/>
      <c r="Z259" s="5"/>
      <c r="AA259" s="5"/>
      <c r="AB259" s="204">
        <v>6.85</v>
      </c>
      <c r="AC259" s="204"/>
      <c r="AD259" s="204"/>
      <c r="AE259" s="49" t="s">
        <v>51</v>
      </c>
      <c r="AF259" s="5"/>
      <c r="AG259" s="5"/>
      <c r="AH259" s="5"/>
      <c r="AI259" s="5"/>
      <c r="AJ259" s="5"/>
      <c r="AK259" s="5"/>
      <c r="AL259" s="5"/>
      <c r="AM259" s="5"/>
      <c r="AN259" s="5"/>
      <c r="AO259" s="12"/>
    </row>
    <row r="260" spans="1:41" x14ac:dyDescent="0.2">
      <c r="A260" s="63" t="s">
        <v>225</v>
      </c>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4"/>
    </row>
    <row r="261" spans="1:41" x14ac:dyDescent="0.2">
      <c r="A261" s="220" t="s">
        <v>193</v>
      </c>
      <c r="B261" s="221"/>
      <c r="C261" s="221"/>
      <c r="D261" s="221"/>
      <c r="E261" s="221"/>
      <c r="F261" s="221"/>
      <c r="G261" s="221"/>
      <c r="H261" s="221"/>
      <c r="I261" s="219">
        <v>13.5</v>
      </c>
      <c r="J261" s="219"/>
      <c r="K261" s="219"/>
      <c r="L261" s="66" t="s">
        <v>194</v>
      </c>
      <c r="M261" s="66"/>
      <c r="N261" s="66"/>
      <c r="O261" s="66"/>
      <c r="P261" s="66"/>
      <c r="Q261" s="66"/>
      <c r="R261" s="66"/>
      <c r="S261" s="66"/>
      <c r="T261" s="66"/>
      <c r="U261" s="66"/>
      <c r="V261" s="66"/>
      <c r="W261" s="66"/>
      <c r="X261" s="66"/>
      <c r="Y261" s="66"/>
      <c r="Z261" s="219">
        <v>1.0249999999999999</v>
      </c>
      <c r="AA261" s="219"/>
      <c r="AB261" s="219"/>
      <c r="AC261" s="221" t="s">
        <v>52</v>
      </c>
      <c r="AD261" s="221"/>
      <c r="AE261" s="222">
        <v>1.0029999999999999</v>
      </c>
      <c r="AF261" s="222"/>
      <c r="AG261" s="222"/>
      <c r="AH261" s="66" t="s">
        <v>53</v>
      </c>
      <c r="AI261" s="66"/>
      <c r="AJ261" s="66"/>
      <c r="AK261" s="66"/>
      <c r="AL261" s="66"/>
      <c r="AM261" s="66"/>
      <c r="AN261" s="66"/>
      <c r="AO261" s="14"/>
    </row>
    <row r="262" spans="1:41" ht="10.5" customHeight="1" x14ac:dyDescent="0.2">
      <c r="A262" s="47" t="s">
        <v>54</v>
      </c>
      <c r="B262" s="47"/>
      <c r="C262" s="47"/>
      <c r="D262" s="47"/>
      <c r="E262" s="47"/>
      <c r="F262" s="47"/>
      <c r="G262" s="47"/>
      <c r="H262" s="47"/>
      <c r="I262" s="47"/>
      <c r="J262" s="47"/>
      <c r="K262" s="47"/>
      <c r="L262" s="47"/>
      <c r="M262" s="47"/>
      <c r="N262" s="47"/>
      <c r="O262" s="47"/>
      <c r="P262" s="47"/>
      <c r="Q262" s="47"/>
      <c r="R262" s="47"/>
      <c r="S262" s="47"/>
      <c r="T262" s="47"/>
      <c r="U262" s="47"/>
      <c r="V262" s="47"/>
      <c r="W262" s="62"/>
      <c r="X262" s="62"/>
      <c r="Y262" s="62"/>
      <c r="Z262" s="62"/>
      <c r="AA262" s="62"/>
      <c r="AB262" s="62"/>
      <c r="AC262" s="62"/>
      <c r="AD262" s="62"/>
      <c r="AE262" s="62"/>
      <c r="AF262" s="62"/>
      <c r="AG262" s="62"/>
      <c r="AH262" s="62"/>
      <c r="AI262" s="62"/>
      <c r="AJ262" s="62"/>
      <c r="AK262" s="62"/>
      <c r="AL262" s="62"/>
      <c r="AM262" s="62"/>
      <c r="AN262" s="62"/>
      <c r="AO262" s="62"/>
    </row>
    <row r="263" spans="1:41" ht="10.5"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62"/>
      <c r="X263" s="62"/>
      <c r="Y263" s="62"/>
      <c r="Z263" s="62"/>
      <c r="AA263" s="62"/>
      <c r="AB263" s="62"/>
      <c r="AC263" s="62"/>
      <c r="AD263" s="62"/>
      <c r="AE263" s="62"/>
      <c r="AF263" s="62"/>
      <c r="AG263" s="62"/>
      <c r="AH263" s="62"/>
      <c r="AI263" s="62"/>
      <c r="AJ263" s="62"/>
      <c r="AK263" s="62"/>
      <c r="AL263" s="62"/>
      <c r="AM263" s="62"/>
      <c r="AN263" s="62"/>
      <c r="AO263" s="62"/>
    </row>
    <row r="264" spans="1:41" ht="10.5" customHeight="1" x14ac:dyDescent="0.2">
      <c r="A264" s="47"/>
      <c r="B264" s="47"/>
      <c r="C264" s="47"/>
      <c r="D264" s="47"/>
      <c r="E264" s="47"/>
      <c r="F264" s="47"/>
      <c r="G264" s="47"/>
      <c r="H264" s="47"/>
      <c r="I264" s="47"/>
      <c r="J264" s="47"/>
      <c r="K264" s="47"/>
      <c r="L264" s="61"/>
      <c r="M264" s="47"/>
      <c r="N264" s="47"/>
      <c r="O264" s="47"/>
      <c r="P264" s="47"/>
      <c r="Q264" s="47"/>
      <c r="R264" s="47"/>
      <c r="S264" s="47"/>
      <c r="T264" s="47"/>
      <c r="U264" s="47"/>
      <c r="V264" s="47"/>
      <c r="W264" s="62"/>
      <c r="X264" s="62"/>
      <c r="Y264" s="62"/>
      <c r="Z264" s="62"/>
      <c r="AA264" s="62"/>
      <c r="AB264" s="62"/>
      <c r="AC264" s="62"/>
      <c r="AD264" s="62"/>
      <c r="AE264" s="62"/>
      <c r="AF264" s="62"/>
      <c r="AG264" s="62"/>
      <c r="AH264" s="62"/>
      <c r="AI264" s="62"/>
      <c r="AJ264" s="62"/>
      <c r="AK264" s="62"/>
      <c r="AL264" s="62"/>
      <c r="AM264" s="62"/>
      <c r="AN264" s="62"/>
      <c r="AO264" s="62"/>
    </row>
    <row r="265" spans="1:41" ht="10.5" customHeight="1" x14ac:dyDescent="0.2">
      <c r="A265" s="47"/>
      <c r="B265" s="216" t="s">
        <v>4</v>
      </c>
      <c r="C265" s="194">
        <f>F259</f>
        <v>7100</v>
      </c>
      <c r="D265" s="194"/>
      <c r="E265" s="194"/>
      <c r="F265" s="194"/>
      <c r="G265" s="216" t="s">
        <v>55</v>
      </c>
      <c r="H265" s="194">
        <f>Z261</f>
        <v>1.0249999999999999</v>
      </c>
      <c r="I265" s="194"/>
      <c r="J265" s="194"/>
      <c r="K265" s="194"/>
      <c r="L265" s="216" t="s">
        <v>0</v>
      </c>
      <c r="M265" s="216">
        <v>1</v>
      </c>
      <c r="N265" s="216" t="s">
        <v>56</v>
      </c>
      <c r="O265" s="216" t="s">
        <v>4</v>
      </c>
      <c r="P265" s="197">
        <f>(C265/C266)*((H265/H266)-1)</f>
        <v>11.535763081127001</v>
      </c>
      <c r="Q265" s="197"/>
      <c r="R265" s="197"/>
      <c r="S265" s="197"/>
      <c r="T265" s="197"/>
      <c r="U265" s="216" t="s">
        <v>41</v>
      </c>
      <c r="V265" s="216"/>
      <c r="W265" s="62"/>
      <c r="X265" s="62"/>
      <c r="Y265" s="62"/>
      <c r="Z265" s="62"/>
      <c r="AA265" s="62"/>
      <c r="AB265" s="62"/>
      <c r="AC265" s="62"/>
      <c r="AD265" s="62"/>
      <c r="AE265" s="62"/>
      <c r="AF265" s="62"/>
      <c r="AG265" s="62"/>
      <c r="AH265" s="62"/>
      <c r="AI265" s="62"/>
      <c r="AJ265" s="62"/>
      <c r="AK265" s="62"/>
      <c r="AL265" s="62"/>
      <c r="AM265" s="62"/>
      <c r="AN265" s="62"/>
      <c r="AO265" s="62"/>
    </row>
    <row r="266" spans="1:41" ht="10.5" customHeight="1" x14ac:dyDescent="0.2">
      <c r="A266" s="47"/>
      <c r="B266" s="216"/>
      <c r="C266" s="214">
        <f>I261</f>
        <v>13.5</v>
      </c>
      <c r="D266" s="214"/>
      <c r="E266" s="214"/>
      <c r="F266" s="214"/>
      <c r="G266" s="216"/>
      <c r="H266" s="214">
        <f>AE261</f>
        <v>1.0029999999999999</v>
      </c>
      <c r="I266" s="214"/>
      <c r="J266" s="214"/>
      <c r="K266" s="214"/>
      <c r="L266" s="216"/>
      <c r="M266" s="216"/>
      <c r="N266" s="216"/>
      <c r="O266" s="216"/>
      <c r="P266" s="197"/>
      <c r="Q266" s="197"/>
      <c r="R266" s="197"/>
      <c r="S266" s="197"/>
      <c r="T266" s="197"/>
      <c r="U266" s="216"/>
      <c r="V266" s="216"/>
      <c r="W266" s="62"/>
      <c r="X266" s="62"/>
      <c r="Y266" s="62"/>
      <c r="Z266" s="62"/>
      <c r="AA266" s="62"/>
      <c r="AB266" s="62"/>
      <c r="AC266" s="62"/>
      <c r="AD266" s="62"/>
      <c r="AE266" s="62"/>
      <c r="AF266" s="62"/>
      <c r="AG266" s="62"/>
      <c r="AH266" s="62"/>
      <c r="AI266" s="62"/>
      <c r="AJ266" s="62"/>
      <c r="AK266" s="62"/>
      <c r="AL266" s="62"/>
      <c r="AM266" s="62"/>
      <c r="AN266" s="62"/>
      <c r="AO266" s="62"/>
    </row>
    <row r="267" spans="1:41" ht="10.5" customHeight="1" x14ac:dyDescent="0.2">
      <c r="A267" s="47" t="s">
        <v>58</v>
      </c>
      <c r="B267" s="47"/>
      <c r="C267" s="47"/>
      <c r="D267" s="47"/>
      <c r="E267" s="47"/>
      <c r="F267" s="47"/>
      <c r="G267" s="47"/>
      <c r="H267" s="47"/>
      <c r="I267" s="47"/>
      <c r="J267" s="47"/>
      <c r="K267" s="47"/>
      <c r="L267" s="47"/>
      <c r="M267" s="47"/>
      <c r="N267" s="47"/>
      <c r="O267" s="47"/>
      <c r="P267" s="47"/>
      <c r="Q267" s="47"/>
      <c r="R267" s="47"/>
      <c r="S267" s="47"/>
      <c r="T267" s="47"/>
      <c r="U267" s="47"/>
      <c r="V267" s="47"/>
      <c r="W267" s="62"/>
      <c r="X267" s="62"/>
      <c r="Y267" s="62"/>
      <c r="Z267" s="62"/>
      <c r="AA267" s="62"/>
      <c r="AB267" s="62"/>
      <c r="AC267" s="62"/>
      <c r="AD267" s="62"/>
      <c r="AE267" s="62"/>
      <c r="AF267" s="62"/>
      <c r="AG267" s="62"/>
      <c r="AH267" s="62"/>
      <c r="AI267" s="62"/>
      <c r="AJ267" s="62"/>
      <c r="AK267" s="62"/>
      <c r="AL267" s="62"/>
      <c r="AM267" s="62"/>
      <c r="AN267" s="62"/>
      <c r="AO267" s="62"/>
    </row>
    <row r="268" spans="1:41" ht="10.5" customHeight="1" x14ac:dyDescent="0.2">
      <c r="A268" s="47"/>
      <c r="B268" s="216" t="s">
        <v>37</v>
      </c>
      <c r="C268" s="194">
        <f>S259</f>
        <v>5.15</v>
      </c>
      <c r="D268" s="194"/>
      <c r="E268" s="194"/>
      <c r="F268" s="38" t="s">
        <v>61</v>
      </c>
      <c r="G268" s="194">
        <f>AB259</f>
        <v>6.85</v>
      </c>
      <c r="H268" s="194"/>
      <c r="I268" s="194"/>
      <c r="J268" s="216" t="s">
        <v>8</v>
      </c>
      <c r="K268" s="216" t="s">
        <v>43</v>
      </c>
      <c r="L268" s="218">
        <f>(C268+G268)/2*100</f>
        <v>600</v>
      </c>
      <c r="M268" s="218"/>
      <c r="N268" s="218"/>
      <c r="O268" s="218"/>
      <c r="P268" s="218"/>
      <c r="Q268" s="218"/>
      <c r="R268" s="216" t="s">
        <v>23</v>
      </c>
      <c r="S268" s="47"/>
      <c r="T268" s="47"/>
      <c r="U268" s="47"/>
      <c r="V268" s="47"/>
      <c r="W268" s="62"/>
      <c r="X268" s="62"/>
      <c r="Y268" s="62"/>
      <c r="Z268" s="62"/>
      <c r="AA268" s="62"/>
      <c r="AB268" s="62"/>
      <c r="AC268" s="62"/>
      <c r="AD268" s="62"/>
      <c r="AE268" s="62"/>
      <c r="AF268" s="62"/>
      <c r="AG268" s="62"/>
      <c r="AH268" s="62"/>
      <c r="AI268" s="62"/>
      <c r="AJ268" s="62"/>
      <c r="AK268" s="62"/>
      <c r="AL268" s="62"/>
      <c r="AM268" s="62"/>
      <c r="AN268" s="62"/>
      <c r="AO268" s="62"/>
    </row>
    <row r="269" spans="1:41" ht="10.5" customHeight="1" x14ac:dyDescent="0.2">
      <c r="A269" s="47"/>
      <c r="B269" s="216"/>
      <c r="C269" s="214">
        <v>2</v>
      </c>
      <c r="D269" s="214"/>
      <c r="E269" s="214"/>
      <c r="F269" s="214"/>
      <c r="G269" s="214"/>
      <c r="H269" s="214"/>
      <c r="I269" s="214"/>
      <c r="J269" s="216"/>
      <c r="K269" s="216"/>
      <c r="L269" s="218"/>
      <c r="M269" s="218"/>
      <c r="N269" s="218"/>
      <c r="O269" s="218"/>
      <c r="P269" s="218"/>
      <c r="Q269" s="218"/>
      <c r="R269" s="216"/>
      <c r="S269" s="47"/>
      <c r="T269" s="47"/>
      <c r="U269" s="47"/>
      <c r="V269" s="47"/>
      <c r="W269" s="62"/>
      <c r="X269" s="62"/>
      <c r="Y269" s="62"/>
      <c r="Z269" s="62"/>
      <c r="AA269" s="62"/>
      <c r="AB269" s="62"/>
      <c r="AC269" s="62"/>
      <c r="AD269" s="62"/>
      <c r="AE269" s="62"/>
      <c r="AF269" s="62"/>
      <c r="AG269" s="62"/>
      <c r="AH269" s="62"/>
      <c r="AI269" s="62"/>
      <c r="AJ269" s="62"/>
      <c r="AK269" s="62"/>
      <c r="AL269" s="62"/>
      <c r="AM269" s="62"/>
      <c r="AN269" s="62"/>
      <c r="AO269" s="62"/>
    </row>
    <row r="270" spans="1:41" ht="10.5" customHeight="1" x14ac:dyDescent="0.2">
      <c r="A270" s="47" t="s">
        <v>62</v>
      </c>
      <c r="B270" s="47"/>
      <c r="C270" s="47"/>
      <c r="D270" s="47"/>
      <c r="E270" s="47"/>
      <c r="F270" s="47"/>
      <c r="G270" s="47"/>
      <c r="H270" s="47"/>
      <c r="I270" s="47"/>
      <c r="J270" s="47"/>
      <c r="K270" s="47"/>
      <c r="L270" s="47"/>
      <c r="M270" s="47"/>
      <c r="N270" s="47"/>
      <c r="O270" s="47"/>
      <c r="P270" s="47"/>
      <c r="Q270" s="47"/>
      <c r="R270" s="47"/>
      <c r="S270" s="47"/>
      <c r="T270" s="47"/>
      <c r="U270" s="47"/>
      <c r="V270" s="47"/>
      <c r="W270" s="62"/>
      <c r="X270" s="62"/>
      <c r="Y270" s="62"/>
      <c r="Z270" s="62"/>
      <c r="AA270" s="62"/>
      <c r="AB270" s="62"/>
      <c r="AC270" s="62"/>
      <c r="AD270" s="62"/>
      <c r="AE270" s="62"/>
      <c r="AF270" s="62"/>
      <c r="AG270" s="62"/>
      <c r="AH270" s="62"/>
      <c r="AI270" s="62"/>
      <c r="AJ270" s="62"/>
      <c r="AK270" s="62"/>
      <c r="AL270" s="62"/>
      <c r="AM270" s="62"/>
      <c r="AN270" s="62"/>
      <c r="AO270" s="62"/>
    </row>
    <row r="271" spans="1:41" ht="10.5" customHeight="1" x14ac:dyDescent="0.2">
      <c r="A271" s="47"/>
      <c r="B271" s="216">
        <f>ROUND(L268,2)</f>
        <v>600</v>
      </c>
      <c r="C271" s="216"/>
      <c r="D271" s="216"/>
      <c r="E271" s="216"/>
      <c r="F271" s="216" t="s">
        <v>61</v>
      </c>
      <c r="G271" s="196">
        <f>ROUND(P265,2)</f>
        <v>11.54</v>
      </c>
      <c r="H271" s="196"/>
      <c r="I271" s="196"/>
      <c r="J271" s="196"/>
      <c r="K271" s="216" t="s">
        <v>43</v>
      </c>
      <c r="L271" s="193">
        <f>B271+G271</f>
        <v>611.54</v>
      </c>
      <c r="M271" s="193"/>
      <c r="N271" s="193"/>
      <c r="O271" s="193"/>
      <c r="P271" s="193"/>
      <c r="Q271" s="216" t="s">
        <v>23</v>
      </c>
      <c r="R271" s="47"/>
      <c r="S271" s="47"/>
      <c r="T271" s="47"/>
      <c r="U271" s="47"/>
      <c r="V271" s="47"/>
      <c r="W271" s="62"/>
      <c r="X271" s="62"/>
      <c r="Y271" s="62"/>
      <c r="Z271" s="62"/>
      <c r="AA271" s="62"/>
      <c r="AB271" s="62"/>
      <c r="AC271" s="62"/>
      <c r="AD271" s="62"/>
      <c r="AE271" s="62"/>
      <c r="AF271" s="62"/>
      <c r="AG271" s="62"/>
      <c r="AH271" s="62"/>
      <c r="AI271" s="62"/>
      <c r="AJ271" s="62"/>
      <c r="AK271" s="62"/>
      <c r="AL271" s="62"/>
      <c r="AM271" s="62"/>
      <c r="AN271" s="62"/>
      <c r="AO271" s="62"/>
    </row>
    <row r="272" spans="1:41" ht="10.5" customHeight="1" x14ac:dyDescent="0.2">
      <c r="A272" s="47"/>
      <c r="B272" s="216"/>
      <c r="C272" s="216"/>
      <c r="D272" s="216"/>
      <c r="E272" s="216"/>
      <c r="F272" s="216"/>
      <c r="G272" s="196"/>
      <c r="H272" s="196"/>
      <c r="I272" s="196"/>
      <c r="J272" s="196"/>
      <c r="K272" s="216"/>
      <c r="L272" s="193"/>
      <c r="M272" s="193"/>
      <c r="N272" s="193"/>
      <c r="O272" s="193"/>
      <c r="P272" s="193"/>
      <c r="Q272" s="216"/>
      <c r="R272" s="47"/>
      <c r="S272" s="47"/>
      <c r="T272" s="47"/>
      <c r="U272" s="47"/>
      <c r="V272" s="47"/>
      <c r="W272" s="62"/>
      <c r="X272" s="62"/>
      <c r="Y272" s="62"/>
      <c r="Z272" s="62"/>
      <c r="AA272" s="62"/>
      <c r="AB272" s="62"/>
      <c r="AC272" s="62"/>
      <c r="AD272" s="62"/>
      <c r="AE272" s="62"/>
      <c r="AF272" s="62"/>
      <c r="AG272" s="62"/>
      <c r="AH272" s="62"/>
      <c r="AI272" s="62"/>
      <c r="AJ272" s="62"/>
      <c r="AK272" s="62"/>
      <c r="AL272" s="62"/>
      <c r="AM272" s="62"/>
      <c r="AN272" s="62"/>
      <c r="AO272" s="62"/>
    </row>
    <row r="273" spans="1:41" ht="10.5" customHeight="1" x14ac:dyDescent="0.2">
      <c r="A273" s="47"/>
      <c r="B273" s="47"/>
      <c r="C273" s="47"/>
      <c r="D273" s="47"/>
      <c r="E273" s="47"/>
      <c r="F273" s="47"/>
      <c r="G273" s="47"/>
      <c r="H273" s="47"/>
      <c r="I273" s="47"/>
      <c r="J273" s="47"/>
      <c r="K273" s="47" t="s">
        <v>43</v>
      </c>
      <c r="L273" s="217">
        <f>L271/100</f>
        <v>6.1153999999999993</v>
      </c>
      <c r="M273" s="217"/>
      <c r="N273" s="217"/>
      <c r="O273" s="217"/>
      <c r="P273" s="217"/>
      <c r="Q273" s="47" t="s">
        <v>237</v>
      </c>
      <c r="R273" s="47"/>
      <c r="S273" s="47"/>
      <c r="T273" s="47"/>
      <c r="U273" s="47"/>
      <c r="V273" s="47"/>
      <c r="W273" s="62"/>
      <c r="X273" s="62"/>
      <c r="Y273" s="62"/>
      <c r="Z273" s="62"/>
      <c r="AA273" s="62"/>
      <c r="AB273" s="62"/>
      <c r="AC273" s="62"/>
      <c r="AD273" s="62"/>
      <c r="AE273" s="62"/>
      <c r="AF273" s="62"/>
      <c r="AG273" s="62"/>
      <c r="AH273" s="62"/>
      <c r="AI273" s="62"/>
      <c r="AJ273" s="62"/>
      <c r="AK273" s="62"/>
      <c r="AL273" s="62"/>
      <c r="AM273" s="62"/>
      <c r="AN273" s="62"/>
      <c r="AO273" s="62"/>
    </row>
    <row r="274" spans="1:41" ht="94.5" customHeight="1" x14ac:dyDescent="0.2"/>
    <row r="275" spans="1:41" x14ac:dyDescent="0.2">
      <c r="A275" s="66" t="s">
        <v>251</v>
      </c>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row>
    <row r="276" spans="1:41" x14ac:dyDescent="0.2">
      <c r="A276" s="211" t="s">
        <v>49</v>
      </c>
      <c r="B276" s="198"/>
      <c r="C276" s="198"/>
      <c r="D276" s="198"/>
      <c r="E276" s="198"/>
      <c r="F276" s="204">
        <v>8200</v>
      </c>
      <c r="G276" s="204"/>
      <c r="H276" s="204"/>
      <c r="I276" s="204"/>
      <c r="J276" s="198" t="s">
        <v>50</v>
      </c>
      <c r="K276" s="198"/>
      <c r="L276" s="198"/>
      <c r="M276" s="198"/>
      <c r="N276" s="198"/>
      <c r="O276" s="198"/>
      <c r="P276" s="198"/>
      <c r="Q276" s="198"/>
      <c r="R276" s="198"/>
      <c r="S276" s="199">
        <v>6.45</v>
      </c>
      <c r="T276" s="199"/>
      <c r="U276" s="199"/>
      <c r="V276" s="5" t="s">
        <v>192</v>
      </c>
      <c r="W276" s="5"/>
      <c r="X276" s="5"/>
      <c r="Y276" s="5"/>
      <c r="Z276" s="5"/>
      <c r="AA276" s="5"/>
      <c r="AB276" s="204">
        <v>7.25</v>
      </c>
      <c r="AC276" s="204"/>
      <c r="AD276" s="204"/>
      <c r="AE276" s="49" t="s">
        <v>51</v>
      </c>
      <c r="AF276" s="5"/>
      <c r="AG276" s="5"/>
      <c r="AH276" s="5"/>
      <c r="AI276" s="5"/>
      <c r="AJ276" s="5"/>
      <c r="AK276" s="5"/>
      <c r="AL276" s="5"/>
      <c r="AM276" s="5"/>
      <c r="AN276" s="5"/>
      <c r="AO276" s="12"/>
    </row>
    <row r="277" spans="1:41" x14ac:dyDescent="0.2">
      <c r="A277" s="63" t="s">
        <v>225</v>
      </c>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4"/>
    </row>
    <row r="278" spans="1:41" x14ac:dyDescent="0.2">
      <c r="A278" s="220" t="s">
        <v>193</v>
      </c>
      <c r="B278" s="221"/>
      <c r="C278" s="221"/>
      <c r="D278" s="221"/>
      <c r="E278" s="221"/>
      <c r="F278" s="221"/>
      <c r="G278" s="221"/>
      <c r="H278" s="221"/>
      <c r="I278" s="219">
        <v>16.2</v>
      </c>
      <c r="J278" s="219"/>
      <c r="K278" s="219"/>
      <c r="L278" s="66" t="s">
        <v>194</v>
      </c>
      <c r="M278" s="66"/>
      <c r="N278" s="66"/>
      <c r="O278" s="66"/>
      <c r="P278" s="66"/>
      <c r="Q278" s="66"/>
      <c r="R278" s="66"/>
      <c r="S278" s="66"/>
      <c r="T278" s="66"/>
      <c r="U278" s="66"/>
      <c r="V278" s="66"/>
      <c r="W278" s="66"/>
      <c r="X278" s="66"/>
      <c r="Y278" s="66"/>
      <c r="Z278" s="219">
        <v>1.0249999999999999</v>
      </c>
      <c r="AA278" s="219"/>
      <c r="AB278" s="219"/>
      <c r="AC278" s="221" t="s">
        <v>52</v>
      </c>
      <c r="AD278" s="221"/>
      <c r="AE278" s="222">
        <v>1.0029999999999999</v>
      </c>
      <c r="AF278" s="222"/>
      <c r="AG278" s="222"/>
      <c r="AH278" s="66" t="s">
        <v>53</v>
      </c>
      <c r="AI278" s="66"/>
      <c r="AJ278" s="66"/>
      <c r="AK278" s="66"/>
      <c r="AL278" s="66"/>
      <c r="AM278" s="66"/>
      <c r="AN278" s="66"/>
      <c r="AO278" s="14"/>
    </row>
    <row r="279" spans="1:41" ht="10.5" customHeight="1" x14ac:dyDescent="0.2">
      <c r="A279" s="47" t="s">
        <v>54</v>
      </c>
      <c r="B279" s="47"/>
      <c r="C279" s="47"/>
      <c r="D279" s="47"/>
      <c r="E279" s="47"/>
      <c r="F279" s="47"/>
      <c r="G279" s="47"/>
      <c r="H279" s="47"/>
      <c r="I279" s="47"/>
      <c r="J279" s="47"/>
      <c r="K279" s="47"/>
      <c r="L279" s="47"/>
      <c r="M279" s="47"/>
      <c r="N279" s="47"/>
      <c r="O279" s="47"/>
      <c r="P279" s="47"/>
      <c r="Q279" s="47"/>
      <c r="R279" s="47"/>
      <c r="S279" s="47"/>
      <c r="T279" s="47"/>
      <c r="U279" s="47"/>
      <c r="V279" s="47"/>
      <c r="W279" s="62"/>
      <c r="X279" s="62"/>
      <c r="Y279" s="62"/>
      <c r="Z279" s="62"/>
      <c r="AA279" s="62"/>
      <c r="AB279" s="62"/>
      <c r="AC279" s="62"/>
      <c r="AD279" s="62"/>
      <c r="AE279" s="62"/>
      <c r="AF279" s="62"/>
      <c r="AG279" s="62"/>
      <c r="AH279" s="62"/>
      <c r="AI279" s="62"/>
      <c r="AJ279" s="62"/>
      <c r="AK279" s="62"/>
      <c r="AL279" s="62"/>
      <c r="AM279" s="62"/>
      <c r="AN279" s="62"/>
      <c r="AO279" s="62"/>
    </row>
    <row r="280" spans="1:41" ht="10.5"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62"/>
      <c r="X280" s="62"/>
      <c r="Y280" s="62"/>
      <c r="Z280" s="62"/>
      <c r="AA280" s="62"/>
      <c r="AB280" s="62"/>
      <c r="AC280" s="62"/>
      <c r="AD280" s="62"/>
      <c r="AE280" s="62"/>
      <c r="AF280" s="62"/>
      <c r="AG280" s="62"/>
      <c r="AH280" s="62"/>
      <c r="AI280" s="62"/>
      <c r="AJ280" s="62"/>
      <c r="AK280" s="62"/>
      <c r="AL280" s="62"/>
      <c r="AM280" s="62"/>
      <c r="AN280" s="62"/>
      <c r="AO280" s="62"/>
    </row>
    <row r="281" spans="1:41" ht="10.5" customHeight="1" x14ac:dyDescent="0.2">
      <c r="A281" s="47"/>
      <c r="B281" s="47"/>
      <c r="C281" s="47"/>
      <c r="D281" s="47"/>
      <c r="E281" s="47"/>
      <c r="F281" s="47"/>
      <c r="G281" s="47"/>
      <c r="H281" s="47"/>
      <c r="I281" s="47"/>
      <c r="J281" s="47"/>
      <c r="K281" s="47"/>
      <c r="L281" s="61"/>
      <c r="M281" s="47"/>
      <c r="N281" s="47"/>
      <c r="O281" s="47"/>
      <c r="P281" s="47"/>
      <c r="Q281" s="47"/>
      <c r="R281" s="47"/>
      <c r="S281" s="47"/>
      <c r="T281" s="47"/>
      <c r="U281" s="47"/>
      <c r="V281" s="47"/>
      <c r="W281" s="62"/>
      <c r="X281" s="62"/>
      <c r="Y281" s="62"/>
      <c r="Z281" s="62"/>
      <c r="AA281" s="62"/>
      <c r="AB281" s="62"/>
      <c r="AC281" s="62"/>
      <c r="AD281" s="62"/>
      <c r="AE281" s="62"/>
      <c r="AF281" s="62"/>
      <c r="AG281" s="62"/>
      <c r="AH281" s="62"/>
      <c r="AI281" s="62"/>
      <c r="AJ281" s="62"/>
      <c r="AK281" s="62"/>
      <c r="AL281" s="62"/>
      <c r="AM281" s="62"/>
      <c r="AN281" s="62"/>
      <c r="AO281" s="62"/>
    </row>
    <row r="282" spans="1:41" ht="10.5" customHeight="1" x14ac:dyDescent="0.2">
      <c r="A282" s="47"/>
      <c r="B282" s="216" t="s">
        <v>4</v>
      </c>
      <c r="C282" s="194">
        <f>F276</f>
        <v>8200</v>
      </c>
      <c r="D282" s="194"/>
      <c r="E282" s="194"/>
      <c r="F282" s="194"/>
      <c r="G282" s="216" t="s">
        <v>55</v>
      </c>
      <c r="H282" s="194">
        <f>Z278</f>
        <v>1.0249999999999999</v>
      </c>
      <c r="I282" s="194"/>
      <c r="J282" s="194"/>
      <c r="K282" s="194"/>
      <c r="L282" s="216" t="s">
        <v>0</v>
      </c>
      <c r="M282" s="216">
        <v>1</v>
      </c>
      <c r="N282" s="216" t="s">
        <v>56</v>
      </c>
      <c r="O282" s="216" t="s">
        <v>4</v>
      </c>
      <c r="P282" s="197">
        <f>(C282/C283)*((H282/H283)-1)</f>
        <v>11.102494984183263</v>
      </c>
      <c r="Q282" s="197"/>
      <c r="R282" s="197"/>
      <c r="S282" s="197"/>
      <c r="T282" s="197"/>
      <c r="U282" s="216" t="s">
        <v>41</v>
      </c>
      <c r="V282" s="216"/>
      <c r="W282" s="62"/>
      <c r="X282" s="62"/>
      <c r="Y282" s="62"/>
      <c r="Z282" s="62"/>
      <c r="AA282" s="62"/>
      <c r="AB282" s="62"/>
      <c r="AC282" s="62"/>
      <c r="AD282" s="62"/>
      <c r="AE282" s="62"/>
      <c r="AF282" s="62"/>
      <c r="AG282" s="62"/>
      <c r="AH282" s="62"/>
      <c r="AI282" s="62"/>
      <c r="AJ282" s="62"/>
      <c r="AK282" s="62"/>
      <c r="AL282" s="62"/>
      <c r="AM282" s="62"/>
      <c r="AN282" s="62"/>
      <c r="AO282" s="62"/>
    </row>
    <row r="283" spans="1:41" ht="10.5" customHeight="1" x14ac:dyDescent="0.2">
      <c r="A283" s="47"/>
      <c r="B283" s="216"/>
      <c r="C283" s="214">
        <f>I278</f>
        <v>16.2</v>
      </c>
      <c r="D283" s="214"/>
      <c r="E283" s="214"/>
      <c r="F283" s="214"/>
      <c r="G283" s="216"/>
      <c r="H283" s="214">
        <f>AE278</f>
        <v>1.0029999999999999</v>
      </c>
      <c r="I283" s="214"/>
      <c r="J283" s="214"/>
      <c r="K283" s="214"/>
      <c r="L283" s="216"/>
      <c r="M283" s="216"/>
      <c r="N283" s="216"/>
      <c r="O283" s="216"/>
      <c r="P283" s="197"/>
      <c r="Q283" s="197"/>
      <c r="R283" s="197"/>
      <c r="S283" s="197"/>
      <c r="T283" s="197"/>
      <c r="U283" s="216"/>
      <c r="V283" s="216"/>
      <c r="W283" s="62"/>
      <c r="X283" s="62"/>
      <c r="Y283" s="62"/>
      <c r="Z283" s="62"/>
      <c r="AA283" s="62"/>
      <c r="AB283" s="62"/>
      <c r="AC283" s="62"/>
      <c r="AD283" s="62"/>
      <c r="AE283" s="62"/>
      <c r="AF283" s="62"/>
      <c r="AG283" s="62"/>
      <c r="AH283" s="62"/>
      <c r="AI283" s="62"/>
      <c r="AJ283" s="62"/>
      <c r="AK283" s="62"/>
      <c r="AL283" s="62"/>
      <c r="AM283" s="62"/>
      <c r="AN283" s="62"/>
      <c r="AO283" s="62"/>
    </row>
    <row r="284" spans="1:41" ht="10.5" customHeight="1" x14ac:dyDescent="0.2">
      <c r="A284" s="47" t="s">
        <v>58</v>
      </c>
      <c r="B284" s="47"/>
      <c r="C284" s="47"/>
      <c r="D284" s="47"/>
      <c r="E284" s="47"/>
      <c r="F284" s="47"/>
      <c r="G284" s="47"/>
      <c r="H284" s="47"/>
      <c r="I284" s="47"/>
      <c r="J284" s="47"/>
      <c r="K284" s="47"/>
      <c r="L284" s="47"/>
      <c r="M284" s="47"/>
      <c r="N284" s="47"/>
      <c r="O284" s="47"/>
      <c r="P284" s="47"/>
      <c r="Q284" s="47"/>
      <c r="R284" s="47"/>
      <c r="S284" s="47"/>
      <c r="T284" s="47"/>
      <c r="U284" s="47"/>
      <c r="V284" s="47"/>
      <c r="W284" s="62"/>
      <c r="X284" s="62"/>
      <c r="Y284" s="62"/>
      <c r="Z284" s="62"/>
      <c r="AA284" s="62"/>
      <c r="AB284" s="62"/>
      <c r="AC284" s="62"/>
      <c r="AD284" s="62"/>
      <c r="AE284" s="62"/>
      <c r="AF284" s="62"/>
      <c r="AG284" s="62"/>
      <c r="AH284" s="62"/>
      <c r="AI284" s="62"/>
      <c r="AJ284" s="62"/>
      <c r="AK284" s="62"/>
      <c r="AL284" s="62"/>
      <c r="AM284" s="62"/>
      <c r="AN284" s="62"/>
      <c r="AO284" s="62"/>
    </row>
    <row r="285" spans="1:41" ht="10.5" customHeight="1" x14ac:dyDescent="0.2">
      <c r="A285" s="47"/>
      <c r="B285" s="216" t="s">
        <v>37</v>
      </c>
      <c r="C285" s="194">
        <f>S276</f>
        <v>6.45</v>
      </c>
      <c r="D285" s="194"/>
      <c r="E285" s="194"/>
      <c r="F285" s="38" t="s">
        <v>61</v>
      </c>
      <c r="G285" s="194">
        <f>AB276</f>
        <v>7.25</v>
      </c>
      <c r="H285" s="194"/>
      <c r="I285" s="194"/>
      <c r="J285" s="216" t="s">
        <v>8</v>
      </c>
      <c r="K285" s="216" t="s">
        <v>43</v>
      </c>
      <c r="L285" s="218">
        <f>(C285+G285)/2*100</f>
        <v>685</v>
      </c>
      <c r="M285" s="218"/>
      <c r="N285" s="218"/>
      <c r="O285" s="218"/>
      <c r="P285" s="218"/>
      <c r="Q285" s="218"/>
      <c r="R285" s="216" t="s">
        <v>23</v>
      </c>
      <c r="S285" s="47"/>
      <c r="T285" s="47"/>
      <c r="U285" s="47"/>
      <c r="V285" s="47"/>
      <c r="W285" s="62"/>
      <c r="X285" s="62"/>
      <c r="Y285" s="62"/>
      <c r="Z285" s="62"/>
      <c r="AA285" s="62"/>
      <c r="AB285" s="62"/>
      <c r="AC285" s="62"/>
      <c r="AD285" s="62"/>
      <c r="AE285" s="62"/>
      <c r="AF285" s="62"/>
      <c r="AG285" s="62"/>
      <c r="AH285" s="62"/>
      <c r="AI285" s="62"/>
      <c r="AJ285" s="62"/>
      <c r="AK285" s="62"/>
      <c r="AL285" s="62"/>
      <c r="AM285" s="62"/>
      <c r="AN285" s="62"/>
      <c r="AO285" s="62"/>
    </row>
    <row r="286" spans="1:41" ht="10.5" customHeight="1" x14ac:dyDescent="0.2">
      <c r="A286" s="47"/>
      <c r="B286" s="216"/>
      <c r="C286" s="214">
        <v>2</v>
      </c>
      <c r="D286" s="214"/>
      <c r="E286" s="214"/>
      <c r="F286" s="214"/>
      <c r="G286" s="214"/>
      <c r="H286" s="214"/>
      <c r="I286" s="214"/>
      <c r="J286" s="216"/>
      <c r="K286" s="216"/>
      <c r="L286" s="218"/>
      <c r="M286" s="218"/>
      <c r="N286" s="218"/>
      <c r="O286" s="218"/>
      <c r="P286" s="218"/>
      <c r="Q286" s="218"/>
      <c r="R286" s="216"/>
      <c r="S286" s="47"/>
      <c r="T286" s="47"/>
      <c r="U286" s="47"/>
      <c r="V286" s="47"/>
      <c r="W286" s="62"/>
      <c r="X286" s="62"/>
      <c r="Y286" s="62"/>
      <c r="Z286" s="62"/>
      <c r="AA286" s="62"/>
      <c r="AB286" s="62"/>
      <c r="AC286" s="62"/>
      <c r="AD286" s="62"/>
      <c r="AE286" s="62"/>
      <c r="AF286" s="62"/>
      <c r="AG286" s="62"/>
      <c r="AH286" s="62"/>
      <c r="AI286" s="62"/>
      <c r="AJ286" s="62"/>
      <c r="AK286" s="62"/>
      <c r="AL286" s="62"/>
      <c r="AM286" s="62"/>
      <c r="AN286" s="62"/>
      <c r="AO286" s="62"/>
    </row>
    <row r="287" spans="1:41" ht="10.5" customHeight="1" x14ac:dyDescent="0.2">
      <c r="A287" s="47" t="s">
        <v>62</v>
      </c>
      <c r="B287" s="47"/>
      <c r="C287" s="47"/>
      <c r="D287" s="47"/>
      <c r="E287" s="47"/>
      <c r="F287" s="47"/>
      <c r="G287" s="47"/>
      <c r="H287" s="47"/>
      <c r="I287" s="47"/>
      <c r="J287" s="47"/>
      <c r="K287" s="47"/>
      <c r="L287" s="47"/>
      <c r="M287" s="47"/>
      <c r="N287" s="47"/>
      <c r="O287" s="47"/>
      <c r="P287" s="47"/>
      <c r="Q287" s="47"/>
      <c r="R287" s="47"/>
      <c r="S287" s="47"/>
      <c r="T287" s="47"/>
      <c r="U287" s="47"/>
      <c r="V287" s="47"/>
      <c r="W287" s="62"/>
      <c r="X287" s="62"/>
      <c r="Y287" s="62"/>
      <c r="Z287" s="62"/>
      <c r="AA287" s="62"/>
      <c r="AB287" s="62"/>
      <c r="AC287" s="62"/>
      <c r="AD287" s="62"/>
      <c r="AE287" s="62"/>
      <c r="AF287" s="62"/>
      <c r="AG287" s="62"/>
      <c r="AH287" s="62"/>
      <c r="AI287" s="62"/>
      <c r="AJ287" s="62"/>
      <c r="AK287" s="62"/>
      <c r="AL287" s="62"/>
      <c r="AM287" s="62"/>
      <c r="AN287" s="62"/>
      <c r="AO287" s="62"/>
    </row>
    <row r="288" spans="1:41" ht="10.5" customHeight="1" x14ac:dyDescent="0.2">
      <c r="A288" s="47"/>
      <c r="B288" s="216">
        <f>ROUND(L285,2)</f>
        <v>685</v>
      </c>
      <c r="C288" s="216"/>
      <c r="D288" s="216"/>
      <c r="E288" s="216"/>
      <c r="F288" s="216" t="s">
        <v>61</v>
      </c>
      <c r="G288" s="196">
        <f>ROUND(P282,2)</f>
        <v>11.1</v>
      </c>
      <c r="H288" s="196"/>
      <c r="I288" s="196"/>
      <c r="J288" s="196"/>
      <c r="K288" s="216" t="s">
        <v>43</v>
      </c>
      <c r="L288" s="193">
        <f>B288+G288</f>
        <v>696.1</v>
      </c>
      <c r="M288" s="193"/>
      <c r="N288" s="193"/>
      <c r="O288" s="193"/>
      <c r="P288" s="193"/>
      <c r="Q288" s="216" t="s">
        <v>23</v>
      </c>
      <c r="R288" s="47"/>
      <c r="S288" s="47"/>
      <c r="T288" s="47"/>
      <c r="U288" s="47"/>
      <c r="V288" s="47"/>
      <c r="W288" s="62"/>
      <c r="X288" s="62"/>
      <c r="Y288" s="62"/>
      <c r="Z288" s="62"/>
      <c r="AA288" s="62"/>
      <c r="AB288" s="62"/>
      <c r="AC288" s="62"/>
      <c r="AD288" s="62"/>
      <c r="AE288" s="62"/>
      <c r="AF288" s="62"/>
      <c r="AG288" s="62"/>
      <c r="AH288" s="62"/>
      <c r="AI288" s="62"/>
      <c r="AJ288" s="62"/>
      <c r="AK288" s="62"/>
      <c r="AL288" s="62"/>
      <c r="AM288" s="62"/>
      <c r="AN288" s="62"/>
      <c r="AO288" s="62"/>
    </row>
    <row r="289" spans="1:41" ht="10.5" customHeight="1" x14ac:dyDescent="0.2">
      <c r="A289" s="47"/>
      <c r="B289" s="216"/>
      <c r="C289" s="216"/>
      <c r="D289" s="216"/>
      <c r="E289" s="216"/>
      <c r="F289" s="216"/>
      <c r="G289" s="196"/>
      <c r="H289" s="196"/>
      <c r="I289" s="196"/>
      <c r="J289" s="196"/>
      <c r="K289" s="216"/>
      <c r="L289" s="193"/>
      <c r="M289" s="193"/>
      <c r="N289" s="193"/>
      <c r="O289" s="193"/>
      <c r="P289" s="193"/>
      <c r="Q289" s="216"/>
      <c r="R289" s="47"/>
      <c r="S289" s="47"/>
      <c r="T289" s="47"/>
      <c r="U289" s="47"/>
      <c r="V289" s="47"/>
      <c r="W289" s="62"/>
      <c r="X289" s="62"/>
      <c r="Y289" s="62"/>
      <c r="Z289" s="62"/>
      <c r="AA289" s="62"/>
      <c r="AB289" s="62"/>
      <c r="AC289" s="62"/>
      <c r="AD289" s="62"/>
      <c r="AE289" s="62"/>
      <c r="AF289" s="62"/>
      <c r="AG289" s="62"/>
      <c r="AH289" s="62"/>
      <c r="AI289" s="62"/>
      <c r="AJ289" s="62"/>
      <c r="AK289" s="62"/>
      <c r="AL289" s="62"/>
      <c r="AM289" s="62"/>
      <c r="AN289" s="62"/>
      <c r="AO289" s="62"/>
    </row>
    <row r="290" spans="1:41" ht="10.5" customHeight="1" x14ac:dyDescent="0.2">
      <c r="A290" s="47"/>
      <c r="B290" s="47"/>
      <c r="C290" s="47"/>
      <c r="D290" s="47"/>
      <c r="E290" s="47"/>
      <c r="F290" s="47"/>
      <c r="G290" s="47"/>
      <c r="H290" s="47"/>
      <c r="I290" s="47"/>
      <c r="J290" s="47"/>
      <c r="K290" s="47" t="s">
        <v>43</v>
      </c>
      <c r="L290" s="217">
        <f>L288/100</f>
        <v>6.9610000000000003</v>
      </c>
      <c r="M290" s="217"/>
      <c r="N290" s="217"/>
      <c r="O290" s="217"/>
      <c r="P290" s="217"/>
      <c r="Q290" s="47" t="s">
        <v>237</v>
      </c>
      <c r="R290" s="47"/>
      <c r="S290" s="47"/>
      <c r="T290" s="47"/>
      <c r="U290" s="47"/>
      <c r="V290" s="47"/>
      <c r="W290" s="62"/>
      <c r="X290" s="62"/>
      <c r="Y290" s="62"/>
      <c r="Z290" s="62"/>
      <c r="AA290" s="62"/>
      <c r="AB290" s="62"/>
      <c r="AC290" s="62"/>
      <c r="AD290" s="62"/>
      <c r="AE290" s="62"/>
      <c r="AF290" s="62"/>
      <c r="AG290" s="62"/>
      <c r="AH290" s="62"/>
      <c r="AI290" s="62"/>
      <c r="AJ290" s="62"/>
      <c r="AK290" s="62"/>
      <c r="AL290" s="62"/>
      <c r="AM290" s="62"/>
      <c r="AN290" s="62"/>
      <c r="AO290" s="62"/>
    </row>
    <row r="291" spans="1:41" ht="10.5" customHeight="1" x14ac:dyDescent="0.2"/>
    <row r="292" spans="1:41" x14ac:dyDescent="0.2">
      <c r="A292" s="66" t="s">
        <v>252</v>
      </c>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row>
    <row r="293" spans="1:41" x14ac:dyDescent="0.2">
      <c r="A293" s="211" t="s">
        <v>49</v>
      </c>
      <c r="B293" s="198"/>
      <c r="C293" s="198"/>
      <c r="D293" s="198"/>
      <c r="E293" s="198"/>
      <c r="F293" s="204">
        <v>6900</v>
      </c>
      <c r="G293" s="204"/>
      <c r="H293" s="204"/>
      <c r="I293" s="204"/>
      <c r="J293" s="198" t="s">
        <v>50</v>
      </c>
      <c r="K293" s="198"/>
      <c r="L293" s="198"/>
      <c r="M293" s="198"/>
      <c r="N293" s="198"/>
      <c r="O293" s="198"/>
      <c r="P293" s="198"/>
      <c r="Q293" s="198"/>
      <c r="R293" s="198"/>
      <c r="S293" s="199">
        <v>7.06</v>
      </c>
      <c r="T293" s="199"/>
      <c r="U293" s="199"/>
      <c r="V293" s="5" t="s">
        <v>192</v>
      </c>
      <c r="W293" s="5"/>
      <c r="X293" s="5"/>
      <c r="Y293" s="5"/>
      <c r="Z293" s="5"/>
      <c r="AA293" s="5"/>
      <c r="AB293" s="204">
        <v>7.8</v>
      </c>
      <c r="AC293" s="204"/>
      <c r="AD293" s="204"/>
      <c r="AE293" s="49" t="s">
        <v>51</v>
      </c>
      <c r="AF293" s="5"/>
      <c r="AG293" s="5"/>
      <c r="AH293" s="5"/>
      <c r="AI293" s="5"/>
      <c r="AJ293" s="5"/>
      <c r="AK293" s="5"/>
      <c r="AL293" s="5"/>
      <c r="AM293" s="5"/>
      <c r="AN293" s="5"/>
      <c r="AO293" s="12"/>
    </row>
    <row r="294" spans="1:41" x14ac:dyDescent="0.2">
      <c r="A294" s="63" t="s">
        <v>225</v>
      </c>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4"/>
    </row>
    <row r="295" spans="1:41" x14ac:dyDescent="0.2">
      <c r="A295" s="220" t="s">
        <v>193</v>
      </c>
      <c r="B295" s="221"/>
      <c r="C295" s="221"/>
      <c r="D295" s="221"/>
      <c r="E295" s="221"/>
      <c r="F295" s="221"/>
      <c r="G295" s="221"/>
      <c r="H295" s="221"/>
      <c r="I295" s="219">
        <v>18.399999999999999</v>
      </c>
      <c r="J295" s="219"/>
      <c r="K295" s="219"/>
      <c r="L295" s="66" t="s">
        <v>194</v>
      </c>
      <c r="M295" s="66"/>
      <c r="N295" s="66"/>
      <c r="O295" s="66"/>
      <c r="P295" s="66"/>
      <c r="Q295" s="66"/>
      <c r="R295" s="66"/>
      <c r="S295" s="66"/>
      <c r="T295" s="66"/>
      <c r="U295" s="66"/>
      <c r="V295" s="66"/>
      <c r="W295" s="66"/>
      <c r="X295" s="66"/>
      <c r="Y295" s="66"/>
      <c r="Z295" s="219">
        <v>1.0249999999999999</v>
      </c>
      <c r="AA295" s="219"/>
      <c r="AB295" s="219"/>
      <c r="AC295" s="221" t="s">
        <v>52</v>
      </c>
      <c r="AD295" s="221"/>
      <c r="AE295" s="222">
        <v>1.0029999999999999</v>
      </c>
      <c r="AF295" s="222"/>
      <c r="AG295" s="222"/>
      <c r="AH295" s="66" t="s">
        <v>53</v>
      </c>
      <c r="AI295" s="66"/>
      <c r="AJ295" s="66"/>
      <c r="AK295" s="66"/>
      <c r="AL295" s="66"/>
      <c r="AM295" s="66"/>
      <c r="AN295" s="66"/>
      <c r="AO295" s="14"/>
    </row>
    <row r="296" spans="1:41" ht="10.5" customHeight="1" x14ac:dyDescent="0.2">
      <c r="A296" s="47" t="s">
        <v>54</v>
      </c>
      <c r="B296" s="47"/>
      <c r="C296" s="47"/>
      <c r="D296" s="47"/>
      <c r="E296" s="47"/>
      <c r="F296" s="47"/>
      <c r="G296" s="47"/>
      <c r="H296" s="47"/>
      <c r="I296" s="47"/>
      <c r="J296" s="47"/>
      <c r="K296" s="47"/>
      <c r="L296" s="47"/>
      <c r="M296" s="47"/>
      <c r="N296" s="47"/>
      <c r="O296" s="47"/>
      <c r="P296" s="47"/>
      <c r="Q296" s="47"/>
      <c r="R296" s="47"/>
      <c r="S296" s="47"/>
      <c r="T296" s="47"/>
      <c r="U296" s="47"/>
      <c r="V296" s="47"/>
      <c r="W296" s="62"/>
      <c r="X296" s="62"/>
      <c r="Y296" s="62"/>
      <c r="Z296" s="62"/>
      <c r="AA296" s="62"/>
      <c r="AB296" s="62"/>
      <c r="AC296" s="62"/>
      <c r="AD296" s="62"/>
      <c r="AE296" s="62"/>
      <c r="AF296" s="62"/>
      <c r="AG296" s="62"/>
      <c r="AH296" s="62"/>
      <c r="AI296" s="62"/>
      <c r="AJ296" s="62"/>
      <c r="AK296" s="62"/>
      <c r="AL296" s="62"/>
      <c r="AM296" s="62"/>
      <c r="AN296" s="62"/>
      <c r="AO296" s="62"/>
    </row>
    <row r="297" spans="1:41" ht="10.5"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62"/>
      <c r="X297" s="62"/>
      <c r="Y297" s="62"/>
      <c r="Z297" s="62"/>
      <c r="AA297" s="62"/>
      <c r="AB297" s="62"/>
      <c r="AC297" s="62"/>
      <c r="AD297" s="62"/>
      <c r="AE297" s="62"/>
      <c r="AF297" s="62"/>
      <c r="AG297" s="62"/>
      <c r="AH297" s="62"/>
      <c r="AI297" s="62"/>
      <c r="AJ297" s="62"/>
      <c r="AK297" s="62"/>
      <c r="AL297" s="62"/>
      <c r="AM297" s="62"/>
      <c r="AN297" s="62"/>
      <c r="AO297" s="62"/>
    </row>
    <row r="298" spans="1:41" ht="10.5" customHeight="1" x14ac:dyDescent="0.2">
      <c r="A298" s="47"/>
      <c r="B298" s="47"/>
      <c r="C298" s="47"/>
      <c r="D298" s="47"/>
      <c r="E298" s="47"/>
      <c r="F298" s="47"/>
      <c r="G298" s="47"/>
      <c r="H298" s="47"/>
      <c r="I298" s="47"/>
      <c r="J298" s="47"/>
      <c r="K298" s="47"/>
      <c r="L298" s="61"/>
      <c r="M298" s="47"/>
      <c r="N298" s="47"/>
      <c r="O298" s="47"/>
      <c r="P298" s="47"/>
      <c r="Q298" s="47"/>
      <c r="R298" s="47"/>
      <c r="S298" s="47"/>
      <c r="T298" s="47"/>
      <c r="U298" s="47"/>
      <c r="V298" s="47"/>
      <c r="W298" s="62"/>
      <c r="X298" s="62"/>
      <c r="Y298" s="62"/>
      <c r="Z298" s="62"/>
      <c r="AA298" s="62"/>
      <c r="AB298" s="62"/>
      <c r="AC298" s="62"/>
      <c r="AD298" s="62"/>
      <c r="AE298" s="62"/>
      <c r="AF298" s="62"/>
      <c r="AG298" s="62"/>
      <c r="AH298" s="62"/>
      <c r="AI298" s="62"/>
      <c r="AJ298" s="62"/>
      <c r="AK298" s="62"/>
      <c r="AL298" s="62"/>
      <c r="AM298" s="62"/>
      <c r="AN298" s="62"/>
      <c r="AO298" s="62"/>
    </row>
    <row r="299" spans="1:41" ht="10.5" customHeight="1" x14ac:dyDescent="0.2">
      <c r="A299" s="47"/>
      <c r="B299" s="216" t="s">
        <v>4</v>
      </c>
      <c r="C299" s="194">
        <f>F293</f>
        <v>6900</v>
      </c>
      <c r="D299" s="194"/>
      <c r="E299" s="194"/>
      <c r="F299" s="194"/>
      <c r="G299" s="216" t="s">
        <v>55</v>
      </c>
      <c r="H299" s="194">
        <f>Z295</f>
        <v>1.0249999999999999</v>
      </c>
      <c r="I299" s="194"/>
      <c r="J299" s="194"/>
      <c r="K299" s="194"/>
      <c r="L299" s="216" t="s">
        <v>0</v>
      </c>
      <c r="M299" s="216">
        <v>1</v>
      </c>
      <c r="N299" s="216" t="s">
        <v>56</v>
      </c>
      <c r="O299" s="216" t="s">
        <v>4</v>
      </c>
      <c r="P299" s="197">
        <f>(C299/C300)*((H299/H300)-1)</f>
        <v>8.2253240279162601</v>
      </c>
      <c r="Q299" s="197"/>
      <c r="R299" s="197"/>
      <c r="S299" s="197"/>
      <c r="T299" s="197"/>
      <c r="U299" s="216" t="s">
        <v>41</v>
      </c>
      <c r="V299" s="216"/>
      <c r="W299" s="62"/>
      <c r="X299" s="62"/>
      <c r="Y299" s="62"/>
      <c r="Z299" s="62"/>
      <c r="AA299" s="62"/>
      <c r="AB299" s="62"/>
      <c r="AC299" s="62"/>
      <c r="AD299" s="62"/>
      <c r="AE299" s="62"/>
      <c r="AF299" s="62"/>
      <c r="AG299" s="62"/>
      <c r="AH299" s="62"/>
      <c r="AI299" s="62"/>
      <c r="AJ299" s="62"/>
      <c r="AK299" s="62"/>
      <c r="AL299" s="62"/>
      <c r="AM299" s="62"/>
      <c r="AN299" s="62"/>
      <c r="AO299" s="62"/>
    </row>
    <row r="300" spans="1:41" ht="10.5" customHeight="1" x14ac:dyDescent="0.2">
      <c r="A300" s="47"/>
      <c r="B300" s="216"/>
      <c r="C300" s="214">
        <f>I295</f>
        <v>18.399999999999999</v>
      </c>
      <c r="D300" s="214"/>
      <c r="E300" s="214"/>
      <c r="F300" s="214"/>
      <c r="G300" s="216"/>
      <c r="H300" s="214">
        <f>AE295</f>
        <v>1.0029999999999999</v>
      </c>
      <c r="I300" s="214"/>
      <c r="J300" s="214"/>
      <c r="K300" s="214"/>
      <c r="L300" s="216"/>
      <c r="M300" s="216"/>
      <c r="N300" s="216"/>
      <c r="O300" s="216"/>
      <c r="P300" s="197"/>
      <c r="Q300" s="197"/>
      <c r="R300" s="197"/>
      <c r="S300" s="197"/>
      <c r="T300" s="197"/>
      <c r="U300" s="216"/>
      <c r="V300" s="216"/>
      <c r="W300" s="62"/>
      <c r="X300" s="62"/>
      <c r="Y300" s="62"/>
      <c r="Z300" s="62"/>
      <c r="AA300" s="62"/>
      <c r="AB300" s="62"/>
      <c r="AC300" s="62"/>
      <c r="AD300" s="62"/>
      <c r="AE300" s="62"/>
      <c r="AF300" s="62"/>
      <c r="AG300" s="62"/>
      <c r="AH300" s="62"/>
      <c r="AI300" s="62"/>
      <c r="AJ300" s="62"/>
      <c r="AK300" s="62"/>
      <c r="AL300" s="62"/>
      <c r="AM300" s="62"/>
      <c r="AN300" s="62"/>
      <c r="AO300" s="62"/>
    </row>
    <row r="301" spans="1:41" ht="10.5" customHeight="1" x14ac:dyDescent="0.2">
      <c r="A301" s="47" t="s">
        <v>58</v>
      </c>
      <c r="B301" s="47"/>
      <c r="C301" s="47"/>
      <c r="D301" s="47"/>
      <c r="E301" s="47"/>
      <c r="F301" s="47"/>
      <c r="G301" s="47"/>
      <c r="H301" s="47"/>
      <c r="I301" s="47"/>
      <c r="J301" s="47"/>
      <c r="K301" s="47"/>
      <c r="L301" s="47"/>
      <c r="M301" s="47"/>
      <c r="N301" s="47"/>
      <c r="O301" s="47"/>
      <c r="P301" s="47"/>
      <c r="Q301" s="47"/>
      <c r="R301" s="47"/>
      <c r="S301" s="47"/>
      <c r="T301" s="47"/>
      <c r="U301" s="47"/>
      <c r="V301" s="47"/>
      <c r="W301" s="62"/>
      <c r="X301" s="62"/>
      <c r="Y301" s="62"/>
      <c r="Z301" s="62"/>
      <c r="AA301" s="62"/>
      <c r="AB301" s="62"/>
      <c r="AC301" s="62"/>
      <c r="AD301" s="62"/>
      <c r="AE301" s="62"/>
      <c r="AF301" s="62"/>
      <c r="AG301" s="62"/>
      <c r="AH301" s="62"/>
      <c r="AI301" s="62"/>
      <c r="AJ301" s="62"/>
      <c r="AK301" s="62"/>
      <c r="AL301" s="62"/>
      <c r="AM301" s="62"/>
      <c r="AN301" s="62"/>
      <c r="AO301" s="62"/>
    </row>
    <row r="302" spans="1:41" ht="10.5" customHeight="1" x14ac:dyDescent="0.2">
      <c r="A302" s="47"/>
      <c r="B302" s="216" t="s">
        <v>37</v>
      </c>
      <c r="C302" s="194">
        <f>S293</f>
        <v>7.06</v>
      </c>
      <c r="D302" s="194"/>
      <c r="E302" s="194"/>
      <c r="F302" s="38" t="s">
        <v>61</v>
      </c>
      <c r="G302" s="194">
        <f>AB293</f>
        <v>7.8</v>
      </c>
      <c r="H302" s="194"/>
      <c r="I302" s="194"/>
      <c r="J302" s="216" t="s">
        <v>8</v>
      </c>
      <c r="K302" s="216" t="s">
        <v>43</v>
      </c>
      <c r="L302" s="218">
        <f>(C302+G302)/2*100</f>
        <v>743</v>
      </c>
      <c r="M302" s="218"/>
      <c r="N302" s="218"/>
      <c r="O302" s="218"/>
      <c r="P302" s="218"/>
      <c r="Q302" s="218"/>
      <c r="R302" s="216" t="s">
        <v>23</v>
      </c>
      <c r="S302" s="47"/>
      <c r="T302" s="47"/>
      <c r="U302" s="47"/>
      <c r="V302" s="47"/>
      <c r="W302" s="62"/>
      <c r="X302" s="62"/>
      <c r="Y302" s="62"/>
      <c r="Z302" s="62"/>
      <c r="AA302" s="62"/>
      <c r="AB302" s="62"/>
      <c r="AC302" s="62"/>
      <c r="AD302" s="62"/>
      <c r="AE302" s="62"/>
      <c r="AF302" s="62"/>
      <c r="AG302" s="62"/>
      <c r="AH302" s="62"/>
      <c r="AI302" s="62"/>
      <c r="AJ302" s="62"/>
      <c r="AK302" s="62"/>
      <c r="AL302" s="62"/>
      <c r="AM302" s="62"/>
      <c r="AN302" s="62"/>
      <c r="AO302" s="62"/>
    </row>
    <row r="303" spans="1:41" ht="10.5" customHeight="1" x14ac:dyDescent="0.2">
      <c r="A303" s="47"/>
      <c r="B303" s="216"/>
      <c r="C303" s="214">
        <v>2</v>
      </c>
      <c r="D303" s="214"/>
      <c r="E303" s="214"/>
      <c r="F303" s="214"/>
      <c r="G303" s="214"/>
      <c r="H303" s="214"/>
      <c r="I303" s="214"/>
      <c r="J303" s="216"/>
      <c r="K303" s="216"/>
      <c r="L303" s="218"/>
      <c r="M303" s="218"/>
      <c r="N303" s="218"/>
      <c r="O303" s="218"/>
      <c r="P303" s="218"/>
      <c r="Q303" s="218"/>
      <c r="R303" s="216"/>
      <c r="S303" s="47"/>
      <c r="T303" s="47"/>
      <c r="U303" s="47"/>
      <c r="V303" s="47"/>
      <c r="W303" s="62"/>
      <c r="X303" s="62"/>
      <c r="Y303" s="62"/>
      <c r="Z303" s="62"/>
      <c r="AA303" s="62"/>
      <c r="AB303" s="62"/>
      <c r="AC303" s="62"/>
      <c r="AD303" s="62"/>
      <c r="AE303" s="62"/>
      <c r="AF303" s="62"/>
      <c r="AG303" s="62"/>
      <c r="AH303" s="62"/>
      <c r="AI303" s="62"/>
      <c r="AJ303" s="62"/>
      <c r="AK303" s="62"/>
      <c r="AL303" s="62"/>
      <c r="AM303" s="62"/>
      <c r="AN303" s="62"/>
      <c r="AO303" s="62"/>
    </row>
    <row r="304" spans="1:41" ht="10.5" customHeight="1" x14ac:dyDescent="0.2">
      <c r="A304" s="47" t="s">
        <v>62</v>
      </c>
      <c r="B304" s="47"/>
      <c r="C304" s="47"/>
      <c r="D304" s="47"/>
      <c r="E304" s="47"/>
      <c r="F304" s="47"/>
      <c r="G304" s="47"/>
      <c r="H304" s="47"/>
      <c r="I304" s="47"/>
      <c r="J304" s="47"/>
      <c r="K304" s="47"/>
      <c r="L304" s="47"/>
      <c r="M304" s="47"/>
      <c r="N304" s="47"/>
      <c r="O304" s="47"/>
      <c r="P304" s="47"/>
      <c r="Q304" s="47"/>
      <c r="R304" s="47"/>
      <c r="S304" s="47"/>
      <c r="T304" s="47"/>
      <c r="U304" s="47"/>
      <c r="V304" s="47"/>
      <c r="W304" s="62"/>
      <c r="X304" s="62"/>
      <c r="Y304" s="62"/>
      <c r="Z304" s="62"/>
      <c r="AA304" s="62"/>
      <c r="AB304" s="62"/>
      <c r="AC304" s="62"/>
      <c r="AD304" s="62"/>
      <c r="AE304" s="62"/>
      <c r="AF304" s="62"/>
      <c r="AG304" s="62"/>
      <c r="AH304" s="62"/>
      <c r="AI304" s="62"/>
      <c r="AJ304" s="62"/>
      <c r="AK304" s="62"/>
      <c r="AL304" s="62"/>
      <c r="AM304" s="62"/>
      <c r="AN304" s="62"/>
      <c r="AO304" s="62"/>
    </row>
    <row r="305" spans="1:41" ht="10.5" customHeight="1" x14ac:dyDescent="0.2">
      <c r="A305" s="47"/>
      <c r="B305" s="216">
        <f>ROUND(L302,2)</f>
        <v>743</v>
      </c>
      <c r="C305" s="216"/>
      <c r="D305" s="216"/>
      <c r="E305" s="216"/>
      <c r="F305" s="216" t="s">
        <v>61</v>
      </c>
      <c r="G305" s="196">
        <f>ROUND(P299,2)</f>
        <v>8.23</v>
      </c>
      <c r="H305" s="196"/>
      <c r="I305" s="196"/>
      <c r="J305" s="196"/>
      <c r="K305" s="216" t="s">
        <v>43</v>
      </c>
      <c r="L305" s="193">
        <f>B305+G305</f>
        <v>751.23</v>
      </c>
      <c r="M305" s="193"/>
      <c r="N305" s="193"/>
      <c r="O305" s="193"/>
      <c r="P305" s="193"/>
      <c r="Q305" s="216" t="s">
        <v>23</v>
      </c>
      <c r="R305" s="47"/>
      <c r="S305" s="47"/>
      <c r="T305" s="47"/>
      <c r="U305" s="47"/>
      <c r="V305" s="47"/>
      <c r="W305" s="62"/>
      <c r="X305" s="62"/>
      <c r="Y305" s="62"/>
      <c r="Z305" s="62"/>
      <c r="AA305" s="62"/>
      <c r="AB305" s="62"/>
      <c r="AC305" s="62"/>
      <c r="AD305" s="62"/>
      <c r="AE305" s="62"/>
      <c r="AF305" s="62"/>
      <c r="AG305" s="62"/>
      <c r="AH305" s="62"/>
      <c r="AI305" s="62"/>
      <c r="AJ305" s="62"/>
      <c r="AK305" s="62"/>
      <c r="AL305" s="62"/>
      <c r="AM305" s="62"/>
      <c r="AN305" s="62"/>
      <c r="AO305" s="62"/>
    </row>
    <row r="306" spans="1:41" ht="10.5" customHeight="1" x14ac:dyDescent="0.2">
      <c r="A306" s="47"/>
      <c r="B306" s="216"/>
      <c r="C306" s="216"/>
      <c r="D306" s="216"/>
      <c r="E306" s="216"/>
      <c r="F306" s="216"/>
      <c r="G306" s="196"/>
      <c r="H306" s="196"/>
      <c r="I306" s="196"/>
      <c r="J306" s="196"/>
      <c r="K306" s="216"/>
      <c r="L306" s="193"/>
      <c r="M306" s="193"/>
      <c r="N306" s="193"/>
      <c r="O306" s="193"/>
      <c r="P306" s="193"/>
      <c r="Q306" s="216"/>
      <c r="R306" s="47"/>
      <c r="S306" s="47"/>
      <c r="T306" s="47"/>
      <c r="U306" s="47"/>
      <c r="V306" s="47"/>
      <c r="W306" s="62"/>
      <c r="X306" s="62"/>
      <c r="Y306" s="62"/>
      <c r="Z306" s="62"/>
      <c r="AA306" s="62"/>
      <c r="AB306" s="62"/>
      <c r="AC306" s="62"/>
      <c r="AD306" s="62"/>
      <c r="AE306" s="62"/>
      <c r="AF306" s="62"/>
      <c r="AG306" s="62"/>
      <c r="AH306" s="62"/>
      <c r="AI306" s="62"/>
      <c r="AJ306" s="62"/>
      <c r="AK306" s="62"/>
      <c r="AL306" s="62"/>
      <c r="AM306" s="62"/>
      <c r="AN306" s="62"/>
      <c r="AO306" s="62"/>
    </row>
    <row r="307" spans="1:41" ht="10.5" customHeight="1" x14ac:dyDescent="0.2">
      <c r="A307" s="47"/>
      <c r="B307" s="47"/>
      <c r="C307" s="47"/>
      <c r="D307" s="47"/>
      <c r="E307" s="47"/>
      <c r="F307" s="47"/>
      <c r="G307" s="47"/>
      <c r="H307" s="47"/>
      <c r="I307" s="47"/>
      <c r="J307" s="47"/>
      <c r="K307" s="47" t="s">
        <v>43</v>
      </c>
      <c r="L307" s="217">
        <f>L305/100</f>
        <v>7.5122999999999998</v>
      </c>
      <c r="M307" s="217"/>
      <c r="N307" s="217"/>
      <c r="O307" s="217"/>
      <c r="P307" s="217"/>
      <c r="Q307" s="47" t="s">
        <v>237</v>
      </c>
      <c r="R307" s="47"/>
      <c r="S307" s="47"/>
      <c r="T307" s="47"/>
      <c r="U307" s="47"/>
      <c r="V307" s="47"/>
      <c r="W307" s="62"/>
      <c r="X307" s="62"/>
      <c r="Y307" s="62"/>
      <c r="Z307" s="62"/>
      <c r="AA307" s="62"/>
      <c r="AB307" s="62"/>
      <c r="AC307" s="62"/>
      <c r="AD307" s="62"/>
      <c r="AE307" s="62"/>
      <c r="AF307" s="62"/>
      <c r="AG307" s="62"/>
      <c r="AH307" s="62"/>
      <c r="AI307" s="62"/>
      <c r="AJ307" s="62"/>
      <c r="AK307" s="62"/>
      <c r="AL307" s="62"/>
      <c r="AM307" s="62"/>
      <c r="AN307" s="62"/>
      <c r="AO307" s="62"/>
    </row>
    <row r="308" spans="1:41" ht="10.5" customHeight="1" x14ac:dyDescent="0.2"/>
    <row r="309" spans="1:41" x14ac:dyDescent="0.2">
      <c r="A309" s="66" t="s">
        <v>253</v>
      </c>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row>
    <row r="310" spans="1:41" x14ac:dyDescent="0.2">
      <c r="A310" s="211" t="s">
        <v>49</v>
      </c>
      <c r="B310" s="198"/>
      <c r="C310" s="198"/>
      <c r="D310" s="198"/>
      <c r="E310" s="198"/>
      <c r="F310" s="204">
        <v>71200</v>
      </c>
      <c r="G310" s="204"/>
      <c r="H310" s="204"/>
      <c r="I310" s="204"/>
      <c r="J310" s="198" t="s">
        <v>50</v>
      </c>
      <c r="K310" s="198"/>
      <c r="L310" s="198"/>
      <c r="M310" s="198"/>
      <c r="N310" s="198"/>
      <c r="O310" s="198"/>
      <c r="P310" s="198"/>
      <c r="Q310" s="198"/>
      <c r="R310" s="198"/>
      <c r="S310" s="199">
        <v>8.08</v>
      </c>
      <c r="T310" s="199"/>
      <c r="U310" s="199"/>
      <c r="V310" s="5" t="s">
        <v>192</v>
      </c>
      <c r="W310" s="5"/>
      <c r="X310" s="5"/>
      <c r="Y310" s="5"/>
      <c r="Z310" s="5"/>
      <c r="AA310" s="5"/>
      <c r="AB310" s="204">
        <v>9.1</v>
      </c>
      <c r="AC310" s="204"/>
      <c r="AD310" s="204"/>
      <c r="AE310" s="49" t="s">
        <v>51</v>
      </c>
      <c r="AF310" s="5"/>
      <c r="AG310" s="5"/>
      <c r="AH310" s="5"/>
      <c r="AI310" s="5"/>
      <c r="AJ310" s="5"/>
      <c r="AK310" s="5"/>
      <c r="AL310" s="5"/>
      <c r="AM310" s="5"/>
      <c r="AN310" s="5"/>
      <c r="AO310" s="12"/>
    </row>
    <row r="311" spans="1:41" x14ac:dyDescent="0.2">
      <c r="A311" s="63" t="s">
        <v>225</v>
      </c>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4"/>
    </row>
    <row r="312" spans="1:41" x14ac:dyDescent="0.2">
      <c r="A312" s="220" t="s">
        <v>193</v>
      </c>
      <c r="B312" s="221"/>
      <c r="C312" s="221"/>
      <c r="D312" s="221"/>
      <c r="E312" s="221"/>
      <c r="F312" s="221"/>
      <c r="G312" s="221"/>
      <c r="H312" s="221"/>
      <c r="I312" s="219">
        <v>19.8</v>
      </c>
      <c r="J312" s="219"/>
      <c r="K312" s="219"/>
      <c r="L312" s="66" t="s">
        <v>194</v>
      </c>
      <c r="M312" s="66"/>
      <c r="N312" s="66"/>
      <c r="O312" s="66"/>
      <c r="P312" s="66"/>
      <c r="Q312" s="66"/>
      <c r="R312" s="66"/>
      <c r="S312" s="66"/>
      <c r="T312" s="66"/>
      <c r="U312" s="66"/>
      <c r="V312" s="66"/>
      <c r="W312" s="66"/>
      <c r="X312" s="66"/>
      <c r="Y312" s="66"/>
      <c r="Z312" s="219">
        <v>1.024</v>
      </c>
      <c r="AA312" s="219"/>
      <c r="AB312" s="219"/>
      <c r="AC312" s="221" t="s">
        <v>52</v>
      </c>
      <c r="AD312" s="221"/>
      <c r="AE312" s="222">
        <v>1.0029999999999999</v>
      </c>
      <c r="AF312" s="222"/>
      <c r="AG312" s="222"/>
      <c r="AH312" s="66" t="s">
        <v>53</v>
      </c>
      <c r="AI312" s="66"/>
      <c r="AJ312" s="66"/>
      <c r="AK312" s="66"/>
      <c r="AL312" s="66"/>
      <c r="AM312" s="66"/>
      <c r="AN312" s="66"/>
      <c r="AO312" s="14"/>
    </row>
    <row r="313" spans="1:41" ht="10.5" customHeight="1" x14ac:dyDescent="0.2">
      <c r="A313" s="47" t="s">
        <v>54</v>
      </c>
      <c r="B313" s="47"/>
      <c r="C313" s="47"/>
      <c r="D313" s="47"/>
      <c r="E313" s="47"/>
      <c r="F313" s="47"/>
      <c r="G313" s="47"/>
      <c r="H313" s="47"/>
      <c r="I313" s="47"/>
      <c r="J313" s="47"/>
      <c r="K313" s="47"/>
      <c r="L313" s="47"/>
      <c r="M313" s="47"/>
      <c r="N313" s="47"/>
      <c r="O313" s="47"/>
      <c r="P313" s="47"/>
      <c r="Q313" s="47"/>
      <c r="R313" s="47"/>
      <c r="S313" s="47"/>
      <c r="T313" s="47"/>
      <c r="U313" s="47"/>
      <c r="V313" s="47"/>
      <c r="W313" s="62"/>
      <c r="X313" s="62"/>
      <c r="Y313" s="62"/>
      <c r="Z313" s="62"/>
      <c r="AA313" s="62"/>
      <c r="AB313" s="62"/>
      <c r="AC313" s="62"/>
      <c r="AD313" s="62"/>
      <c r="AE313" s="62"/>
      <c r="AF313" s="62"/>
      <c r="AG313" s="62"/>
      <c r="AH313" s="62"/>
      <c r="AI313" s="62"/>
      <c r="AJ313" s="62"/>
      <c r="AK313" s="62"/>
      <c r="AL313" s="62"/>
      <c r="AM313" s="62"/>
      <c r="AN313" s="62"/>
      <c r="AO313" s="62"/>
    </row>
    <row r="314" spans="1:41" ht="10.5"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62"/>
      <c r="X314" s="62"/>
      <c r="Y314" s="62"/>
      <c r="Z314" s="62"/>
      <c r="AA314" s="62"/>
      <c r="AB314" s="62"/>
      <c r="AC314" s="62"/>
      <c r="AD314" s="62"/>
      <c r="AE314" s="62"/>
      <c r="AF314" s="62"/>
      <c r="AG314" s="62"/>
      <c r="AH314" s="62"/>
      <c r="AI314" s="62"/>
      <c r="AJ314" s="62"/>
      <c r="AK314" s="62"/>
      <c r="AL314" s="62"/>
      <c r="AM314" s="62"/>
      <c r="AN314" s="62"/>
      <c r="AO314" s="62"/>
    </row>
    <row r="315" spans="1:41" ht="10.5" customHeight="1" x14ac:dyDescent="0.2">
      <c r="A315" s="47"/>
      <c r="B315" s="47"/>
      <c r="C315" s="47"/>
      <c r="D315" s="47"/>
      <c r="E315" s="47"/>
      <c r="F315" s="47"/>
      <c r="G315" s="47"/>
      <c r="H315" s="47"/>
      <c r="I315" s="47"/>
      <c r="J315" s="47"/>
      <c r="K315" s="47"/>
      <c r="L315" s="61"/>
      <c r="M315" s="47"/>
      <c r="N315" s="47"/>
      <c r="O315" s="47"/>
      <c r="P315" s="47"/>
      <c r="Q315" s="47"/>
      <c r="R315" s="47"/>
      <c r="S315" s="47"/>
      <c r="T315" s="47"/>
      <c r="U315" s="47"/>
      <c r="V315" s="47"/>
      <c r="W315" s="62"/>
      <c r="X315" s="62"/>
      <c r="Y315" s="62"/>
      <c r="Z315" s="62"/>
      <c r="AA315" s="62"/>
      <c r="AB315" s="62"/>
      <c r="AC315" s="62"/>
      <c r="AD315" s="62"/>
      <c r="AE315" s="62"/>
      <c r="AF315" s="62"/>
      <c r="AG315" s="62"/>
      <c r="AH315" s="62"/>
      <c r="AI315" s="62"/>
      <c r="AJ315" s="62"/>
      <c r="AK315" s="62"/>
      <c r="AL315" s="62"/>
      <c r="AM315" s="62"/>
      <c r="AN315" s="62"/>
      <c r="AO315" s="62"/>
    </row>
    <row r="316" spans="1:41" ht="10.5" customHeight="1" x14ac:dyDescent="0.2">
      <c r="A316" s="47"/>
      <c r="B316" s="216" t="s">
        <v>4</v>
      </c>
      <c r="C316" s="194">
        <f>F310</f>
        <v>71200</v>
      </c>
      <c r="D316" s="194"/>
      <c r="E316" s="194"/>
      <c r="F316" s="194"/>
      <c r="G316" s="216" t="s">
        <v>55</v>
      </c>
      <c r="H316" s="194">
        <f>Z312</f>
        <v>1.024</v>
      </c>
      <c r="I316" s="194"/>
      <c r="J316" s="194"/>
      <c r="K316" s="194"/>
      <c r="L316" s="216" t="s">
        <v>0</v>
      </c>
      <c r="M316" s="216">
        <v>1</v>
      </c>
      <c r="N316" s="216" t="s">
        <v>56</v>
      </c>
      <c r="O316" s="216" t="s">
        <v>4</v>
      </c>
      <c r="P316" s="197">
        <f>(C316/C317)*((H316/H317)-1)</f>
        <v>75.289283664159541</v>
      </c>
      <c r="Q316" s="197"/>
      <c r="R316" s="197"/>
      <c r="S316" s="197"/>
      <c r="T316" s="197"/>
      <c r="U316" s="216" t="s">
        <v>41</v>
      </c>
      <c r="V316" s="216"/>
      <c r="W316" s="62"/>
      <c r="X316" s="62"/>
      <c r="Y316" s="62"/>
      <c r="Z316" s="62"/>
      <c r="AA316" s="62"/>
      <c r="AB316" s="62"/>
      <c r="AC316" s="62"/>
      <c r="AD316" s="62"/>
      <c r="AE316" s="62"/>
      <c r="AF316" s="62"/>
      <c r="AG316" s="62"/>
      <c r="AH316" s="62"/>
      <c r="AI316" s="62"/>
      <c r="AJ316" s="62"/>
      <c r="AK316" s="62"/>
      <c r="AL316" s="62"/>
      <c r="AM316" s="62"/>
      <c r="AN316" s="62"/>
      <c r="AO316" s="62"/>
    </row>
    <row r="317" spans="1:41" ht="10.5" customHeight="1" x14ac:dyDescent="0.2">
      <c r="A317" s="47"/>
      <c r="B317" s="216"/>
      <c r="C317" s="214">
        <f>I312</f>
        <v>19.8</v>
      </c>
      <c r="D317" s="214"/>
      <c r="E317" s="214"/>
      <c r="F317" s="214"/>
      <c r="G317" s="216"/>
      <c r="H317" s="214">
        <f>AE312</f>
        <v>1.0029999999999999</v>
      </c>
      <c r="I317" s="214"/>
      <c r="J317" s="214"/>
      <c r="K317" s="214"/>
      <c r="L317" s="216"/>
      <c r="M317" s="216"/>
      <c r="N317" s="216"/>
      <c r="O317" s="216"/>
      <c r="P317" s="197"/>
      <c r="Q317" s="197"/>
      <c r="R317" s="197"/>
      <c r="S317" s="197"/>
      <c r="T317" s="197"/>
      <c r="U317" s="216"/>
      <c r="V317" s="216"/>
      <c r="W317" s="62"/>
      <c r="X317" s="62"/>
      <c r="Y317" s="62"/>
      <c r="Z317" s="62"/>
      <c r="AA317" s="62"/>
      <c r="AB317" s="62"/>
      <c r="AC317" s="62"/>
      <c r="AD317" s="62"/>
      <c r="AE317" s="62"/>
      <c r="AF317" s="62"/>
      <c r="AG317" s="62"/>
      <c r="AH317" s="62"/>
      <c r="AI317" s="62"/>
      <c r="AJ317" s="62"/>
      <c r="AK317" s="62"/>
      <c r="AL317" s="62"/>
      <c r="AM317" s="62"/>
      <c r="AN317" s="62"/>
      <c r="AO317" s="62"/>
    </row>
    <row r="318" spans="1:41" ht="10.5" customHeight="1" x14ac:dyDescent="0.2">
      <c r="A318" s="47" t="s">
        <v>58</v>
      </c>
      <c r="B318" s="47"/>
      <c r="C318" s="47"/>
      <c r="D318" s="47"/>
      <c r="E318" s="47"/>
      <c r="F318" s="47"/>
      <c r="G318" s="47"/>
      <c r="H318" s="47"/>
      <c r="I318" s="47"/>
      <c r="J318" s="47"/>
      <c r="K318" s="47"/>
      <c r="L318" s="47"/>
      <c r="M318" s="47"/>
      <c r="N318" s="47"/>
      <c r="O318" s="47"/>
      <c r="P318" s="47"/>
      <c r="Q318" s="47"/>
      <c r="R318" s="47"/>
      <c r="S318" s="47"/>
      <c r="T318" s="47"/>
      <c r="U318" s="47"/>
      <c r="V318" s="47"/>
      <c r="W318" s="62"/>
      <c r="X318" s="62"/>
      <c r="Y318" s="62"/>
      <c r="Z318" s="62"/>
      <c r="AA318" s="62"/>
      <c r="AB318" s="62"/>
      <c r="AC318" s="62"/>
      <c r="AD318" s="62"/>
      <c r="AE318" s="62"/>
      <c r="AF318" s="62"/>
      <c r="AG318" s="62"/>
      <c r="AH318" s="62"/>
      <c r="AI318" s="62"/>
      <c r="AJ318" s="62"/>
      <c r="AK318" s="62"/>
      <c r="AL318" s="62"/>
      <c r="AM318" s="62"/>
      <c r="AN318" s="62"/>
      <c r="AO318" s="62"/>
    </row>
    <row r="319" spans="1:41" ht="10.5" customHeight="1" x14ac:dyDescent="0.2">
      <c r="A319" s="47"/>
      <c r="B319" s="216" t="s">
        <v>37</v>
      </c>
      <c r="C319" s="194">
        <f>S310</f>
        <v>8.08</v>
      </c>
      <c r="D319" s="194"/>
      <c r="E319" s="194"/>
      <c r="F319" s="38" t="s">
        <v>61</v>
      </c>
      <c r="G319" s="194">
        <f>AB310</f>
        <v>9.1</v>
      </c>
      <c r="H319" s="194"/>
      <c r="I319" s="194"/>
      <c r="J319" s="216" t="s">
        <v>8</v>
      </c>
      <c r="K319" s="216" t="s">
        <v>43</v>
      </c>
      <c r="L319" s="218">
        <f>(C319+G319)/2*100</f>
        <v>859</v>
      </c>
      <c r="M319" s="218"/>
      <c r="N319" s="218"/>
      <c r="O319" s="218"/>
      <c r="P319" s="218"/>
      <c r="Q319" s="218"/>
      <c r="R319" s="216" t="s">
        <v>23</v>
      </c>
      <c r="S319" s="47"/>
      <c r="T319" s="47"/>
      <c r="U319" s="47"/>
      <c r="V319" s="47"/>
      <c r="W319" s="62"/>
      <c r="X319" s="62"/>
      <c r="Y319" s="62"/>
      <c r="Z319" s="62"/>
      <c r="AA319" s="62"/>
      <c r="AB319" s="62"/>
      <c r="AC319" s="62"/>
      <c r="AD319" s="62"/>
      <c r="AE319" s="62"/>
      <c r="AF319" s="62"/>
      <c r="AG319" s="62"/>
      <c r="AH319" s="62"/>
      <c r="AI319" s="62"/>
      <c r="AJ319" s="62"/>
      <c r="AK319" s="62"/>
      <c r="AL319" s="62"/>
      <c r="AM319" s="62"/>
      <c r="AN319" s="62"/>
      <c r="AO319" s="62"/>
    </row>
    <row r="320" spans="1:41" ht="10.5" customHeight="1" x14ac:dyDescent="0.2">
      <c r="A320" s="47"/>
      <c r="B320" s="216"/>
      <c r="C320" s="214">
        <v>2</v>
      </c>
      <c r="D320" s="214"/>
      <c r="E320" s="214"/>
      <c r="F320" s="214"/>
      <c r="G320" s="214"/>
      <c r="H320" s="214"/>
      <c r="I320" s="214"/>
      <c r="J320" s="216"/>
      <c r="K320" s="216"/>
      <c r="L320" s="218"/>
      <c r="M320" s="218"/>
      <c r="N320" s="218"/>
      <c r="O320" s="218"/>
      <c r="P320" s="218"/>
      <c r="Q320" s="218"/>
      <c r="R320" s="216"/>
      <c r="S320" s="47"/>
      <c r="T320" s="47"/>
      <c r="U320" s="47"/>
      <c r="V320" s="47"/>
      <c r="W320" s="62"/>
      <c r="X320" s="62"/>
      <c r="Y320" s="62"/>
      <c r="Z320" s="62"/>
      <c r="AA320" s="62"/>
      <c r="AB320" s="62"/>
      <c r="AC320" s="62"/>
      <c r="AD320" s="62"/>
      <c r="AE320" s="62"/>
      <c r="AF320" s="62"/>
      <c r="AG320" s="62"/>
      <c r="AH320" s="62"/>
      <c r="AI320" s="62"/>
      <c r="AJ320" s="62"/>
      <c r="AK320" s="62"/>
      <c r="AL320" s="62"/>
      <c r="AM320" s="62"/>
      <c r="AN320" s="62"/>
      <c r="AO320" s="62"/>
    </row>
    <row r="321" spans="1:41" ht="10.5" customHeight="1" x14ac:dyDescent="0.2">
      <c r="A321" s="47" t="s">
        <v>62</v>
      </c>
      <c r="B321" s="47"/>
      <c r="C321" s="47"/>
      <c r="D321" s="47"/>
      <c r="E321" s="47"/>
      <c r="F321" s="47"/>
      <c r="G321" s="47"/>
      <c r="H321" s="47"/>
      <c r="I321" s="47"/>
      <c r="J321" s="47"/>
      <c r="K321" s="47"/>
      <c r="L321" s="47"/>
      <c r="M321" s="47"/>
      <c r="N321" s="47"/>
      <c r="O321" s="47"/>
      <c r="P321" s="47"/>
      <c r="Q321" s="47"/>
      <c r="R321" s="47"/>
      <c r="S321" s="47"/>
      <c r="T321" s="47"/>
      <c r="U321" s="47"/>
      <c r="V321" s="47"/>
      <c r="W321" s="62"/>
      <c r="X321" s="62"/>
      <c r="Y321" s="62"/>
      <c r="Z321" s="62"/>
      <c r="AA321" s="62"/>
      <c r="AB321" s="62"/>
      <c r="AC321" s="62"/>
      <c r="AD321" s="62"/>
      <c r="AE321" s="62"/>
      <c r="AF321" s="62"/>
      <c r="AG321" s="62"/>
      <c r="AH321" s="62"/>
      <c r="AI321" s="62"/>
      <c r="AJ321" s="62"/>
      <c r="AK321" s="62"/>
      <c r="AL321" s="62"/>
      <c r="AM321" s="62"/>
      <c r="AN321" s="62"/>
      <c r="AO321" s="62"/>
    </row>
    <row r="322" spans="1:41" ht="10.5" customHeight="1" x14ac:dyDescent="0.2">
      <c r="A322" s="47"/>
      <c r="B322" s="216">
        <f>ROUND(L319,2)</f>
        <v>859</v>
      </c>
      <c r="C322" s="216"/>
      <c r="D322" s="216"/>
      <c r="E322" s="216"/>
      <c r="F322" s="216" t="s">
        <v>61</v>
      </c>
      <c r="G322" s="196">
        <f>ROUND(P316,2)</f>
        <v>75.290000000000006</v>
      </c>
      <c r="H322" s="196"/>
      <c r="I322" s="196"/>
      <c r="J322" s="196"/>
      <c r="K322" s="216" t="s">
        <v>43</v>
      </c>
      <c r="L322" s="193">
        <f>B322+G322</f>
        <v>934.29</v>
      </c>
      <c r="M322" s="193"/>
      <c r="N322" s="193"/>
      <c r="O322" s="193"/>
      <c r="P322" s="193"/>
      <c r="Q322" s="216" t="s">
        <v>23</v>
      </c>
      <c r="R322" s="47"/>
      <c r="S322" s="47"/>
      <c r="T322" s="47"/>
      <c r="U322" s="47"/>
      <c r="V322" s="47"/>
      <c r="W322" s="62"/>
      <c r="X322" s="62"/>
      <c r="Y322" s="62"/>
      <c r="Z322" s="62"/>
      <c r="AA322" s="62"/>
      <c r="AB322" s="62"/>
      <c r="AC322" s="62"/>
      <c r="AD322" s="62"/>
      <c r="AE322" s="62"/>
      <c r="AF322" s="62"/>
      <c r="AG322" s="62"/>
      <c r="AH322" s="62"/>
      <c r="AI322" s="62"/>
      <c r="AJ322" s="62"/>
      <c r="AK322" s="62"/>
      <c r="AL322" s="62"/>
      <c r="AM322" s="62"/>
      <c r="AN322" s="62"/>
      <c r="AO322" s="62"/>
    </row>
    <row r="323" spans="1:41" ht="10.5" customHeight="1" x14ac:dyDescent="0.2">
      <c r="A323" s="47"/>
      <c r="B323" s="216"/>
      <c r="C323" s="216"/>
      <c r="D323" s="216"/>
      <c r="E323" s="216"/>
      <c r="F323" s="216"/>
      <c r="G323" s="196"/>
      <c r="H323" s="196"/>
      <c r="I323" s="196"/>
      <c r="J323" s="196"/>
      <c r="K323" s="216"/>
      <c r="L323" s="193"/>
      <c r="M323" s="193"/>
      <c r="N323" s="193"/>
      <c r="O323" s="193"/>
      <c r="P323" s="193"/>
      <c r="Q323" s="216"/>
      <c r="R323" s="47"/>
      <c r="S323" s="47"/>
      <c r="T323" s="47"/>
      <c r="U323" s="47"/>
      <c r="V323" s="47"/>
      <c r="W323" s="62"/>
      <c r="X323" s="62"/>
      <c r="Y323" s="62"/>
      <c r="Z323" s="62"/>
      <c r="AA323" s="62"/>
      <c r="AB323" s="62"/>
      <c r="AC323" s="62"/>
      <c r="AD323" s="62"/>
      <c r="AE323" s="62"/>
      <c r="AF323" s="62"/>
      <c r="AG323" s="62"/>
      <c r="AH323" s="62"/>
      <c r="AI323" s="62"/>
      <c r="AJ323" s="62"/>
      <c r="AK323" s="62"/>
      <c r="AL323" s="62"/>
      <c r="AM323" s="62"/>
      <c r="AN323" s="62"/>
      <c r="AO323" s="62"/>
    </row>
    <row r="324" spans="1:41" ht="10.5" customHeight="1" x14ac:dyDescent="0.2">
      <c r="A324" s="47"/>
      <c r="B324" s="47"/>
      <c r="C324" s="47"/>
      <c r="D324" s="47"/>
      <c r="E324" s="47"/>
      <c r="F324" s="47"/>
      <c r="G324" s="47"/>
      <c r="H324" s="47"/>
      <c r="I324" s="47"/>
      <c r="J324" s="47"/>
      <c r="K324" s="47" t="s">
        <v>43</v>
      </c>
      <c r="L324" s="217">
        <f>L322/100</f>
        <v>9.3429000000000002</v>
      </c>
      <c r="M324" s="217"/>
      <c r="N324" s="217"/>
      <c r="O324" s="217"/>
      <c r="P324" s="217"/>
      <c r="Q324" s="47" t="s">
        <v>237</v>
      </c>
      <c r="R324" s="47"/>
      <c r="S324" s="47"/>
      <c r="T324" s="47"/>
      <c r="U324" s="47"/>
      <c r="V324" s="47"/>
      <c r="W324" s="62"/>
      <c r="X324" s="62"/>
      <c r="Y324" s="62"/>
      <c r="Z324" s="62"/>
      <c r="AA324" s="62"/>
      <c r="AB324" s="62"/>
      <c r="AC324" s="62"/>
      <c r="AD324" s="62"/>
      <c r="AE324" s="62"/>
      <c r="AF324" s="62"/>
      <c r="AG324" s="62"/>
      <c r="AH324" s="62"/>
      <c r="AI324" s="62"/>
      <c r="AJ324" s="62"/>
      <c r="AK324" s="62"/>
      <c r="AL324" s="62"/>
      <c r="AM324" s="62"/>
      <c r="AN324" s="62"/>
      <c r="AO324" s="62"/>
    </row>
    <row r="325" spans="1:41" ht="10.5" customHeight="1" x14ac:dyDescent="0.2"/>
    <row r="326" spans="1:41" x14ac:dyDescent="0.2">
      <c r="A326" s="66" t="s">
        <v>254</v>
      </c>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row>
    <row r="327" spans="1:41" x14ac:dyDescent="0.2">
      <c r="A327" s="211" t="s">
        <v>49</v>
      </c>
      <c r="B327" s="198"/>
      <c r="C327" s="198"/>
      <c r="D327" s="198"/>
      <c r="E327" s="198"/>
      <c r="F327" s="204">
        <v>85200</v>
      </c>
      <c r="G327" s="204"/>
      <c r="H327" s="204"/>
      <c r="I327" s="204"/>
      <c r="J327" s="198" t="s">
        <v>50</v>
      </c>
      <c r="K327" s="198"/>
      <c r="L327" s="198"/>
      <c r="M327" s="198"/>
      <c r="N327" s="198"/>
      <c r="O327" s="198"/>
      <c r="P327" s="198"/>
      <c r="Q327" s="198"/>
      <c r="R327" s="198"/>
      <c r="S327" s="199">
        <v>7.85</v>
      </c>
      <c r="T327" s="199"/>
      <c r="U327" s="199"/>
      <c r="V327" s="5" t="s">
        <v>192</v>
      </c>
      <c r="W327" s="5"/>
      <c r="X327" s="5"/>
      <c r="Y327" s="5"/>
      <c r="Z327" s="5"/>
      <c r="AA327" s="5"/>
      <c r="AB327" s="204">
        <v>8.75</v>
      </c>
      <c r="AC327" s="204"/>
      <c r="AD327" s="204"/>
      <c r="AE327" s="49" t="s">
        <v>51</v>
      </c>
      <c r="AF327" s="5"/>
      <c r="AG327" s="5"/>
      <c r="AH327" s="5"/>
      <c r="AI327" s="5"/>
      <c r="AJ327" s="5"/>
      <c r="AK327" s="5"/>
      <c r="AL327" s="5"/>
      <c r="AM327" s="5"/>
      <c r="AN327" s="5"/>
      <c r="AO327" s="12"/>
    </row>
    <row r="328" spans="1:41" x14ac:dyDescent="0.2">
      <c r="A328" s="63" t="s">
        <v>225</v>
      </c>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4"/>
    </row>
    <row r="329" spans="1:41" x14ac:dyDescent="0.2">
      <c r="A329" s="220" t="s">
        <v>193</v>
      </c>
      <c r="B329" s="221"/>
      <c r="C329" s="221"/>
      <c r="D329" s="221"/>
      <c r="E329" s="221"/>
      <c r="F329" s="221"/>
      <c r="G329" s="221"/>
      <c r="H329" s="221"/>
      <c r="I329" s="219">
        <v>21.8</v>
      </c>
      <c r="J329" s="219"/>
      <c r="K329" s="219"/>
      <c r="L329" s="66" t="s">
        <v>194</v>
      </c>
      <c r="M329" s="66"/>
      <c r="N329" s="66"/>
      <c r="O329" s="66"/>
      <c r="P329" s="66"/>
      <c r="Q329" s="66"/>
      <c r="R329" s="66"/>
      <c r="S329" s="66"/>
      <c r="T329" s="66"/>
      <c r="U329" s="66"/>
      <c r="V329" s="66"/>
      <c r="W329" s="66"/>
      <c r="X329" s="66"/>
      <c r="Y329" s="66"/>
      <c r="Z329" s="219">
        <v>1.0249999999999999</v>
      </c>
      <c r="AA329" s="219"/>
      <c r="AB329" s="219"/>
      <c r="AC329" s="221" t="s">
        <v>52</v>
      </c>
      <c r="AD329" s="221"/>
      <c r="AE329" s="222">
        <v>1.0029999999999999</v>
      </c>
      <c r="AF329" s="222"/>
      <c r="AG329" s="222"/>
      <c r="AH329" s="66" t="s">
        <v>53</v>
      </c>
      <c r="AI329" s="66"/>
      <c r="AJ329" s="66"/>
      <c r="AK329" s="66"/>
      <c r="AL329" s="66"/>
      <c r="AM329" s="66"/>
      <c r="AN329" s="66"/>
      <c r="AO329" s="14"/>
    </row>
    <row r="330" spans="1:41" ht="10.5" customHeight="1" x14ac:dyDescent="0.2">
      <c r="A330" s="47" t="s">
        <v>54</v>
      </c>
      <c r="B330" s="47"/>
      <c r="C330" s="47"/>
      <c r="D330" s="47"/>
      <c r="E330" s="47"/>
      <c r="F330" s="47"/>
      <c r="G330" s="47"/>
      <c r="H330" s="47"/>
      <c r="I330" s="47"/>
      <c r="J330" s="47"/>
      <c r="K330" s="47"/>
      <c r="L330" s="47"/>
      <c r="M330" s="47"/>
      <c r="N330" s="47"/>
      <c r="O330" s="47"/>
      <c r="P330" s="47"/>
      <c r="Q330" s="47"/>
      <c r="R330" s="47"/>
      <c r="S330" s="47"/>
      <c r="T330" s="47"/>
      <c r="U330" s="47"/>
      <c r="V330" s="47"/>
      <c r="W330" s="62"/>
      <c r="X330" s="62"/>
      <c r="Y330" s="62"/>
      <c r="Z330" s="62"/>
      <c r="AA330" s="62"/>
      <c r="AB330" s="62"/>
      <c r="AC330" s="62"/>
      <c r="AD330" s="62"/>
      <c r="AE330" s="62"/>
      <c r="AF330" s="62"/>
      <c r="AG330" s="62"/>
      <c r="AH330" s="62"/>
      <c r="AI330" s="62"/>
      <c r="AJ330" s="62"/>
      <c r="AK330" s="62"/>
      <c r="AL330" s="62"/>
      <c r="AM330" s="62"/>
      <c r="AN330" s="62"/>
      <c r="AO330" s="62"/>
    </row>
    <row r="331" spans="1:41" ht="10.5"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62"/>
      <c r="X331" s="62"/>
      <c r="Y331" s="62"/>
      <c r="Z331" s="62"/>
      <c r="AA331" s="62"/>
      <c r="AB331" s="62"/>
      <c r="AC331" s="62"/>
      <c r="AD331" s="62"/>
      <c r="AE331" s="62"/>
      <c r="AF331" s="62"/>
      <c r="AG331" s="62"/>
      <c r="AH331" s="62"/>
      <c r="AI331" s="62"/>
      <c r="AJ331" s="62"/>
      <c r="AK331" s="62"/>
      <c r="AL331" s="62"/>
      <c r="AM331" s="62"/>
      <c r="AN331" s="62"/>
      <c r="AO331" s="62"/>
    </row>
    <row r="332" spans="1:41" ht="10.5" customHeight="1" x14ac:dyDescent="0.2">
      <c r="A332" s="47"/>
      <c r="B332" s="47"/>
      <c r="C332" s="47"/>
      <c r="D332" s="47"/>
      <c r="E332" s="47"/>
      <c r="F332" s="47"/>
      <c r="G332" s="47"/>
      <c r="H332" s="47"/>
      <c r="I332" s="47"/>
      <c r="J332" s="47"/>
      <c r="K332" s="47"/>
      <c r="L332" s="61"/>
      <c r="M332" s="47"/>
      <c r="N332" s="47"/>
      <c r="O332" s="47"/>
      <c r="P332" s="47"/>
      <c r="Q332" s="47"/>
      <c r="R332" s="47"/>
      <c r="S332" s="47"/>
      <c r="T332" s="47"/>
      <c r="U332" s="47"/>
      <c r="V332" s="47"/>
      <c r="W332" s="62"/>
      <c r="X332" s="62"/>
      <c r="Y332" s="62"/>
      <c r="Z332" s="62"/>
      <c r="AA332" s="62"/>
      <c r="AB332" s="62"/>
      <c r="AC332" s="62"/>
      <c r="AD332" s="62"/>
      <c r="AE332" s="62"/>
      <c r="AF332" s="62"/>
      <c r="AG332" s="62"/>
      <c r="AH332" s="62"/>
      <c r="AI332" s="62"/>
      <c r="AJ332" s="62"/>
      <c r="AK332" s="62"/>
      <c r="AL332" s="62"/>
      <c r="AM332" s="62"/>
      <c r="AN332" s="62"/>
      <c r="AO332" s="62"/>
    </row>
    <row r="333" spans="1:41" ht="10.5" customHeight="1" x14ac:dyDescent="0.2">
      <c r="A333" s="47"/>
      <c r="B333" s="216" t="s">
        <v>4</v>
      </c>
      <c r="C333" s="194">
        <f>F327</f>
        <v>85200</v>
      </c>
      <c r="D333" s="194"/>
      <c r="E333" s="194"/>
      <c r="F333" s="194"/>
      <c r="G333" s="216" t="s">
        <v>55</v>
      </c>
      <c r="H333" s="194">
        <f>Z329</f>
        <v>1.0249999999999999</v>
      </c>
      <c r="I333" s="194"/>
      <c r="J333" s="194"/>
      <c r="K333" s="194"/>
      <c r="L333" s="216" t="s">
        <v>0</v>
      </c>
      <c r="M333" s="216">
        <v>1</v>
      </c>
      <c r="N333" s="216" t="s">
        <v>56</v>
      </c>
      <c r="O333" s="216" t="s">
        <v>4</v>
      </c>
      <c r="P333" s="197">
        <f>(C333/C334)*((H333/H334)-1)</f>
        <v>85.724477942319908</v>
      </c>
      <c r="Q333" s="197"/>
      <c r="R333" s="197"/>
      <c r="S333" s="197"/>
      <c r="T333" s="197"/>
      <c r="U333" s="216" t="s">
        <v>41</v>
      </c>
      <c r="V333" s="216"/>
      <c r="W333" s="62"/>
      <c r="X333" s="62"/>
      <c r="Y333" s="62"/>
      <c r="Z333" s="62"/>
      <c r="AA333" s="62"/>
      <c r="AB333" s="62"/>
      <c r="AC333" s="62"/>
      <c r="AD333" s="62"/>
      <c r="AE333" s="62"/>
      <c r="AF333" s="62"/>
      <c r="AG333" s="62"/>
      <c r="AH333" s="62"/>
      <c r="AI333" s="62"/>
      <c r="AJ333" s="62"/>
      <c r="AK333" s="62"/>
      <c r="AL333" s="62"/>
      <c r="AM333" s="62"/>
      <c r="AN333" s="62"/>
      <c r="AO333" s="62"/>
    </row>
    <row r="334" spans="1:41" ht="10.5" customHeight="1" x14ac:dyDescent="0.2">
      <c r="A334" s="47"/>
      <c r="B334" s="216"/>
      <c r="C334" s="214">
        <f>I329</f>
        <v>21.8</v>
      </c>
      <c r="D334" s="214"/>
      <c r="E334" s="214"/>
      <c r="F334" s="214"/>
      <c r="G334" s="216"/>
      <c r="H334" s="214">
        <f>AE329</f>
        <v>1.0029999999999999</v>
      </c>
      <c r="I334" s="214"/>
      <c r="J334" s="214"/>
      <c r="K334" s="214"/>
      <c r="L334" s="216"/>
      <c r="M334" s="216"/>
      <c r="N334" s="216"/>
      <c r="O334" s="216"/>
      <c r="P334" s="197"/>
      <c r="Q334" s="197"/>
      <c r="R334" s="197"/>
      <c r="S334" s="197"/>
      <c r="T334" s="197"/>
      <c r="U334" s="216"/>
      <c r="V334" s="216"/>
      <c r="W334" s="62"/>
      <c r="X334" s="62"/>
      <c r="Y334" s="62"/>
      <c r="Z334" s="62"/>
      <c r="AA334" s="62"/>
      <c r="AB334" s="62"/>
      <c r="AC334" s="62"/>
      <c r="AD334" s="62"/>
      <c r="AE334" s="62"/>
      <c r="AF334" s="62"/>
      <c r="AG334" s="62"/>
      <c r="AH334" s="62"/>
      <c r="AI334" s="62"/>
      <c r="AJ334" s="62"/>
      <c r="AK334" s="62"/>
      <c r="AL334" s="62"/>
      <c r="AM334" s="62"/>
      <c r="AN334" s="62"/>
      <c r="AO334" s="62"/>
    </row>
    <row r="335" spans="1:41" ht="10.5" customHeight="1" x14ac:dyDescent="0.2">
      <c r="A335" s="47" t="s">
        <v>58</v>
      </c>
      <c r="B335" s="47"/>
      <c r="C335" s="47"/>
      <c r="D335" s="47"/>
      <c r="E335" s="47"/>
      <c r="F335" s="47"/>
      <c r="G335" s="47"/>
      <c r="H335" s="47"/>
      <c r="I335" s="47"/>
      <c r="J335" s="47"/>
      <c r="K335" s="47"/>
      <c r="L335" s="47"/>
      <c r="M335" s="47"/>
      <c r="N335" s="47"/>
      <c r="O335" s="47"/>
      <c r="P335" s="47"/>
      <c r="Q335" s="47"/>
      <c r="R335" s="47"/>
      <c r="S335" s="47"/>
      <c r="T335" s="47"/>
      <c r="U335" s="47"/>
      <c r="V335" s="47"/>
      <c r="W335" s="62"/>
      <c r="X335" s="62"/>
      <c r="Y335" s="62"/>
      <c r="Z335" s="62"/>
      <c r="AA335" s="62"/>
      <c r="AB335" s="62"/>
      <c r="AC335" s="62"/>
      <c r="AD335" s="62"/>
      <c r="AE335" s="62"/>
      <c r="AF335" s="62"/>
      <c r="AG335" s="62"/>
      <c r="AH335" s="62"/>
      <c r="AI335" s="62"/>
      <c r="AJ335" s="62"/>
      <c r="AK335" s="62"/>
      <c r="AL335" s="62"/>
      <c r="AM335" s="62"/>
      <c r="AN335" s="62"/>
      <c r="AO335" s="62"/>
    </row>
    <row r="336" spans="1:41" ht="10.5" customHeight="1" x14ac:dyDescent="0.2">
      <c r="A336" s="47"/>
      <c r="B336" s="216" t="s">
        <v>37</v>
      </c>
      <c r="C336" s="194">
        <f>S327</f>
        <v>7.85</v>
      </c>
      <c r="D336" s="194"/>
      <c r="E336" s="194"/>
      <c r="F336" s="38" t="s">
        <v>61</v>
      </c>
      <c r="G336" s="194">
        <f>AB327</f>
        <v>8.75</v>
      </c>
      <c r="H336" s="194"/>
      <c r="I336" s="194"/>
      <c r="J336" s="216" t="s">
        <v>8</v>
      </c>
      <c r="K336" s="216" t="s">
        <v>43</v>
      </c>
      <c r="L336" s="218">
        <f>(C336+G336)/2*100</f>
        <v>830.00000000000011</v>
      </c>
      <c r="M336" s="218"/>
      <c r="N336" s="218"/>
      <c r="O336" s="218"/>
      <c r="P336" s="218"/>
      <c r="Q336" s="218"/>
      <c r="R336" s="216" t="s">
        <v>23</v>
      </c>
      <c r="S336" s="47"/>
      <c r="T336" s="47"/>
      <c r="U336" s="47"/>
      <c r="V336" s="47"/>
      <c r="W336" s="62"/>
      <c r="X336" s="62"/>
      <c r="Y336" s="62"/>
      <c r="Z336" s="62"/>
      <c r="AA336" s="62"/>
      <c r="AB336" s="62"/>
      <c r="AC336" s="62"/>
      <c r="AD336" s="62"/>
      <c r="AE336" s="62"/>
      <c r="AF336" s="62"/>
      <c r="AG336" s="62"/>
      <c r="AH336" s="62"/>
      <c r="AI336" s="62"/>
      <c r="AJ336" s="62"/>
      <c r="AK336" s="62"/>
      <c r="AL336" s="62"/>
      <c r="AM336" s="62"/>
      <c r="AN336" s="62"/>
      <c r="AO336" s="62"/>
    </row>
    <row r="337" spans="1:41" ht="10.5" customHeight="1" x14ac:dyDescent="0.2">
      <c r="A337" s="47"/>
      <c r="B337" s="216"/>
      <c r="C337" s="214">
        <v>2</v>
      </c>
      <c r="D337" s="214"/>
      <c r="E337" s="214"/>
      <c r="F337" s="214"/>
      <c r="G337" s="214"/>
      <c r="H337" s="214"/>
      <c r="I337" s="214"/>
      <c r="J337" s="216"/>
      <c r="K337" s="216"/>
      <c r="L337" s="218"/>
      <c r="M337" s="218"/>
      <c r="N337" s="218"/>
      <c r="O337" s="218"/>
      <c r="P337" s="218"/>
      <c r="Q337" s="218"/>
      <c r="R337" s="216"/>
      <c r="S337" s="47"/>
      <c r="T337" s="47"/>
      <c r="U337" s="47"/>
      <c r="V337" s="47"/>
      <c r="W337" s="62"/>
      <c r="X337" s="62"/>
      <c r="Y337" s="62"/>
      <c r="Z337" s="62"/>
      <c r="AA337" s="62"/>
      <c r="AB337" s="62"/>
      <c r="AC337" s="62"/>
      <c r="AD337" s="62"/>
      <c r="AE337" s="62"/>
      <c r="AF337" s="62"/>
      <c r="AG337" s="62"/>
      <c r="AH337" s="62"/>
      <c r="AI337" s="62"/>
      <c r="AJ337" s="62"/>
      <c r="AK337" s="62"/>
      <c r="AL337" s="62"/>
      <c r="AM337" s="62"/>
      <c r="AN337" s="62"/>
      <c r="AO337" s="62"/>
    </row>
    <row r="338" spans="1:41" ht="10.5" customHeight="1" x14ac:dyDescent="0.2">
      <c r="A338" s="47" t="s">
        <v>62</v>
      </c>
      <c r="B338" s="47"/>
      <c r="C338" s="47"/>
      <c r="D338" s="47"/>
      <c r="E338" s="47"/>
      <c r="F338" s="47"/>
      <c r="G338" s="47"/>
      <c r="H338" s="47"/>
      <c r="I338" s="47"/>
      <c r="J338" s="47"/>
      <c r="K338" s="47"/>
      <c r="L338" s="47"/>
      <c r="M338" s="47"/>
      <c r="N338" s="47"/>
      <c r="O338" s="47"/>
      <c r="P338" s="47"/>
      <c r="Q338" s="47"/>
      <c r="R338" s="47"/>
      <c r="S338" s="47"/>
      <c r="T338" s="47"/>
      <c r="U338" s="47"/>
      <c r="V338" s="47"/>
      <c r="W338" s="62"/>
      <c r="X338" s="62"/>
      <c r="Y338" s="62"/>
      <c r="Z338" s="62"/>
      <c r="AA338" s="62"/>
      <c r="AB338" s="62"/>
      <c r="AC338" s="62"/>
      <c r="AD338" s="62"/>
      <c r="AE338" s="62"/>
      <c r="AF338" s="62"/>
      <c r="AG338" s="62"/>
      <c r="AH338" s="62"/>
      <c r="AI338" s="62"/>
      <c r="AJ338" s="62"/>
      <c r="AK338" s="62"/>
      <c r="AL338" s="62"/>
      <c r="AM338" s="62"/>
      <c r="AN338" s="62"/>
      <c r="AO338" s="62"/>
    </row>
    <row r="339" spans="1:41" ht="10.5" customHeight="1" x14ac:dyDescent="0.2">
      <c r="A339" s="47"/>
      <c r="B339" s="216">
        <f>ROUND(L336,2)</f>
        <v>830</v>
      </c>
      <c r="C339" s="216"/>
      <c r="D339" s="216"/>
      <c r="E339" s="216"/>
      <c r="F339" s="216" t="s">
        <v>61</v>
      </c>
      <c r="G339" s="196">
        <f>ROUND(P333,2)</f>
        <v>85.72</v>
      </c>
      <c r="H339" s="196"/>
      <c r="I339" s="196"/>
      <c r="J339" s="196"/>
      <c r="K339" s="216" t="s">
        <v>43</v>
      </c>
      <c r="L339" s="193">
        <f>B339+G339</f>
        <v>915.72</v>
      </c>
      <c r="M339" s="193"/>
      <c r="N339" s="193"/>
      <c r="O339" s="193"/>
      <c r="P339" s="193"/>
      <c r="Q339" s="216" t="s">
        <v>23</v>
      </c>
      <c r="R339" s="47"/>
      <c r="S339" s="47"/>
      <c r="T339" s="47"/>
      <c r="U339" s="47"/>
      <c r="V339" s="47"/>
      <c r="W339" s="62"/>
      <c r="X339" s="62"/>
      <c r="Y339" s="62"/>
      <c r="Z339" s="62"/>
      <c r="AA339" s="62"/>
      <c r="AB339" s="62"/>
      <c r="AC339" s="62"/>
      <c r="AD339" s="62"/>
      <c r="AE339" s="62"/>
      <c r="AF339" s="62"/>
      <c r="AG339" s="62"/>
      <c r="AH339" s="62"/>
      <c r="AI339" s="62"/>
      <c r="AJ339" s="62"/>
      <c r="AK339" s="62"/>
      <c r="AL339" s="62"/>
      <c r="AM339" s="62"/>
      <c r="AN339" s="62"/>
      <c r="AO339" s="62"/>
    </row>
    <row r="340" spans="1:41" ht="10.5" customHeight="1" x14ac:dyDescent="0.2">
      <c r="A340" s="47"/>
      <c r="B340" s="216"/>
      <c r="C340" s="216"/>
      <c r="D340" s="216"/>
      <c r="E340" s="216"/>
      <c r="F340" s="216"/>
      <c r="G340" s="196"/>
      <c r="H340" s="196"/>
      <c r="I340" s="196"/>
      <c r="J340" s="196"/>
      <c r="K340" s="216"/>
      <c r="L340" s="193"/>
      <c r="M340" s="193"/>
      <c r="N340" s="193"/>
      <c r="O340" s="193"/>
      <c r="P340" s="193"/>
      <c r="Q340" s="216"/>
      <c r="R340" s="47"/>
      <c r="S340" s="47"/>
      <c r="T340" s="47"/>
      <c r="U340" s="47"/>
      <c r="V340" s="47"/>
      <c r="W340" s="62"/>
      <c r="X340" s="62"/>
      <c r="Y340" s="62"/>
      <c r="Z340" s="62"/>
      <c r="AA340" s="62"/>
      <c r="AB340" s="62"/>
      <c r="AC340" s="62"/>
      <c r="AD340" s="62"/>
      <c r="AE340" s="62"/>
      <c r="AF340" s="62"/>
      <c r="AG340" s="62"/>
      <c r="AH340" s="62"/>
      <c r="AI340" s="62"/>
      <c r="AJ340" s="62"/>
      <c r="AK340" s="62"/>
      <c r="AL340" s="62"/>
      <c r="AM340" s="62"/>
      <c r="AN340" s="62"/>
      <c r="AO340" s="62"/>
    </row>
    <row r="341" spans="1:41" ht="10.5" customHeight="1" x14ac:dyDescent="0.2">
      <c r="A341" s="47"/>
      <c r="B341" s="47"/>
      <c r="C341" s="47"/>
      <c r="D341" s="47"/>
      <c r="E341" s="47"/>
      <c r="F341" s="47"/>
      <c r="G341" s="47"/>
      <c r="H341" s="47"/>
      <c r="I341" s="47"/>
      <c r="J341" s="47"/>
      <c r="K341" s="47" t="s">
        <v>43</v>
      </c>
      <c r="L341" s="217">
        <f>L339/100</f>
        <v>9.1571999999999996</v>
      </c>
      <c r="M341" s="217"/>
      <c r="N341" s="217"/>
      <c r="O341" s="217"/>
      <c r="P341" s="217"/>
      <c r="Q341" s="47" t="s">
        <v>237</v>
      </c>
      <c r="R341" s="47"/>
      <c r="S341" s="47"/>
      <c r="T341" s="47"/>
      <c r="U341" s="47"/>
      <c r="V341" s="47"/>
      <c r="W341" s="62"/>
      <c r="X341" s="62"/>
      <c r="Y341" s="62"/>
      <c r="Z341" s="62"/>
      <c r="AA341" s="62"/>
      <c r="AB341" s="62"/>
      <c r="AC341" s="62"/>
      <c r="AD341" s="62"/>
      <c r="AE341" s="62"/>
      <c r="AF341" s="62"/>
      <c r="AG341" s="62"/>
      <c r="AH341" s="62"/>
      <c r="AI341" s="62"/>
      <c r="AJ341" s="62"/>
      <c r="AK341" s="62"/>
      <c r="AL341" s="62"/>
      <c r="AM341" s="62"/>
      <c r="AN341" s="62"/>
      <c r="AO341" s="62"/>
    </row>
  </sheetData>
  <mergeCells count="740">
    <mergeCell ref="L341:P341"/>
    <mergeCell ref="B336:B337"/>
    <mergeCell ref="C336:E336"/>
    <mergeCell ref="G336:I336"/>
    <mergeCell ref="J336:J337"/>
    <mergeCell ref="K336:K337"/>
    <mergeCell ref="L336:Q337"/>
    <mergeCell ref="R336:R337"/>
    <mergeCell ref="C337:I337"/>
    <mergeCell ref="B339:E340"/>
    <mergeCell ref="F339:F340"/>
    <mergeCell ref="G339:J340"/>
    <mergeCell ref="K339:K340"/>
    <mergeCell ref="L339:P340"/>
    <mergeCell ref="Q339:Q340"/>
    <mergeCell ref="AE329:AG329"/>
    <mergeCell ref="B333:B334"/>
    <mergeCell ref="C333:F333"/>
    <mergeCell ref="G333:G334"/>
    <mergeCell ref="H333:K333"/>
    <mergeCell ref="L333:L334"/>
    <mergeCell ref="M333:M334"/>
    <mergeCell ref="N333:N334"/>
    <mergeCell ref="O333:O334"/>
    <mergeCell ref="P333:T334"/>
    <mergeCell ref="U333:V334"/>
    <mergeCell ref="C334:F334"/>
    <mergeCell ref="H334:K334"/>
    <mergeCell ref="L324:P324"/>
    <mergeCell ref="A327:E327"/>
    <mergeCell ref="F327:I327"/>
    <mergeCell ref="J327:R327"/>
    <mergeCell ref="S327:U327"/>
    <mergeCell ref="AB327:AD327"/>
    <mergeCell ref="A329:H329"/>
    <mergeCell ref="I329:K329"/>
    <mergeCell ref="Z329:AB329"/>
    <mergeCell ref="AC329:AD329"/>
    <mergeCell ref="B319:B320"/>
    <mergeCell ref="C319:E319"/>
    <mergeCell ref="G319:I319"/>
    <mergeCell ref="J319:J320"/>
    <mergeCell ref="K319:K320"/>
    <mergeCell ref="L319:Q320"/>
    <mergeCell ref="R319:R320"/>
    <mergeCell ref="C320:I320"/>
    <mergeCell ref="B322:E323"/>
    <mergeCell ref="F322:F323"/>
    <mergeCell ref="G322:J323"/>
    <mergeCell ref="K322:K323"/>
    <mergeCell ref="L322:P323"/>
    <mergeCell ref="Q322:Q323"/>
    <mergeCell ref="AE312:AG312"/>
    <mergeCell ref="B316:B317"/>
    <mergeCell ref="C316:F316"/>
    <mergeCell ref="G316:G317"/>
    <mergeCell ref="H316:K316"/>
    <mergeCell ref="L316:L317"/>
    <mergeCell ref="M316:M317"/>
    <mergeCell ref="N316:N317"/>
    <mergeCell ref="O316:O317"/>
    <mergeCell ref="P316:T317"/>
    <mergeCell ref="U316:V317"/>
    <mergeCell ref="C317:F317"/>
    <mergeCell ref="H317:K317"/>
    <mergeCell ref="L307:P307"/>
    <mergeCell ref="A310:E310"/>
    <mergeCell ref="F310:I310"/>
    <mergeCell ref="J310:R310"/>
    <mergeCell ref="S310:U310"/>
    <mergeCell ref="AB310:AD310"/>
    <mergeCell ref="A312:H312"/>
    <mergeCell ref="I312:K312"/>
    <mergeCell ref="Z312:AB312"/>
    <mergeCell ref="AC312:AD312"/>
    <mergeCell ref="B302:B303"/>
    <mergeCell ref="C302:E302"/>
    <mergeCell ref="G302:I302"/>
    <mergeCell ref="J302:J303"/>
    <mergeCell ref="K302:K303"/>
    <mergeCell ref="L302:Q303"/>
    <mergeCell ref="R302:R303"/>
    <mergeCell ref="C303:I303"/>
    <mergeCell ref="B305:E306"/>
    <mergeCell ref="F305:F306"/>
    <mergeCell ref="G305:J306"/>
    <mergeCell ref="K305:K306"/>
    <mergeCell ref="L305:P306"/>
    <mergeCell ref="Q305:Q306"/>
    <mergeCell ref="AE295:AG295"/>
    <mergeCell ref="B299:B300"/>
    <mergeCell ref="C299:F299"/>
    <mergeCell ref="G299:G300"/>
    <mergeCell ref="H299:K299"/>
    <mergeCell ref="L299:L300"/>
    <mergeCell ref="M299:M300"/>
    <mergeCell ref="N299:N300"/>
    <mergeCell ref="O299:O300"/>
    <mergeCell ref="P299:T300"/>
    <mergeCell ref="U299:V300"/>
    <mergeCell ref="C300:F300"/>
    <mergeCell ref="H300:K300"/>
    <mergeCell ref="L290:P290"/>
    <mergeCell ref="A293:E293"/>
    <mergeCell ref="F293:I293"/>
    <mergeCell ref="J293:R293"/>
    <mergeCell ref="S293:U293"/>
    <mergeCell ref="AB293:AD293"/>
    <mergeCell ref="A295:H295"/>
    <mergeCell ref="I295:K295"/>
    <mergeCell ref="Z295:AB295"/>
    <mergeCell ref="AC295:AD295"/>
    <mergeCell ref="B285:B286"/>
    <mergeCell ref="C285:E285"/>
    <mergeCell ref="G285:I285"/>
    <mergeCell ref="J285:J286"/>
    <mergeCell ref="K285:K286"/>
    <mergeCell ref="L285:Q286"/>
    <mergeCell ref="R285:R286"/>
    <mergeCell ref="C286:I286"/>
    <mergeCell ref="B288:E289"/>
    <mergeCell ref="F288:F289"/>
    <mergeCell ref="G288:J289"/>
    <mergeCell ref="K288:K289"/>
    <mergeCell ref="L288:P289"/>
    <mergeCell ref="Q288:Q289"/>
    <mergeCell ref="AE278:AG278"/>
    <mergeCell ref="B282:B283"/>
    <mergeCell ref="C282:F282"/>
    <mergeCell ref="G282:G283"/>
    <mergeCell ref="H282:K282"/>
    <mergeCell ref="L282:L283"/>
    <mergeCell ref="M282:M283"/>
    <mergeCell ref="N282:N283"/>
    <mergeCell ref="O282:O283"/>
    <mergeCell ref="P282:T283"/>
    <mergeCell ref="U282:V283"/>
    <mergeCell ref="C283:F283"/>
    <mergeCell ref="H283:K283"/>
    <mergeCell ref="L273:P273"/>
    <mergeCell ref="A276:E276"/>
    <mergeCell ref="F276:I276"/>
    <mergeCell ref="J276:R276"/>
    <mergeCell ref="S276:U276"/>
    <mergeCell ref="AB276:AD276"/>
    <mergeCell ref="A278:H278"/>
    <mergeCell ref="I278:K278"/>
    <mergeCell ref="Z278:AB278"/>
    <mergeCell ref="AC278:AD278"/>
    <mergeCell ref="B268:B269"/>
    <mergeCell ref="C268:E268"/>
    <mergeCell ref="G268:I268"/>
    <mergeCell ref="J268:J269"/>
    <mergeCell ref="K268:K269"/>
    <mergeCell ref="L268:Q269"/>
    <mergeCell ref="R268:R269"/>
    <mergeCell ref="C269:I269"/>
    <mergeCell ref="B271:E272"/>
    <mergeCell ref="F271:F272"/>
    <mergeCell ref="G271:J272"/>
    <mergeCell ref="K271:K272"/>
    <mergeCell ref="L271:P272"/>
    <mergeCell ref="Q271:Q272"/>
    <mergeCell ref="AE261:AG261"/>
    <mergeCell ref="B265:B266"/>
    <mergeCell ref="C265:F265"/>
    <mergeCell ref="G265:G266"/>
    <mergeCell ref="H265:K265"/>
    <mergeCell ref="L265:L266"/>
    <mergeCell ref="M265:M266"/>
    <mergeCell ref="N265:N266"/>
    <mergeCell ref="O265:O266"/>
    <mergeCell ref="P265:T266"/>
    <mergeCell ref="U265:V266"/>
    <mergeCell ref="C266:F266"/>
    <mergeCell ref="H266:K266"/>
    <mergeCell ref="L256:P256"/>
    <mergeCell ref="A259:E259"/>
    <mergeCell ref="F259:I259"/>
    <mergeCell ref="J259:R259"/>
    <mergeCell ref="S259:U259"/>
    <mergeCell ref="AB259:AD259"/>
    <mergeCell ref="A261:H261"/>
    <mergeCell ref="I261:K261"/>
    <mergeCell ref="Z261:AB261"/>
    <mergeCell ref="AC261:AD261"/>
    <mergeCell ref="B251:B252"/>
    <mergeCell ref="C251:E251"/>
    <mergeCell ref="G251:I251"/>
    <mergeCell ref="J251:J252"/>
    <mergeCell ref="K251:K252"/>
    <mergeCell ref="L251:Q252"/>
    <mergeCell ref="R251:R252"/>
    <mergeCell ref="C252:I252"/>
    <mergeCell ref="B254:E255"/>
    <mergeCell ref="F254:F255"/>
    <mergeCell ref="G254:J255"/>
    <mergeCell ref="K254:K255"/>
    <mergeCell ref="L254:P255"/>
    <mergeCell ref="Q254:Q255"/>
    <mergeCell ref="AE244:AG244"/>
    <mergeCell ref="B248:B249"/>
    <mergeCell ref="C248:F248"/>
    <mergeCell ref="G248:G249"/>
    <mergeCell ref="H248:K248"/>
    <mergeCell ref="L248:L249"/>
    <mergeCell ref="M248:M249"/>
    <mergeCell ref="N248:N249"/>
    <mergeCell ref="O248:O249"/>
    <mergeCell ref="P248:T249"/>
    <mergeCell ref="U248:V249"/>
    <mergeCell ref="C249:F249"/>
    <mergeCell ref="H249:K249"/>
    <mergeCell ref="L239:P239"/>
    <mergeCell ref="A242:E242"/>
    <mergeCell ref="F242:I242"/>
    <mergeCell ref="J242:R242"/>
    <mergeCell ref="S242:U242"/>
    <mergeCell ref="AB242:AD242"/>
    <mergeCell ref="A244:H244"/>
    <mergeCell ref="I244:K244"/>
    <mergeCell ref="Z244:AB244"/>
    <mergeCell ref="AC244:AD244"/>
    <mergeCell ref="B234:B235"/>
    <mergeCell ref="C234:E234"/>
    <mergeCell ref="G234:I234"/>
    <mergeCell ref="J234:J235"/>
    <mergeCell ref="K234:K235"/>
    <mergeCell ref="L234:Q235"/>
    <mergeCell ref="R234:R235"/>
    <mergeCell ref="C235:I235"/>
    <mergeCell ref="B237:E238"/>
    <mergeCell ref="F237:F238"/>
    <mergeCell ref="G237:J238"/>
    <mergeCell ref="K237:K238"/>
    <mergeCell ref="L237:P238"/>
    <mergeCell ref="Q237:Q238"/>
    <mergeCell ref="AE227:AG227"/>
    <mergeCell ref="B231:B232"/>
    <mergeCell ref="C231:F231"/>
    <mergeCell ref="G231:G232"/>
    <mergeCell ref="H231:K231"/>
    <mergeCell ref="L231:L232"/>
    <mergeCell ref="M231:M232"/>
    <mergeCell ref="N231:N232"/>
    <mergeCell ref="O231:O232"/>
    <mergeCell ref="P231:T232"/>
    <mergeCell ref="U231:V232"/>
    <mergeCell ref="C232:F232"/>
    <mergeCell ref="H232:K232"/>
    <mergeCell ref="L222:P222"/>
    <mergeCell ref="A225:E225"/>
    <mergeCell ref="F225:I225"/>
    <mergeCell ref="J225:R225"/>
    <mergeCell ref="S225:U225"/>
    <mergeCell ref="AB225:AD225"/>
    <mergeCell ref="A227:H227"/>
    <mergeCell ref="I227:K227"/>
    <mergeCell ref="Z227:AB227"/>
    <mergeCell ref="AC227:AD227"/>
    <mergeCell ref="B217:B218"/>
    <mergeCell ref="C217:E217"/>
    <mergeCell ref="G217:I217"/>
    <mergeCell ref="J217:J218"/>
    <mergeCell ref="K217:K218"/>
    <mergeCell ref="L217:Q218"/>
    <mergeCell ref="R217:R218"/>
    <mergeCell ref="C218:I218"/>
    <mergeCell ref="B220:E221"/>
    <mergeCell ref="F220:F221"/>
    <mergeCell ref="G220:J221"/>
    <mergeCell ref="K220:K221"/>
    <mergeCell ref="L220:P221"/>
    <mergeCell ref="Q220:Q221"/>
    <mergeCell ref="AE210:AG210"/>
    <mergeCell ref="B214:B215"/>
    <mergeCell ref="C214:F214"/>
    <mergeCell ref="G214:G215"/>
    <mergeCell ref="H214:K214"/>
    <mergeCell ref="L214:L215"/>
    <mergeCell ref="M214:M215"/>
    <mergeCell ref="N214:N215"/>
    <mergeCell ref="O214:O215"/>
    <mergeCell ref="P214:T215"/>
    <mergeCell ref="U214:V215"/>
    <mergeCell ref="C215:F215"/>
    <mergeCell ref="H215:K215"/>
    <mergeCell ref="L205:P205"/>
    <mergeCell ref="A208:E208"/>
    <mergeCell ref="F208:I208"/>
    <mergeCell ref="J208:R208"/>
    <mergeCell ref="S208:U208"/>
    <mergeCell ref="AB208:AD208"/>
    <mergeCell ref="A210:H210"/>
    <mergeCell ref="I210:K210"/>
    <mergeCell ref="Z210:AB210"/>
    <mergeCell ref="AC210:AD210"/>
    <mergeCell ref="B200:B201"/>
    <mergeCell ref="C200:E200"/>
    <mergeCell ref="G200:I200"/>
    <mergeCell ref="J200:J201"/>
    <mergeCell ref="K200:K201"/>
    <mergeCell ref="L200:Q201"/>
    <mergeCell ref="R200:R201"/>
    <mergeCell ref="C201:I201"/>
    <mergeCell ref="B203:E204"/>
    <mergeCell ref="F203:F204"/>
    <mergeCell ref="G203:J204"/>
    <mergeCell ref="K203:K204"/>
    <mergeCell ref="L203:P204"/>
    <mergeCell ref="Q203:Q204"/>
    <mergeCell ref="S191:U191"/>
    <mergeCell ref="AB191:AD191"/>
    <mergeCell ref="A193:H193"/>
    <mergeCell ref="I193:K193"/>
    <mergeCell ref="Z193:AB193"/>
    <mergeCell ref="AC193:AD193"/>
    <mergeCell ref="AE193:AG193"/>
    <mergeCell ref="B197:B198"/>
    <mergeCell ref="C197:F197"/>
    <mergeCell ref="G197:G198"/>
    <mergeCell ref="H197:K197"/>
    <mergeCell ref="L197:L198"/>
    <mergeCell ref="M197:M198"/>
    <mergeCell ref="N197:N198"/>
    <mergeCell ref="O197:O198"/>
    <mergeCell ref="P197:T198"/>
    <mergeCell ref="U197:V198"/>
    <mergeCell ref="C198:F198"/>
    <mergeCell ref="H198:K198"/>
    <mergeCell ref="B183:B184"/>
    <mergeCell ref="C183:E183"/>
    <mergeCell ref="G183:I183"/>
    <mergeCell ref="J183:J184"/>
    <mergeCell ref="K183:K184"/>
    <mergeCell ref="L183:Q184"/>
    <mergeCell ref="R183:R184"/>
    <mergeCell ref="C184:I184"/>
    <mergeCell ref="B186:E187"/>
    <mergeCell ref="F186:F187"/>
    <mergeCell ref="G186:J187"/>
    <mergeCell ref="K186:K187"/>
    <mergeCell ref="L186:P187"/>
    <mergeCell ref="Q186:Q187"/>
    <mergeCell ref="AE176:AG176"/>
    <mergeCell ref="B180:B181"/>
    <mergeCell ref="C180:F180"/>
    <mergeCell ref="G180:G181"/>
    <mergeCell ref="H180:K180"/>
    <mergeCell ref="L180:L181"/>
    <mergeCell ref="M180:M181"/>
    <mergeCell ref="N180:N181"/>
    <mergeCell ref="O180:O181"/>
    <mergeCell ref="P180:T181"/>
    <mergeCell ref="U180:V181"/>
    <mergeCell ref="C181:F181"/>
    <mergeCell ref="H181:K181"/>
    <mergeCell ref="L171:P171"/>
    <mergeCell ref="A174:E174"/>
    <mergeCell ref="F174:I174"/>
    <mergeCell ref="J174:R174"/>
    <mergeCell ref="S174:U174"/>
    <mergeCell ref="AB174:AD174"/>
    <mergeCell ref="A176:H176"/>
    <mergeCell ref="I176:K176"/>
    <mergeCell ref="Z176:AB176"/>
    <mergeCell ref="AC176:AD176"/>
    <mergeCell ref="G166:I166"/>
    <mergeCell ref="J166:J167"/>
    <mergeCell ref="K166:K167"/>
    <mergeCell ref="L166:Q167"/>
    <mergeCell ref="R166:R167"/>
    <mergeCell ref="C167:I167"/>
    <mergeCell ref="B169:E170"/>
    <mergeCell ref="F169:F170"/>
    <mergeCell ref="G169:J170"/>
    <mergeCell ref="K169:K170"/>
    <mergeCell ref="L169:P170"/>
    <mergeCell ref="Q169:Q170"/>
    <mergeCell ref="S157:U157"/>
    <mergeCell ref="AB157:AD157"/>
    <mergeCell ref="A159:H159"/>
    <mergeCell ref="I159:K159"/>
    <mergeCell ref="Z159:AB159"/>
    <mergeCell ref="AC159:AD159"/>
    <mergeCell ref="AE159:AG159"/>
    <mergeCell ref="B163:B164"/>
    <mergeCell ref="C163:F163"/>
    <mergeCell ref="G163:G164"/>
    <mergeCell ref="H163:K163"/>
    <mergeCell ref="L163:L164"/>
    <mergeCell ref="M163:M164"/>
    <mergeCell ref="N163:N164"/>
    <mergeCell ref="O163:O164"/>
    <mergeCell ref="P163:T164"/>
    <mergeCell ref="U163:V164"/>
    <mergeCell ref="C164:F164"/>
    <mergeCell ref="H164:K164"/>
    <mergeCell ref="S140:U140"/>
    <mergeCell ref="AB140:AD140"/>
    <mergeCell ref="A142:H142"/>
    <mergeCell ref="I142:K142"/>
    <mergeCell ref="Z142:AB142"/>
    <mergeCell ref="AC142:AD142"/>
    <mergeCell ref="AE142:AG142"/>
    <mergeCell ref="B146:B147"/>
    <mergeCell ref="C146:F146"/>
    <mergeCell ref="G146:G147"/>
    <mergeCell ref="H146:K146"/>
    <mergeCell ref="L146:L147"/>
    <mergeCell ref="M146:M147"/>
    <mergeCell ref="N146:N147"/>
    <mergeCell ref="O146:O147"/>
    <mergeCell ref="P146:T147"/>
    <mergeCell ref="U146:V147"/>
    <mergeCell ref="C147:F147"/>
    <mergeCell ref="H147:K147"/>
    <mergeCell ref="B135:E136"/>
    <mergeCell ref="F135:F136"/>
    <mergeCell ref="G135:J136"/>
    <mergeCell ref="K135:K136"/>
    <mergeCell ref="L135:P136"/>
    <mergeCell ref="Q135:Q136"/>
    <mergeCell ref="L137:P137"/>
    <mergeCell ref="A140:E140"/>
    <mergeCell ref="F140:I140"/>
    <mergeCell ref="J140:R140"/>
    <mergeCell ref="S123:U123"/>
    <mergeCell ref="AB123:AD123"/>
    <mergeCell ref="A125:H125"/>
    <mergeCell ref="I125:K125"/>
    <mergeCell ref="Z125:AB125"/>
    <mergeCell ref="AC125:AD125"/>
    <mergeCell ref="AE125:AG125"/>
    <mergeCell ref="B129:B130"/>
    <mergeCell ref="C129:F129"/>
    <mergeCell ref="G129:G130"/>
    <mergeCell ref="H129:K129"/>
    <mergeCell ref="L129:L130"/>
    <mergeCell ref="M129:M130"/>
    <mergeCell ref="N129:N130"/>
    <mergeCell ref="O129:O130"/>
    <mergeCell ref="P129:T130"/>
    <mergeCell ref="U129:V130"/>
    <mergeCell ref="C130:F130"/>
    <mergeCell ref="H130:K130"/>
    <mergeCell ref="S104:U104"/>
    <mergeCell ref="AB104:AD104"/>
    <mergeCell ref="A106:H106"/>
    <mergeCell ref="I106:K106"/>
    <mergeCell ref="Z106:AB106"/>
    <mergeCell ref="AC106:AD106"/>
    <mergeCell ref="AE106:AG106"/>
    <mergeCell ref="B110:B111"/>
    <mergeCell ref="C110:F110"/>
    <mergeCell ref="G110:G111"/>
    <mergeCell ref="H110:K110"/>
    <mergeCell ref="L110:L111"/>
    <mergeCell ref="M110:M111"/>
    <mergeCell ref="N110:N111"/>
    <mergeCell ref="O110:O111"/>
    <mergeCell ref="P110:T111"/>
    <mergeCell ref="U110:V111"/>
    <mergeCell ref="C111:F111"/>
    <mergeCell ref="H111:K111"/>
    <mergeCell ref="S87:U87"/>
    <mergeCell ref="AB87:AD87"/>
    <mergeCell ref="A89:H89"/>
    <mergeCell ref="I89:K89"/>
    <mergeCell ref="Z89:AB89"/>
    <mergeCell ref="AC89:AD89"/>
    <mergeCell ref="AE89:AG89"/>
    <mergeCell ref="B93:B94"/>
    <mergeCell ref="C93:F93"/>
    <mergeCell ref="G93:G94"/>
    <mergeCell ref="H93:K93"/>
    <mergeCell ref="L93:L94"/>
    <mergeCell ref="M93:M94"/>
    <mergeCell ref="N93:N94"/>
    <mergeCell ref="O93:O94"/>
    <mergeCell ref="P93:T94"/>
    <mergeCell ref="U93:V94"/>
    <mergeCell ref="C94:F94"/>
    <mergeCell ref="H94:K94"/>
    <mergeCell ref="S70:U70"/>
    <mergeCell ref="AB70:AD70"/>
    <mergeCell ref="A72:H72"/>
    <mergeCell ref="I72:K72"/>
    <mergeCell ref="Z72:AB72"/>
    <mergeCell ref="AC72:AD72"/>
    <mergeCell ref="AE72:AG72"/>
    <mergeCell ref="B76:B77"/>
    <mergeCell ref="C76:F76"/>
    <mergeCell ref="G76:G77"/>
    <mergeCell ref="H76:K76"/>
    <mergeCell ref="L76:L77"/>
    <mergeCell ref="M76:M77"/>
    <mergeCell ref="N76:N77"/>
    <mergeCell ref="O76:O77"/>
    <mergeCell ref="P76:T77"/>
    <mergeCell ref="U76:V77"/>
    <mergeCell ref="C77:F77"/>
    <mergeCell ref="H77:K77"/>
    <mergeCell ref="AE55:AG55"/>
    <mergeCell ref="C59:F59"/>
    <mergeCell ref="G59:G60"/>
    <mergeCell ref="H59:K59"/>
    <mergeCell ref="L59:L60"/>
    <mergeCell ref="M59:M60"/>
    <mergeCell ref="N59:N60"/>
    <mergeCell ref="O59:O60"/>
    <mergeCell ref="P59:T60"/>
    <mergeCell ref="U59:V60"/>
    <mergeCell ref="C60:F60"/>
    <mergeCell ref="H60:K60"/>
    <mergeCell ref="A53:E53"/>
    <mergeCell ref="F53:I53"/>
    <mergeCell ref="J53:R53"/>
    <mergeCell ref="S53:U53"/>
    <mergeCell ref="AB53:AD53"/>
    <mergeCell ref="A55:H55"/>
    <mergeCell ref="I55:K55"/>
    <mergeCell ref="Z55:AB55"/>
    <mergeCell ref="AC55:AD55"/>
    <mergeCell ref="AE38:AG38"/>
    <mergeCell ref="B42:B43"/>
    <mergeCell ref="C42:F42"/>
    <mergeCell ref="G42:G43"/>
    <mergeCell ref="H42:K42"/>
    <mergeCell ref="L42:L43"/>
    <mergeCell ref="M42:M43"/>
    <mergeCell ref="N42:N43"/>
    <mergeCell ref="O42:O43"/>
    <mergeCell ref="P42:T43"/>
    <mergeCell ref="U42:V43"/>
    <mergeCell ref="C43:F43"/>
    <mergeCell ref="H43:K43"/>
    <mergeCell ref="L33:P33"/>
    <mergeCell ref="A36:E36"/>
    <mergeCell ref="F36:I36"/>
    <mergeCell ref="J36:R36"/>
    <mergeCell ref="S36:U36"/>
    <mergeCell ref="AB36:AD36"/>
    <mergeCell ref="A38:H38"/>
    <mergeCell ref="I38:K38"/>
    <mergeCell ref="Z38:AB38"/>
    <mergeCell ref="AC38:AD38"/>
    <mergeCell ref="AE21:AG21"/>
    <mergeCell ref="B25:B26"/>
    <mergeCell ref="G25:G26"/>
    <mergeCell ref="L25:L26"/>
    <mergeCell ref="M25:M26"/>
    <mergeCell ref="N25:N26"/>
    <mergeCell ref="O25:O26"/>
    <mergeCell ref="P25:T26"/>
    <mergeCell ref="U25:V26"/>
    <mergeCell ref="C26:F26"/>
    <mergeCell ref="H26:K26"/>
    <mergeCell ref="C25:F25"/>
    <mergeCell ref="H25:K25"/>
    <mergeCell ref="L16:P16"/>
    <mergeCell ref="A19:E19"/>
    <mergeCell ref="F19:I19"/>
    <mergeCell ref="J19:R19"/>
    <mergeCell ref="S19:U19"/>
    <mergeCell ref="AB19:AD19"/>
    <mergeCell ref="A21:H21"/>
    <mergeCell ref="I21:K21"/>
    <mergeCell ref="Z21:AB21"/>
    <mergeCell ref="AC21:AD21"/>
    <mergeCell ref="Q14:Q15"/>
    <mergeCell ref="B14:E15"/>
    <mergeCell ref="F14:F15"/>
    <mergeCell ref="G14:J15"/>
    <mergeCell ref="K14:K15"/>
    <mergeCell ref="L14:P15"/>
    <mergeCell ref="AE4:AG4"/>
    <mergeCell ref="B8:B9"/>
    <mergeCell ref="C8:F8"/>
    <mergeCell ref="C9:F9"/>
    <mergeCell ref="G8:G9"/>
    <mergeCell ref="H8:K8"/>
    <mergeCell ref="H9:K9"/>
    <mergeCell ref="L8:L9"/>
    <mergeCell ref="M8:M9"/>
    <mergeCell ref="N8:N9"/>
    <mergeCell ref="O8:O9"/>
    <mergeCell ref="P8:T9"/>
    <mergeCell ref="U8:V9"/>
    <mergeCell ref="A2:E2"/>
    <mergeCell ref="J2:R2"/>
    <mergeCell ref="F2:I2"/>
    <mergeCell ref="S2:U2"/>
    <mergeCell ref="AB2:AD2"/>
    <mergeCell ref="K11:K12"/>
    <mergeCell ref="L11:Q12"/>
    <mergeCell ref="R11:R12"/>
    <mergeCell ref="B11:B12"/>
    <mergeCell ref="C11:E11"/>
    <mergeCell ref="G11:I11"/>
    <mergeCell ref="C12:I12"/>
    <mergeCell ref="J11:J12"/>
    <mergeCell ref="I4:K4"/>
    <mergeCell ref="Z4:AB4"/>
    <mergeCell ref="A4:H4"/>
    <mergeCell ref="AC4:AD4"/>
    <mergeCell ref="B28:B29"/>
    <mergeCell ref="C28:E28"/>
    <mergeCell ref="G28:I28"/>
    <mergeCell ref="J28:J29"/>
    <mergeCell ref="K28:K29"/>
    <mergeCell ref="L28:Q29"/>
    <mergeCell ref="R28:R29"/>
    <mergeCell ref="C29:I29"/>
    <mergeCell ref="B31:E32"/>
    <mergeCell ref="F31:F32"/>
    <mergeCell ref="G31:J32"/>
    <mergeCell ref="K31:K32"/>
    <mergeCell ref="L31:P32"/>
    <mergeCell ref="Q31:Q32"/>
    <mergeCell ref="B45:B46"/>
    <mergeCell ref="C45:E45"/>
    <mergeCell ref="G45:I45"/>
    <mergeCell ref="J45:J46"/>
    <mergeCell ref="K45:K46"/>
    <mergeCell ref="L45:Q46"/>
    <mergeCell ref="R45:R46"/>
    <mergeCell ref="C46:I46"/>
    <mergeCell ref="K62:K63"/>
    <mergeCell ref="B59:B60"/>
    <mergeCell ref="B62:B63"/>
    <mergeCell ref="C62:E62"/>
    <mergeCell ref="G62:I62"/>
    <mergeCell ref="J62:J63"/>
    <mergeCell ref="L62:Q63"/>
    <mergeCell ref="R62:R63"/>
    <mergeCell ref="C63:I63"/>
    <mergeCell ref="B48:E49"/>
    <mergeCell ref="F48:F49"/>
    <mergeCell ref="G48:J49"/>
    <mergeCell ref="K48:K49"/>
    <mergeCell ref="L48:P49"/>
    <mergeCell ref="Q48:Q49"/>
    <mergeCell ref="L50:P50"/>
    <mergeCell ref="B65:E66"/>
    <mergeCell ref="F65:F66"/>
    <mergeCell ref="G65:J66"/>
    <mergeCell ref="K65:K66"/>
    <mergeCell ref="L65:P66"/>
    <mergeCell ref="Q65:Q66"/>
    <mergeCell ref="L67:P67"/>
    <mergeCell ref="B79:B80"/>
    <mergeCell ref="C79:E79"/>
    <mergeCell ref="G79:I79"/>
    <mergeCell ref="J79:J80"/>
    <mergeCell ref="K79:K80"/>
    <mergeCell ref="L79:Q80"/>
    <mergeCell ref="A70:E70"/>
    <mergeCell ref="F70:I70"/>
    <mergeCell ref="J70:R70"/>
    <mergeCell ref="R79:R80"/>
    <mergeCell ref="C80:I80"/>
    <mergeCell ref="B82:E83"/>
    <mergeCell ref="F82:F83"/>
    <mergeCell ref="G82:J83"/>
    <mergeCell ref="K82:K83"/>
    <mergeCell ref="L82:P83"/>
    <mergeCell ref="Q82:Q83"/>
    <mergeCell ref="L84:P84"/>
    <mergeCell ref="B96:B97"/>
    <mergeCell ref="C96:E96"/>
    <mergeCell ref="G96:I96"/>
    <mergeCell ref="J96:J97"/>
    <mergeCell ref="K96:K97"/>
    <mergeCell ref="L96:Q97"/>
    <mergeCell ref="A87:E87"/>
    <mergeCell ref="F87:I87"/>
    <mergeCell ref="J87:R87"/>
    <mergeCell ref="R96:R97"/>
    <mergeCell ref="C97:I97"/>
    <mergeCell ref="B99:E100"/>
    <mergeCell ref="F99:F100"/>
    <mergeCell ref="G99:J100"/>
    <mergeCell ref="K99:K100"/>
    <mergeCell ref="L99:P100"/>
    <mergeCell ref="Q99:Q100"/>
    <mergeCell ref="L101:P101"/>
    <mergeCell ref="B132:B133"/>
    <mergeCell ref="C132:E132"/>
    <mergeCell ref="G132:I132"/>
    <mergeCell ref="J132:J133"/>
    <mergeCell ref="K132:K133"/>
    <mergeCell ref="L132:Q133"/>
    <mergeCell ref="Q116:Q117"/>
    <mergeCell ref="L118:P118"/>
    <mergeCell ref="A123:E123"/>
    <mergeCell ref="F123:I123"/>
    <mergeCell ref="J123:R123"/>
    <mergeCell ref="R132:R133"/>
    <mergeCell ref="C133:I133"/>
    <mergeCell ref="A104:E104"/>
    <mergeCell ref="F104:I104"/>
    <mergeCell ref="J104:R104"/>
    <mergeCell ref="B113:B114"/>
    <mergeCell ref="C113:E113"/>
    <mergeCell ref="G113:I113"/>
    <mergeCell ref="J113:J114"/>
    <mergeCell ref="K113:K114"/>
    <mergeCell ref="L113:Q114"/>
    <mergeCell ref="R113:R114"/>
    <mergeCell ref="C114:I114"/>
    <mergeCell ref="B116:E117"/>
    <mergeCell ref="F116:F117"/>
    <mergeCell ref="G116:J117"/>
    <mergeCell ref="K116:K117"/>
    <mergeCell ref="L116:P117"/>
    <mergeCell ref="L154:P154"/>
    <mergeCell ref="A157:E157"/>
    <mergeCell ref="F157:I157"/>
    <mergeCell ref="J157:R157"/>
    <mergeCell ref="L188:P188"/>
    <mergeCell ref="A191:E191"/>
    <mergeCell ref="F191:I191"/>
    <mergeCell ref="J191:R191"/>
    <mergeCell ref="B149:B150"/>
    <mergeCell ref="C149:E149"/>
    <mergeCell ref="G149:I149"/>
    <mergeCell ref="J149:J150"/>
    <mergeCell ref="K149:K150"/>
    <mergeCell ref="L149:Q150"/>
    <mergeCell ref="R149:R150"/>
    <mergeCell ref="C150:I150"/>
    <mergeCell ref="B152:E153"/>
    <mergeCell ref="F152:F153"/>
    <mergeCell ref="G152:J153"/>
    <mergeCell ref="K152:K153"/>
    <mergeCell ref="L152:P153"/>
    <mergeCell ref="Q152:Q153"/>
    <mergeCell ref="B166:B167"/>
    <mergeCell ref="C166:E166"/>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AP400"/>
  <sheetViews>
    <sheetView zoomScaleNormal="100" workbookViewId="0">
      <selection activeCell="I243" sqref="I243"/>
    </sheetView>
  </sheetViews>
  <sheetFormatPr defaultRowHeight="13.2" x14ac:dyDescent="0.2"/>
  <cols>
    <col min="1" max="1" width="1" style="8" customWidth="1"/>
    <col min="2" max="125" width="2.109375" customWidth="1"/>
  </cols>
  <sheetData>
    <row r="1" spans="2:42" x14ac:dyDescent="0.2">
      <c r="B1" s="23" t="s">
        <v>26</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row>
    <row r="2" spans="2:42" x14ac:dyDescent="0.2">
      <c r="B2" s="52" t="s">
        <v>63</v>
      </c>
      <c r="C2" s="5"/>
      <c r="D2" s="5"/>
      <c r="E2" s="5"/>
      <c r="F2" s="5"/>
      <c r="G2" s="5"/>
      <c r="H2" s="5"/>
      <c r="I2" s="204">
        <v>1.01</v>
      </c>
      <c r="J2" s="204"/>
      <c r="K2" s="204"/>
      <c r="L2" s="204"/>
      <c r="M2" s="49" t="s">
        <v>64</v>
      </c>
      <c r="N2" s="48"/>
      <c r="O2" s="48"/>
      <c r="P2" s="48"/>
      <c r="Q2" s="48"/>
      <c r="R2" s="48"/>
      <c r="S2" s="48"/>
      <c r="T2" s="204">
        <v>6.55</v>
      </c>
      <c r="U2" s="204"/>
      <c r="V2" s="204"/>
      <c r="W2" s="198" t="s">
        <v>65</v>
      </c>
      <c r="X2" s="198"/>
      <c r="Y2" s="198"/>
      <c r="Z2" s="198"/>
      <c r="AA2" s="198"/>
      <c r="AB2" s="198"/>
      <c r="AC2" s="198"/>
      <c r="AD2" s="198"/>
      <c r="AE2" s="198"/>
      <c r="AF2" s="204">
        <v>5.25</v>
      </c>
      <c r="AG2" s="204"/>
      <c r="AH2" s="204"/>
      <c r="AI2" s="198" t="s">
        <v>195</v>
      </c>
      <c r="AJ2" s="198"/>
      <c r="AK2" s="198"/>
      <c r="AL2" s="198"/>
      <c r="AM2" s="198"/>
      <c r="AN2" s="198"/>
      <c r="AO2" s="198"/>
      <c r="AP2" s="224"/>
    </row>
    <row r="3" spans="2:42" x14ac:dyDescent="0.2">
      <c r="B3" s="51" t="s">
        <v>227</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1"/>
    </row>
    <row r="4" spans="2:42" x14ac:dyDescent="0.2">
      <c r="B4" s="22" t="s">
        <v>226</v>
      </c>
      <c r="C4" s="23"/>
      <c r="D4" s="23"/>
      <c r="E4" s="23"/>
      <c r="F4" s="23"/>
      <c r="G4" s="23"/>
      <c r="H4" s="219">
        <v>1.0249999999999999</v>
      </c>
      <c r="I4" s="219"/>
      <c r="J4" s="219"/>
      <c r="K4" s="221" t="s">
        <v>66</v>
      </c>
      <c r="L4" s="221"/>
      <c r="M4" s="221"/>
      <c r="N4" s="221"/>
      <c r="O4" s="221"/>
      <c r="P4" s="221"/>
      <c r="Q4" s="221"/>
      <c r="R4" s="221"/>
      <c r="S4" s="221"/>
      <c r="T4" s="221"/>
      <c r="U4" s="221"/>
      <c r="V4" s="221"/>
      <c r="W4" s="221"/>
      <c r="X4" s="221"/>
      <c r="Y4" s="221"/>
      <c r="Z4" s="221"/>
      <c r="AA4" s="219">
        <v>18.3</v>
      </c>
      <c r="AB4" s="219"/>
      <c r="AC4" s="219"/>
      <c r="AD4" s="221" t="s">
        <v>67</v>
      </c>
      <c r="AE4" s="221"/>
      <c r="AF4" s="221"/>
      <c r="AG4" s="221"/>
      <c r="AH4" s="221"/>
      <c r="AI4" s="4"/>
      <c r="AJ4" s="4"/>
      <c r="AK4" s="4"/>
      <c r="AL4" s="4"/>
      <c r="AM4" s="4"/>
      <c r="AN4" s="4"/>
      <c r="AO4" s="4"/>
      <c r="AP4" s="14"/>
    </row>
    <row r="5" spans="2:42" ht="6.75"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2:42" ht="9" customHeight="1" x14ac:dyDescent="0.2">
      <c r="B6" s="47" t="s">
        <v>68</v>
      </c>
      <c r="C6" s="47"/>
      <c r="D6" s="47"/>
      <c r="E6" s="47"/>
      <c r="F6" s="47"/>
      <c r="G6" s="47"/>
      <c r="H6" s="47"/>
      <c r="I6" s="47"/>
      <c r="J6" s="47"/>
      <c r="K6" s="47"/>
      <c r="L6" s="47"/>
      <c r="M6" s="47"/>
      <c r="N6" s="47"/>
      <c r="O6" s="47"/>
      <c r="P6" s="47"/>
      <c r="Q6" s="47"/>
      <c r="R6" s="47"/>
      <c r="S6" s="47"/>
      <c r="T6" s="3"/>
      <c r="U6" s="3"/>
      <c r="V6" s="3"/>
      <c r="W6" s="3"/>
      <c r="X6" s="3"/>
      <c r="Y6" s="3"/>
      <c r="Z6" s="3"/>
      <c r="AA6" s="3"/>
      <c r="AB6" s="3"/>
      <c r="AC6" s="3"/>
      <c r="AD6" s="3"/>
      <c r="AE6" s="3"/>
      <c r="AF6" s="3"/>
      <c r="AG6" s="3"/>
      <c r="AH6" s="3"/>
      <c r="AI6" s="3"/>
      <c r="AJ6" s="3"/>
      <c r="AK6" s="3"/>
      <c r="AL6" s="3"/>
      <c r="AM6" s="3"/>
      <c r="AN6" s="3"/>
      <c r="AO6" s="3"/>
      <c r="AP6" s="3"/>
    </row>
    <row r="7" spans="2:42" ht="9" customHeight="1" x14ac:dyDescent="0.2">
      <c r="B7" s="47"/>
      <c r="C7" s="216">
        <f>T2*100</f>
        <v>655</v>
      </c>
      <c r="D7" s="216"/>
      <c r="E7" s="216"/>
      <c r="F7" s="47" t="s">
        <v>69</v>
      </c>
      <c r="G7" s="216">
        <f>AF2*100</f>
        <v>525</v>
      </c>
      <c r="H7" s="216"/>
      <c r="I7" s="216"/>
      <c r="J7" s="47" t="s">
        <v>43</v>
      </c>
      <c r="K7" s="223">
        <f>C7-G7</f>
        <v>130</v>
      </c>
      <c r="L7" s="223"/>
      <c r="M7" s="223"/>
      <c r="N7" s="223"/>
      <c r="O7" s="47" t="s">
        <v>70</v>
      </c>
      <c r="P7" s="47"/>
      <c r="Q7" s="47"/>
      <c r="R7" s="47"/>
      <c r="S7" s="47"/>
      <c r="T7" s="3"/>
      <c r="U7" s="3"/>
      <c r="V7" s="3"/>
      <c r="W7" s="3"/>
      <c r="X7" s="3"/>
      <c r="Y7" s="3"/>
      <c r="Z7" s="3"/>
      <c r="AA7" s="3"/>
      <c r="AB7" s="3"/>
      <c r="AC7" s="3"/>
      <c r="AD7" s="3"/>
      <c r="AE7" s="3"/>
      <c r="AF7" s="3"/>
      <c r="AG7" s="3"/>
      <c r="AH7" s="3"/>
      <c r="AI7" s="3"/>
      <c r="AJ7" s="3"/>
      <c r="AK7" s="3"/>
      <c r="AL7" s="3"/>
      <c r="AM7" s="3"/>
      <c r="AN7" s="3"/>
      <c r="AO7" s="3"/>
      <c r="AP7" s="3"/>
    </row>
    <row r="8" spans="2:42" ht="9" customHeight="1" x14ac:dyDescent="0.2">
      <c r="B8" s="47"/>
      <c r="C8" s="47"/>
      <c r="D8" s="47"/>
      <c r="E8" s="47"/>
      <c r="F8" s="47"/>
      <c r="G8" s="47"/>
      <c r="H8" s="47"/>
      <c r="I8" s="47"/>
      <c r="J8" s="47"/>
      <c r="K8" s="47"/>
      <c r="L8" s="47"/>
      <c r="M8" s="47"/>
      <c r="N8" s="47"/>
      <c r="O8" s="47"/>
      <c r="P8" s="47"/>
      <c r="Q8" s="47"/>
      <c r="R8" s="47"/>
      <c r="S8" s="47"/>
      <c r="T8" s="3"/>
      <c r="U8" s="3"/>
      <c r="V8" s="3"/>
      <c r="W8" s="3"/>
      <c r="X8" s="3"/>
      <c r="Y8" s="3"/>
      <c r="Z8" s="3"/>
      <c r="AA8" s="3"/>
      <c r="AB8" s="3"/>
      <c r="AC8" s="3"/>
      <c r="AD8" s="3"/>
      <c r="AE8" s="3"/>
      <c r="AF8" s="3"/>
      <c r="AG8" s="3"/>
      <c r="AH8" s="3"/>
      <c r="AI8" s="3"/>
      <c r="AJ8" s="3"/>
      <c r="AK8" s="3"/>
      <c r="AL8" s="3"/>
      <c r="AM8" s="3"/>
      <c r="AN8" s="3"/>
      <c r="AO8" s="3"/>
      <c r="AP8" s="3"/>
    </row>
    <row r="9" spans="2:42" ht="9" customHeight="1" x14ac:dyDescent="0.2">
      <c r="B9" s="47" t="s">
        <v>71</v>
      </c>
      <c r="C9" s="47"/>
      <c r="D9" s="47"/>
      <c r="E9" s="47"/>
      <c r="F9" s="47"/>
      <c r="G9" s="47"/>
      <c r="H9" s="47"/>
      <c r="I9" s="47"/>
      <c r="J9" s="47"/>
      <c r="K9" s="47"/>
      <c r="L9" s="47"/>
      <c r="M9" s="47"/>
      <c r="N9" s="47"/>
      <c r="O9" s="47"/>
      <c r="P9" s="47"/>
      <c r="Q9" s="47"/>
      <c r="R9" s="47"/>
      <c r="S9" s="47"/>
      <c r="T9" s="3"/>
      <c r="U9" s="3"/>
      <c r="V9" s="3"/>
      <c r="W9" s="3"/>
      <c r="X9" s="3"/>
      <c r="Y9" s="3"/>
      <c r="Z9" s="3"/>
      <c r="AA9" s="3"/>
      <c r="AB9" s="3"/>
      <c r="AC9" s="3"/>
      <c r="AD9" s="3"/>
      <c r="AE9" s="3"/>
      <c r="AF9" s="3"/>
      <c r="AG9" s="3"/>
      <c r="AH9" s="3"/>
      <c r="AI9" s="3"/>
      <c r="AJ9" s="3"/>
      <c r="AK9" s="3"/>
      <c r="AL9" s="3"/>
      <c r="AM9" s="3"/>
      <c r="AN9" s="3"/>
      <c r="AO9" s="3"/>
      <c r="AP9" s="3"/>
    </row>
    <row r="10" spans="2:42" ht="9" customHeight="1" x14ac:dyDescent="0.2">
      <c r="B10" s="216" t="s">
        <v>72</v>
      </c>
      <c r="C10" s="216"/>
      <c r="D10" s="216"/>
      <c r="E10" s="216"/>
      <c r="F10" s="216" t="s">
        <v>43</v>
      </c>
      <c r="G10" s="216" t="s">
        <v>73</v>
      </c>
      <c r="H10" s="216"/>
      <c r="I10" s="216"/>
      <c r="J10" s="216"/>
      <c r="K10" s="216" t="s">
        <v>44</v>
      </c>
      <c r="L10" s="194" t="s">
        <v>72</v>
      </c>
      <c r="M10" s="194"/>
      <c r="N10" s="194"/>
      <c r="O10" s="194"/>
      <c r="P10" s="47"/>
      <c r="Q10" s="47"/>
      <c r="R10" s="47"/>
      <c r="S10" s="47"/>
      <c r="T10" s="3"/>
      <c r="U10" s="3"/>
      <c r="V10" s="3"/>
      <c r="W10" s="3"/>
      <c r="X10" s="3"/>
      <c r="Y10" s="3"/>
      <c r="Z10" s="3"/>
      <c r="AA10" s="3"/>
      <c r="AB10" s="3"/>
      <c r="AC10" s="3"/>
      <c r="AD10" s="3"/>
      <c r="AE10" s="3"/>
      <c r="AF10" s="3"/>
      <c r="AG10" s="3"/>
      <c r="AH10" s="3"/>
      <c r="AI10" s="3"/>
      <c r="AJ10" s="3"/>
      <c r="AK10" s="3"/>
      <c r="AL10" s="3"/>
      <c r="AM10" s="3"/>
      <c r="AN10" s="3"/>
      <c r="AO10" s="3"/>
      <c r="AP10" s="3"/>
    </row>
    <row r="11" spans="2:42" ht="9" customHeight="1" x14ac:dyDescent="0.2">
      <c r="B11" s="216"/>
      <c r="C11" s="216"/>
      <c r="D11" s="216"/>
      <c r="E11" s="216"/>
      <c r="F11" s="216"/>
      <c r="G11" s="216"/>
      <c r="H11" s="216"/>
      <c r="I11" s="216"/>
      <c r="J11" s="216"/>
      <c r="K11" s="216"/>
      <c r="L11" s="216" t="s">
        <v>73</v>
      </c>
      <c r="M11" s="216"/>
      <c r="N11" s="216"/>
      <c r="O11" s="216"/>
      <c r="P11" s="47"/>
      <c r="Q11" s="47"/>
      <c r="R11" s="47"/>
      <c r="S11" s="47"/>
      <c r="T11" s="3"/>
      <c r="U11" s="3"/>
      <c r="V11" s="3"/>
      <c r="W11" s="3"/>
      <c r="X11" s="3"/>
      <c r="Y11" s="3"/>
      <c r="Z11" s="3"/>
      <c r="AA11" s="3"/>
      <c r="AB11" s="3"/>
      <c r="AC11" s="3"/>
      <c r="AD11" s="3"/>
      <c r="AE11" s="3"/>
      <c r="AF11" s="3"/>
      <c r="AG11" s="3"/>
      <c r="AH11" s="3"/>
      <c r="AI11" s="3"/>
      <c r="AJ11" s="3"/>
      <c r="AK11" s="3"/>
      <c r="AL11" s="3"/>
      <c r="AM11" s="3"/>
      <c r="AN11" s="3"/>
      <c r="AO11" s="3"/>
      <c r="AP11" s="3"/>
    </row>
    <row r="12" spans="2:42" ht="9" customHeight="1" x14ac:dyDescent="0.2">
      <c r="B12" s="47"/>
      <c r="C12" s="47"/>
      <c r="D12" s="47"/>
      <c r="E12" s="47"/>
      <c r="F12" s="216" t="s">
        <v>43</v>
      </c>
      <c r="G12" s="216">
        <f>AA4</f>
        <v>18.3</v>
      </c>
      <c r="H12" s="216"/>
      <c r="I12" s="216"/>
      <c r="J12" s="216"/>
      <c r="K12" s="216" t="s">
        <v>44</v>
      </c>
      <c r="L12" s="194">
        <f>I2</f>
        <v>1.01</v>
      </c>
      <c r="M12" s="194"/>
      <c r="N12" s="194"/>
      <c r="O12" s="194"/>
      <c r="P12" s="47"/>
      <c r="Q12" s="47"/>
      <c r="R12" s="47"/>
      <c r="S12" s="47"/>
      <c r="T12" s="3"/>
      <c r="U12" s="3"/>
      <c r="V12" s="3"/>
      <c r="W12" s="3"/>
      <c r="X12" s="3"/>
      <c r="Y12" s="3"/>
      <c r="Z12" s="3"/>
      <c r="AA12" s="3"/>
      <c r="AB12" s="3"/>
      <c r="AC12" s="3"/>
      <c r="AD12" s="3"/>
      <c r="AE12" s="3"/>
      <c r="AF12" s="3"/>
      <c r="AG12" s="3"/>
      <c r="AH12" s="3"/>
      <c r="AI12" s="3"/>
      <c r="AJ12" s="3"/>
      <c r="AK12" s="3"/>
      <c r="AL12" s="3"/>
      <c r="AM12" s="3"/>
      <c r="AN12" s="3"/>
      <c r="AO12" s="3"/>
      <c r="AP12" s="3"/>
    </row>
    <row r="13" spans="2:42" ht="9" customHeight="1" x14ac:dyDescent="0.2">
      <c r="B13" s="47"/>
      <c r="C13" s="47"/>
      <c r="D13" s="47"/>
      <c r="E13" s="47"/>
      <c r="F13" s="216"/>
      <c r="G13" s="216"/>
      <c r="H13" s="216"/>
      <c r="I13" s="216"/>
      <c r="J13" s="216"/>
      <c r="K13" s="216"/>
      <c r="L13" s="216">
        <f>H4</f>
        <v>1.0249999999999999</v>
      </c>
      <c r="M13" s="216"/>
      <c r="N13" s="216"/>
      <c r="O13" s="216"/>
      <c r="P13" s="47"/>
      <c r="Q13" s="47"/>
      <c r="R13" s="47"/>
      <c r="S13" s="47"/>
      <c r="T13" s="3"/>
      <c r="U13" s="3"/>
      <c r="V13" s="3"/>
      <c r="W13" s="3"/>
      <c r="X13" s="3"/>
      <c r="Y13" s="3"/>
      <c r="Z13" s="3"/>
      <c r="AA13" s="3"/>
      <c r="AB13" s="3"/>
      <c r="AC13" s="3"/>
      <c r="AD13" s="3"/>
      <c r="AE13" s="3"/>
      <c r="AF13" s="3"/>
      <c r="AG13" s="3"/>
      <c r="AH13" s="3"/>
      <c r="AI13" s="3"/>
      <c r="AJ13" s="3"/>
      <c r="AK13" s="3"/>
      <c r="AL13" s="3"/>
      <c r="AM13" s="3"/>
      <c r="AN13" s="3"/>
      <c r="AO13" s="3"/>
      <c r="AP13" s="3"/>
    </row>
    <row r="14" spans="2:42" ht="9" customHeight="1" x14ac:dyDescent="0.2">
      <c r="B14" s="47"/>
      <c r="C14" s="47"/>
      <c r="D14" s="47"/>
      <c r="E14" s="47"/>
      <c r="F14" s="216" t="s">
        <v>43</v>
      </c>
      <c r="G14" s="197">
        <f>G12*L12/L13</f>
        <v>18.032195121951222</v>
      </c>
      <c r="H14" s="197"/>
      <c r="I14" s="197"/>
      <c r="J14" s="197"/>
      <c r="K14" s="216" t="s">
        <v>74</v>
      </c>
      <c r="L14" s="216"/>
      <c r="M14" s="47"/>
      <c r="N14" s="47"/>
      <c r="O14" s="47"/>
      <c r="P14" s="47"/>
      <c r="Q14" s="47"/>
      <c r="R14" s="47"/>
      <c r="S14" s="47"/>
      <c r="T14" s="3"/>
      <c r="U14" s="3"/>
      <c r="V14" s="3"/>
      <c r="W14" s="3"/>
      <c r="X14" s="3"/>
      <c r="Y14" s="3"/>
      <c r="Z14" s="3"/>
      <c r="AA14" s="3"/>
      <c r="AB14" s="3"/>
      <c r="AC14" s="3"/>
      <c r="AD14" s="3"/>
      <c r="AE14" s="3"/>
      <c r="AF14" s="3"/>
      <c r="AG14" s="3"/>
      <c r="AH14" s="3"/>
      <c r="AI14" s="3"/>
      <c r="AJ14" s="3"/>
      <c r="AK14" s="3"/>
      <c r="AL14" s="3"/>
      <c r="AM14" s="3"/>
      <c r="AN14" s="3"/>
      <c r="AO14" s="3"/>
      <c r="AP14" s="3"/>
    </row>
    <row r="15" spans="2:42" ht="9" customHeight="1" x14ac:dyDescent="0.2">
      <c r="B15" s="47"/>
      <c r="C15" s="47"/>
      <c r="D15" s="47"/>
      <c r="E15" s="47"/>
      <c r="F15" s="216"/>
      <c r="G15" s="197"/>
      <c r="H15" s="197"/>
      <c r="I15" s="197"/>
      <c r="J15" s="197"/>
      <c r="K15" s="216"/>
      <c r="L15" s="216"/>
      <c r="M15" s="47"/>
      <c r="N15" s="47"/>
      <c r="O15" s="47"/>
      <c r="P15" s="47"/>
      <c r="Q15" s="47"/>
      <c r="R15" s="47"/>
      <c r="S15" s="47"/>
      <c r="T15" s="3"/>
      <c r="U15" s="3"/>
      <c r="V15" s="3"/>
      <c r="W15" s="3"/>
      <c r="X15" s="3"/>
      <c r="Y15" s="3"/>
      <c r="Z15" s="3"/>
      <c r="AA15" s="3"/>
      <c r="AB15" s="3"/>
      <c r="AC15" s="3"/>
      <c r="AD15" s="3"/>
      <c r="AE15" s="3"/>
      <c r="AF15" s="3"/>
      <c r="AG15" s="3"/>
      <c r="AH15" s="3"/>
      <c r="AI15" s="3"/>
      <c r="AJ15" s="3"/>
      <c r="AK15" s="3"/>
      <c r="AL15" s="3"/>
      <c r="AM15" s="3"/>
      <c r="AN15" s="3"/>
      <c r="AO15" s="3"/>
      <c r="AP15" s="3"/>
    </row>
    <row r="16" spans="2:42" ht="9" customHeight="1" x14ac:dyDescent="0.2">
      <c r="B16" s="47" t="s">
        <v>75</v>
      </c>
      <c r="C16" s="47"/>
      <c r="D16" s="47"/>
      <c r="E16" s="47"/>
      <c r="F16" s="47"/>
      <c r="G16" s="47"/>
      <c r="H16" s="47"/>
      <c r="I16" s="47"/>
      <c r="J16" s="47"/>
      <c r="K16" s="47"/>
      <c r="L16" s="47"/>
      <c r="M16" s="47"/>
      <c r="N16" s="47"/>
      <c r="O16" s="47"/>
      <c r="P16" s="47"/>
      <c r="Q16" s="47"/>
      <c r="R16" s="47"/>
      <c r="S16" s="47"/>
      <c r="T16" s="3"/>
      <c r="U16" s="3"/>
      <c r="V16" s="3"/>
      <c r="W16" s="3"/>
      <c r="X16" s="3"/>
      <c r="Y16" s="3"/>
      <c r="Z16" s="3"/>
      <c r="AA16" s="3"/>
      <c r="AB16" s="3"/>
      <c r="AC16" s="3"/>
      <c r="AD16" s="3"/>
      <c r="AE16" s="3"/>
      <c r="AF16" s="3"/>
      <c r="AG16" s="3"/>
      <c r="AH16" s="3"/>
      <c r="AI16" s="3"/>
      <c r="AJ16" s="3"/>
      <c r="AK16" s="3"/>
      <c r="AL16" s="3"/>
      <c r="AM16" s="3"/>
      <c r="AN16" s="3"/>
      <c r="AO16" s="3"/>
      <c r="AP16" s="3"/>
    </row>
    <row r="17" spans="2:42" ht="9" customHeight="1" x14ac:dyDescent="0.2">
      <c r="B17" s="47" t="s">
        <v>47</v>
      </c>
      <c r="C17" s="47"/>
      <c r="D17" s="47"/>
      <c r="E17" s="47"/>
      <c r="F17" s="47"/>
      <c r="G17" s="47"/>
      <c r="H17" s="47"/>
      <c r="I17" s="47"/>
      <c r="J17" s="47"/>
      <c r="K17" s="47"/>
      <c r="L17" s="47"/>
      <c r="M17" s="47"/>
      <c r="N17" s="47"/>
      <c r="O17" s="47"/>
      <c r="P17" s="47"/>
      <c r="Q17" s="47"/>
      <c r="R17" s="47"/>
      <c r="S17" s="47"/>
      <c r="T17" s="3"/>
      <c r="U17" s="3"/>
      <c r="V17" s="3"/>
      <c r="W17" s="3"/>
      <c r="X17" s="3"/>
      <c r="Y17" s="3"/>
      <c r="Z17" s="3"/>
      <c r="AA17" s="3"/>
      <c r="AB17" s="3"/>
      <c r="AC17" s="3"/>
      <c r="AD17" s="3"/>
      <c r="AE17" s="3"/>
      <c r="AF17" s="3"/>
      <c r="AG17" s="3"/>
      <c r="AH17" s="3"/>
      <c r="AI17" s="3"/>
      <c r="AJ17" s="3"/>
      <c r="AK17" s="3"/>
      <c r="AL17" s="3"/>
      <c r="AM17" s="3"/>
      <c r="AN17" s="3"/>
      <c r="AO17" s="3"/>
      <c r="AP17" s="3"/>
    </row>
    <row r="18" spans="2:42" ht="9" customHeight="1" x14ac:dyDescent="0.2">
      <c r="B18" s="47"/>
      <c r="C18" s="47" t="s">
        <v>43</v>
      </c>
      <c r="D18" s="216">
        <f>K7</f>
        <v>130</v>
      </c>
      <c r="E18" s="216"/>
      <c r="F18" s="47" t="s">
        <v>44</v>
      </c>
      <c r="G18" s="196">
        <f>ROUND(G14,2)</f>
        <v>18.03</v>
      </c>
      <c r="H18" s="216"/>
      <c r="I18" s="216"/>
      <c r="J18" s="47"/>
      <c r="K18" s="47"/>
      <c r="L18" s="47"/>
      <c r="M18" s="47"/>
      <c r="N18" s="47"/>
      <c r="O18" s="47"/>
      <c r="P18" s="47"/>
      <c r="Q18" s="47"/>
      <c r="R18" s="47"/>
      <c r="S18" s="47"/>
      <c r="T18" s="3"/>
      <c r="U18" s="3"/>
      <c r="V18" s="3"/>
      <c r="W18" s="3"/>
      <c r="X18" s="3"/>
      <c r="Y18" s="3"/>
      <c r="Z18" s="3"/>
      <c r="AA18" s="3"/>
      <c r="AB18" s="3"/>
      <c r="AC18" s="3"/>
      <c r="AD18" s="3"/>
      <c r="AE18" s="3"/>
      <c r="AF18" s="3"/>
      <c r="AG18" s="3"/>
      <c r="AH18" s="3"/>
      <c r="AI18" s="3"/>
      <c r="AJ18" s="3"/>
      <c r="AK18" s="3"/>
      <c r="AL18" s="3"/>
      <c r="AM18" s="3"/>
      <c r="AN18" s="3"/>
      <c r="AO18" s="3"/>
      <c r="AP18" s="3"/>
    </row>
    <row r="19" spans="2:42" ht="9" customHeight="1" x14ac:dyDescent="0.2">
      <c r="B19" s="47"/>
      <c r="C19" s="47" t="s">
        <v>43</v>
      </c>
      <c r="D19" s="197">
        <f>D18*G18</f>
        <v>2343.9</v>
      </c>
      <c r="E19" s="197"/>
      <c r="F19" s="197"/>
      <c r="G19" s="197"/>
      <c r="H19" s="216" t="s">
        <v>74</v>
      </c>
      <c r="I19" s="216"/>
      <c r="J19" s="47"/>
      <c r="K19" s="47"/>
      <c r="L19" s="47"/>
      <c r="M19" s="47"/>
      <c r="N19" s="47"/>
      <c r="O19" s="47"/>
      <c r="P19" s="47"/>
      <c r="Q19" s="47"/>
      <c r="R19" s="47"/>
      <c r="S19" s="47"/>
      <c r="T19" s="3"/>
      <c r="U19" s="3"/>
      <c r="V19" s="3"/>
      <c r="W19" s="3"/>
      <c r="X19" s="3"/>
      <c r="Y19" s="3"/>
      <c r="Z19" s="3"/>
      <c r="AA19" s="3"/>
      <c r="AB19" s="3"/>
      <c r="AC19" s="3"/>
      <c r="AD19" s="3"/>
      <c r="AE19" s="3"/>
      <c r="AF19" s="3"/>
      <c r="AG19" s="3"/>
      <c r="AH19" s="3"/>
      <c r="AI19" s="3"/>
      <c r="AJ19" s="3"/>
      <c r="AK19" s="3"/>
      <c r="AL19" s="3"/>
      <c r="AM19" s="3"/>
      <c r="AN19" s="3"/>
      <c r="AO19" s="3"/>
      <c r="AP19" s="3"/>
    </row>
    <row r="20" spans="2:42" ht="9" customHeight="1"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2:42" x14ac:dyDescent="0.2">
      <c r="B21" s="23" t="s">
        <v>27</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row>
    <row r="22" spans="2:42" x14ac:dyDescent="0.2">
      <c r="B22" s="52" t="s">
        <v>63</v>
      </c>
      <c r="C22" s="48"/>
      <c r="D22" s="48"/>
      <c r="E22" s="48"/>
      <c r="F22" s="48"/>
      <c r="G22" s="48"/>
      <c r="H22" s="48"/>
      <c r="I22" s="204">
        <v>1.012</v>
      </c>
      <c r="J22" s="204"/>
      <c r="K22" s="204"/>
      <c r="L22" s="204"/>
      <c r="M22" s="49" t="s">
        <v>64</v>
      </c>
      <c r="N22" s="5"/>
      <c r="O22" s="5"/>
      <c r="P22" s="5"/>
      <c r="Q22" s="5"/>
      <c r="R22" s="5"/>
      <c r="S22" s="5"/>
      <c r="T22" s="204">
        <v>6.35</v>
      </c>
      <c r="U22" s="204"/>
      <c r="V22" s="204"/>
      <c r="W22" s="198" t="s">
        <v>65</v>
      </c>
      <c r="X22" s="198"/>
      <c r="Y22" s="198"/>
      <c r="Z22" s="198"/>
      <c r="AA22" s="198"/>
      <c r="AB22" s="198"/>
      <c r="AC22" s="198"/>
      <c r="AD22" s="198"/>
      <c r="AE22" s="198"/>
      <c r="AF22" s="204">
        <v>5.15</v>
      </c>
      <c r="AG22" s="204"/>
      <c r="AH22" s="204"/>
      <c r="AI22" s="198" t="s">
        <v>195</v>
      </c>
      <c r="AJ22" s="198"/>
      <c r="AK22" s="198"/>
      <c r="AL22" s="198"/>
      <c r="AM22" s="198"/>
      <c r="AN22" s="198"/>
      <c r="AO22" s="198"/>
      <c r="AP22" s="224"/>
    </row>
    <row r="23" spans="2:42" x14ac:dyDescent="0.2">
      <c r="B23" s="51" t="s">
        <v>227</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1"/>
    </row>
    <row r="24" spans="2:42" x14ac:dyDescent="0.2">
      <c r="B24" s="22" t="s">
        <v>226</v>
      </c>
      <c r="C24" s="23"/>
      <c r="D24" s="23"/>
      <c r="E24" s="23"/>
      <c r="F24" s="23"/>
      <c r="G24" s="23"/>
      <c r="H24" s="219">
        <v>1.0249999999999999</v>
      </c>
      <c r="I24" s="219"/>
      <c r="J24" s="219"/>
      <c r="K24" s="221" t="s">
        <v>66</v>
      </c>
      <c r="L24" s="221"/>
      <c r="M24" s="221"/>
      <c r="N24" s="221"/>
      <c r="O24" s="221"/>
      <c r="P24" s="221"/>
      <c r="Q24" s="221"/>
      <c r="R24" s="221"/>
      <c r="S24" s="221"/>
      <c r="T24" s="221"/>
      <c r="U24" s="221"/>
      <c r="V24" s="221"/>
      <c r="W24" s="221"/>
      <c r="X24" s="221"/>
      <c r="Y24" s="221"/>
      <c r="Z24" s="221"/>
      <c r="AA24" s="219">
        <v>16.899999999999999</v>
      </c>
      <c r="AB24" s="219"/>
      <c r="AC24" s="219"/>
      <c r="AD24" s="221" t="s">
        <v>67</v>
      </c>
      <c r="AE24" s="221"/>
      <c r="AF24" s="221"/>
      <c r="AG24" s="221"/>
      <c r="AH24" s="221"/>
      <c r="AI24" s="23"/>
      <c r="AJ24" s="23"/>
      <c r="AK24" s="23"/>
      <c r="AL24" s="23"/>
      <c r="AM24" s="23"/>
      <c r="AN24" s="23"/>
      <c r="AO24" s="23"/>
      <c r="AP24" s="14"/>
    </row>
    <row r="25" spans="2:42" ht="9" customHeight="1" x14ac:dyDescent="0.2">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row>
    <row r="26" spans="2:42" ht="9" customHeight="1" x14ac:dyDescent="0.2">
      <c r="B26" s="47" t="s">
        <v>68</v>
      </c>
      <c r="C26" s="47"/>
      <c r="D26" s="47"/>
      <c r="E26" s="47"/>
      <c r="F26" s="47"/>
      <c r="G26" s="47"/>
      <c r="H26" s="47"/>
      <c r="I26" s="47"/>
      <c r="J26" s="47"/>
      <c r="K26" s="47"/>
      <c r="L26" s="47"/>
      <c r="M26" s="47"/>
      <c r="N26" s="47"/>
      <c r="O26" s="47"/>
      <c r="P26" s="47"/>
      <c r="Q26" s="47"/>
      <c r="R26" s="47"/>
      <c r="S26" s="47"/>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spans="2:42" ht="9" customHeight="1" x14ac:dyDescent="0.2">
      <c r="B27" s="47"/>
      <c r="C27" s="216">
        <f>T22*100</f>
        <v>635</v>
      </c>
      <c r="D27" s="216"/>
      <c r="E27" s="216"/>
      <c r="F27" s="47" t="s">
        <v>7</v>
      </c>
      <c r="G27" s="216">
        <f>AF22*100</f>
        <v>515</v>
      </c>
      <c r="H27" s="216"/>
      <c r="I27" s="216"/>
      <c r="J27" s="47" t="s">
        <v>2</v>
      </c>
      <c r="K27" s="223">
        <f>C27-G27</f>
        <v>120</v>
      </c>
      <c r="L27" s="223"/>
      <c r="M27" s="223"/>
      <c r="N27" s="223"/>
      <c r="O27" s="47" t="s">
        <v>23</v>
      </c>
      <c r="P27" s="47"/>
      <c r="Q27" s="47"/>
      <c r="R27" s="47"/>
      <c r="S27" s="47"/>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2:42" ht="9" customHeight="1" x14ac:dyDescent="0.2">
      <c r="B28" s="47"/>
      <c r="C28" s="47"/>
      <c r="D28" s="47"/>
      <c r="E28" s="47"/>
      <c r="F28" s="47"/>
      <c r="G28" s="47"/>
      <c r="H28" s="47"/>
      <c r="I28" s="47"/>
      <c r="J28" s="47"/>
      <c r="K28" s="47"/>
      <c r="L28" s="47"/>
      <c r="M28" s="47"/>
      <c r="N28" s="47"/>
      <c r="O28" s="47"/>
      <c r="P28" s="47"/>
      <c r="Q28" s="47"/>
      <c r="R28" s="47"/>
      <c r="S28" s="47"/>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2:42" ht="9" customHeight="1" x14ac:dyDescent="0.2">
      <c r="B29" s="47" t="s">
        <v>71</v>
      </c>
      <c r="C29" s="47"/>
      <c r="D29" s="47"/>
      <c r="E29" s="47"/>
      <c r="F29" s="47"/>
      <c r="G29" s="47"/>
      <c r="H29" s="47"/>
      <c r="I29" s="47"/>
      <c r="J29" s="47"/>
      <c r="K29" s="47"/>
      <c r="L29" s="47"/>
      <c r="M29" s="47"/>
      <c r="N29" s="47"/>
      <c r="O29" s="47"/>
      <c r="P29" s="47"/>
      <c r="Q29" s="47"/>
      <c r="R29" s="47"/>
      <c r="S29" s="47"/>
      <c r="T29" s="20"/>
      <c r="U29" s="20"/>
      <c r="V29" s="20"/>
      <c r="W29" s="20"/>
      <c r="X29" s="20"/>
      <c r="Y29" s="20"/>
      <c r="Z29" s="20"/>
      <c r="AA29" s="20"/>
      <c r="AB29" s="20"/>
      <c r="AC29" s="20"/>
      <c r="AD29" s="20"/>
      <c r="AE29" s="20"/>
      <c r="AF29" s="20"/>
      <c r="AG29" s="20"/>
      <c r="AH29" s="20"/>
      <c r="AI29" s="20"/>
      <c r="AJ29" s="20"/>
      <c r="AK29" s="20"/>
      <c r="AL29" s="20"/>
      <c r="AM29" s="20"/>
      <c r="AN29" s="20"/>
      <c r="AO29" s="20"/>
      <c r="AP29" s="20"/>
    </row>
    <row r="30" spans="2:42" ht="9" customHeight="1" x14ac:dyDescent="0.2">
      <c r="B30" s="216" t="s">
        <v>72</v>
      </c>
      <c r="C30" s="216"/>
      <c r="D30" s="216"/>
      <c r="E30" s="216"/>
      <c r="F30" s="216" t="s">
        <v>2</v>
      </c>
      <c r="G30" s="216" t="s">
        <v>73</v>
      </c>
      <c r="H30" s="216"/>
      <c r="I30" s="216"/>
      <c r="J30" s="216"/>
      <c r="K30" s="216" t="s">
        <v>3</v>
      </c>
      <c r="L30" s="194" t="s">
        <v>72</v>
      </c>
      <c r="M30" s="194"/>
      <c r="N30" s="194"/>
      <c r="O30" s="194"/>
      <c r="P30" s="47"/>
      <c r="Q30" s="47"/>
      <c r="R30" s="47"/>
      <c r="S30" s="47"/>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2:42" ht="9" customHeight="1" x14ac:dyDescent="0.2">
      <c r="B31" s="216"/>
      <c r="C31" s="216"/>
      <c r="D31" s="216"/>
      <c r="E31" s="216"/>
      <c r="F31" s="216"/>
      <c r="G31" s="216"/>
      <c r="H31" s="216"/>
      <c r="I31" s="216"/>
      <c r="J31" s="216"/>
      <c r="K31" s="216"/>
      <c r="L31" s="216" t="s">
        <v>73</v>
      </c>
      <c r="M31" s="216"/>
      <c r="N31" s="216"/>
      <c r="O31" s="216"/>
      <c r="P31" s="47"/>
      <c r="Q31" s="47"/>
      <c r="R31" s="47"/>
      <c r="S31" s="47"/>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spans="2:42" ht="9" customHeight="1" x14ac:dyDescent="0.2">
      <c r="B32" s="47"/>
      <c r="C32" s="47"/>
      <c r="D32" s="47"/>
      <c r="E32" s="47"/>
      <c r="F32" s="216" t="s">
        <v>2</v>
      </c>
      <c r="G32" s="216">
        <f>AA24</f>
        <v>16.899999999999999</v>
      </c>
      <c r="H32" s="216"/>
      <c r="I32" s="216"/>
      <c r="J32" s="216"/>
      <c r="K32" s="216" t="s">
        <v>3</v>
      </c>
      <c r="L32" s="194">
        <f>I22</f>
        <v>1.012</v>
      </c>
      <c r="M32" s="194"/>
      <c r="N32" s="194"/>
      <c r="O32" s="194"/>
      <c r="P32" s="47"/>
      <c r="Q32" s="47"/>
      <c r="R32" s="47"/>
      <c r="S32" s="47"/>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spans="2:42" ht="9" customHeight="1" x14ac:dyDescent="0.2">
      <c r="B33" s="47"/>
      <c r="C33" s="47"/>
      <c r="D33" s="47"/>
      <c r="E33" s="47"/>
      <c r="F33" s="216"/>
      <c r="G33" s="216"/>
      <c r="H33" s="216"/>
      <c r="I33" s="216"/>
      <c r="J33" s="216"/>
      <c r="K33" s="216"/>
      <c r="L33" s="216">
        <f>H24</f>
        <v>1.0249999999999999</v>
      </c>
      <c r="M33" s="216"/>
      <c r="N33" s="216"/>
      <c r="O33" s="216"/>
      <c r="P33" s="47"/>
      <c r="Q33" s="47"/>
      <c r="R33" s="47"/>
      <c r="S33" s="47"/>
      <c r="T33" s="20"/>
      <c r="U33" s="20"/>
      <c r="V33" s="20"/>
      <c r="W33" s="20"/>
      <c r="X33" s="20"/>
      <c r="Y33" s="20"/>
      <c r="Z33" s="20"/>
      <c r="AA33" s="20"/>
      <c r="AB33" s="20"/>
      <c r="AC33" s="20"/>
      <c r="AD33" s="20"/>
      <c r="AE33" s="20"/>
      <c r="AF33" s="20"/>
      <c r="AG33" s="20"/>
      <c r="AH33" s="20"/>
      <c r="AI33" s="20"/>
      <c r="AJ33" s="20"/>
      <c r="AK33" s="20"/>
      <c r="AL33" s="20"/>
      <c r="AM33" s="20"/>
      <c r="AN33" s="20"/>
      <c r="AO33" s="20"/>
      <c r="AP33" s="20"/>
    </row>
    <row r="34" spans="2:42" ht="9" customHeight="1" x14ac:dyDescent="0.2">
      <c r="B34" s="47"/>
      <c r="C34" s="47"/>
      <c r="D34" s="47"/>
      <c r="E34" s="47"/>
      <c r="F34" s="216" t="s">
        <v>2</v>
      </c>
      <c r="G34" s="197">
        <f>G32*L32/L33</f>
        <v>16.685658536585365</v>
      </c>
      <c r="H34" s="197"/>
      <c r="I34" s="197"/>
      <c r="J34" s="197"/>
      <c r="K34" s="216" t="s">
        <v>74</v>
      </c>
      <c r="L34" s="216"/>
      <c r="M34" s="47"/>
      <c r="N34" s="47"/>
      <c r="O34" s="47"/>
      <c r="P34" s="47"/>
      <c r="Q34" s="47"/>
      <c r="R34" s="47"/>
      <c r="S34" s="47"/>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2:42" ht="9" customHeight="1" x14ac:dyDescent="0.2">
      <c r="B35" s="47"/>
      <c r="C35" s="47"/>
      <c r="D35" s="47"/>
      <c r="E35" s="47"/>
      <c r="F35" s="216"/>
      <c r="G35" s="197"/>
      <c r="H35" s="197"/>
      <c r="I35" s="197"/>
      <c r="J35" s="197"/>
      <c r="K35" s="216"/>
      <c r="L35" s="216"/>
      <c r="M35" s="47"/>
      <c r="N35" s="47"/>
      <c r="O35" s="47"/>
      <c r="P35" s="47"/>
      <c r="Q35" s="47"/>
      <c r="R35" s="47"/>
      <c r="S35" s="47"/>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2:42" ht="9" customHeight="1" x14ac:dyDescent="0.2">
      <c r="B36" s="47" t="s">
        <v>75</v>
      </c>
      <c r="C36" s="47"/>
      <c r="D36" s="47"/>
      <c r="E36" s="47"/>
      <c r="F36" s="47"/>
      <c r="G36" s="47"/>
      <c r="H36" s="47"/>
      <c r="I36" s="47"/>
      <c r="J36" s="47"/>
      <c r="K36" s="47"/>
      <c r="L36" s="47"/>
      <c r="M36" s="47"/>
      <c r="N36" s="47"/>
      <c r="O36" s="47"/>
      <c r="P36" s="47"/>
      <c r="Q36" s="47"/>
      <c r="R36" s="47"/>
      <c r="S36" s="47"/>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2:42" ht="9" customHeight="1" x14ac:dyDescent="0.2">
      <c r="B37" s="47" t="s">
        <v>47</v>
      </c>
      <c r="C37" s="47"/>
      <c r="D37" s="47"/>
      <c r="E37" s="47"/>
      <c r="F37" s="47"/>
      <c r="G37" s="47"/>
      <c r="H37" s="47"/>
      <c r="I37" s="47"/>
      <c r="J37" s="47"/>
      <c r="K37" s="47"/>
      <c r="L37" s="47"/>
      <c r="M37" s="47"/>
      <c r="N37" s="47"/>
      <c r="O37" s="47"/>
      <c r="P37" s="47"/>
      <c r="Q37" s="47"/>
      <c r="R37" s="47"/>
      <c r="S37" s="47"/>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2:42" ht="9" customHeight="1" x14ac:dyDescent="0.2">
      <c r="B38" s="47"/>
      <c r="C38" s="47" t="s">
        <v>2</v>
      </c>
      <c r="D38" s="216">
        <f>K27</f>
        <v>120</v>
      </c>
      <c r="E38" s="216"/>
      <c r="F38" s="47" t="s">
        <v>3</v>
      </c>
      <c r="G38" s="196">
        <f>ROUND(G34,2)</f>
        <v>16.690000000000001</v>
      </c>
      <c r="H38" s="216"/>
      <c r="I38" s="216"/>
      <c r="J38" s="47"/>
      <c r="K38" s="47"/>
      <c r="L38" s="47"/>
      <c r="M38" s="47"/>
      <c r="N38" s="47"/>
      <c r="O38" s="47"/>
      <c r="P38" s="47"/>
      <c r="Q38" s="47"/>
      <c r="R38" s="47"/>
      <c r="S38" s="47"/>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2:42" ht="9" customHeight="1" x14ac:dyDescent="0.2">
      <c r="B39" s="47"/>
      <c r="C39" s="47" t="s">
        <v>2</v>
      </c>
      <c r="D39" s="197">
        <f>D38*G38</f>
        <v>2002.8000000000002</v>
      </c>
      <c r="E39" s="197"/>
      <c r="F39" s="197"/>
      <c r="G39" s="197"/>
      <c r="H39" s="216" t="s">
        <v>74</v>
      </c>
      <c r="I39" s="216"/>
      <c r="J39" s="47"/>
      <c r="K39" s="47"/>
      <c r="L39" s="47"/>
      <c r="M39" s="47"/>
      <c r="N39" s="47"/>
      <c r="O39" s="47"/>
      <c r="P39" s="47"/>
      <c r="Q39" s="47"/>
      <c r="R39" s="47"/>
      <c r="S39" s="47"/>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2:42" ht="9" customHeight="1"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2:42" x14ac:dyDescent="0.2">
      <c r="B41" s="23" t="s">
        <v>219</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row>
    <row r="42" spans="2:42" x14ac:dyDescent="0.2">
      <c r="B42" s="52" t="s">
        <v>63</v>
      </c>
      <c r="C42" s="48"/>
      <c r="D42" s="48"/>
      <c r="E42" s="48"/>
      <c r="F42" s="48"/>
      <c r="G42" s="48"/>
      <c r="H42" s="48"/>
      <c r="I42" s="225">
        <v>1.0049999999999999</v>
      </c>
      <c r="J42" s="225"/>
      <c r="K42" s="225"/>
      <c r="L42" s="225"/>
      <c r="M42" s="49" t="s">
        <v>64</v>
      </c>
      <c r="N42" s="5"/>
      <c r="O42" s="5"/>
      <c r="P42" s="5"/>
      <c r="Q42" s="5"/>
      <c r="R42" s="5"/>
      <c r="S42" s="5"/>
      <c r="T42" s="204">
        <v>7.44</v>
      </c>
      <c r="U42" s="204"/>
      <c r="V42" s="204"/>
      <c r="W42" s="198" t="s">
        <v>65</v>
      </c>
      <c r="X42" s="198"/>
      <c r="Y42" s="198"/>
      <c r="Z42" s="198"/>
      <c r="AA42" s="198"/>
      <c r="AB42" s="198"/>
      <c r="AC42" s="198"/>
      <c r="AD42" s="198"/>
      <c r="AE42" s="198"/>
      <c r="AF42" s="204">
        <v>6.54</v>
      </c>
      <c r="AG42" s="204"/>
      <c r="AH42" s="204"/>
      <c r="AI42" s="198" t="s">
        <v>195</v>
      </c>
      <c r="AJ42" s="198"/>
      <c r="AK42" s="198"/>
      <c r="AL42" s="198"/>
      <c r="AM42" s="198"/>
      <c r="AN42" s="198"/>
      <c r="AO42" s="198"/>
      <c r="AP42" s="224"/>
    </row>
    <row r="43" spans="2:42" x14ac:dyDescent="0.2">
      <c r="B43" s="51" t="s">
        <v>227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1"/>
    </row>
    <row r="44" spans="2:42" x14ac:dyDescent="0.2">
      <c r="B44" s="22" t="s">
        <v>226</v>
      </c>
      <c r="C44" s="23"/>
      <c r="D44" s="23"/>
      <c r="E44" s="23"/>
      <c r="F44" s="23"/>
      <c r="G44" s="23"/>
      <c r="H44" s="219">
        <v>1.0249999999999999</v>
      </c>
      <c r="I44" s="219"/>
      <c r="J44" s="219"/>
      <c r="K44" s="221" t="s">
        <v>66</v>
      </c>
      <c r="L44" s="221"/>
      <c r="M44" s="221"/>
      <c r="N44" s="221"/>
      <c r="O44" s="221"/>
      <c r="P44" s="221"/>
      <c r="Q44" s="221"/>
      <c r="R44" s="221"/>
      <c r="S44" s="221"/>
      <c r="T44" s="221"/>
      <c r="U44" s="221"/>
      <c r="V44" s="221"/>
      <c r="W44" s="221"/>
      <c r="X44" s="221"/>
      <c r="Y44" s="221"/>
      <c r="Z44" s="221"/>
      <c r="AA44" s="219">
        <v>17.8</v>
      </c>
      <c r="AB44" s="219"/>
      <c r="AC44" s="219"/>
      <c r="AD44" s="221" t="s">
        <v>67</v>
      </c>
      <c r="AE44" s="221"/>
      <c r="AF44" s="221"/>
      <c r="AG44" s="221"/>
      <c r="AH44" s="221"/>
      <c r="AI44" s="23"/>
      <c r="AJ44" s="23"/>
      <c r="AK44" s="23"/>
      <c r="AL44" s="23"/>
      <c r="AM44" s="23"/>
      <c r="AN44" s="23"/>
      <c r="AO44" s="23"/>
      <c r="AP44" s="14"/>
    </row>
    <row r="45" spans="2:42" ht="9" customHeight="1" x14ac:dyDescent="0.2">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2:42" ht="9" customHeight="1" x14ac:dyDescent="0.2">
      <c r="B46" s="47" t="s">
        <v>68</v>
      </c>
      <c r="C46" s="47"/>
      <c r="D46" s="47"/>
      <c r="E46" s="47"/>
      <c r="F46" s="47"/>
      <c r="G46" s="47"/>
      <c r="H46" s="47"/>
      <c r="I46" s="47"/>
      <c r="J46" s="47"/>
      <c r="K46" s="47"/>
      <c r="L46" s="47"/>
      <c r="M46" s="47"/>
      <c r="N46" s="47"/>
      <c r="O46" s="47"/>
      <c r="P46" s="47"/>
      <c r="Q46" s="47"/>
      <c r="R46" s="47"/>
      <c r="S46" s="47"/>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2:42" ht="9" customHeight="1" x14ac:dyDescent="0.2">
      <c r="B47" s="47"/>
      <c r="C47" s="216">
        <f>T42*100</f>
        <v>744</v>
      </c>
      <c r="D47" s="216"/>
      <c r="E47" s="216"/>
      <c r="F47" s="47" t="s">
        <v>7</v>
      </c>
      <c r="G47" s="216">
        <f>AF42*100</f>
        <v>654</v>
      </c>
      <c r="H47" s="216"/>
      <c r="I47" s="216"/>
      <c r="J47" s="47" t="s">
        <v>2</v>
      </c>
      <c r="K47" s="223">
        <f>C47-G47</f>
        <v>90</v>
      </c>
      <c r="L47" s="223"/>
      <c r="M47" s="223"/>
      <c r="N47" s="223"/>
      <c r="O47" s="47" t="s">
        <v>23</v>
      </c>
      <c r="P47" s="47"/>
      <c r="Q47" s="47"/>
      <c r="R47" s="47"/>
      <c r="S47" s="47"/>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2:42" ht="9" customHeight="1" x14ac:dyDescent="0.2">
      <c r="B48" s="47"/>
      <c r="C48" s="47"/>
      <c r="D48" s="47"/>
      <c r="E48" s="47"/>
      <c r="F48" s="47"/>
      <c r="G48" s="47"/>
      <c r="H48" s="47"/>
      <c r="I48" s="47"/>
      <c r="J48" s="47"/>
      <c r="K48" s="47"/>
      <c r="L48" s="47"/>
      <c r="M48" s="47"/>
      <c r="N48" s="47"/>
      <c r="O48" s="47"/>
      <c r="P48" s="47"/>
      <c r="Q48" s="47"/>
      <c r="R48" s="47"/>
      <c r="S48" s="47"/>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2:42" ht="9" customHeight="1" x14ac:dyDescent="0.2">
      <c r="B49" s="47" t="s">
        <v>71</v>
      </c>
      <c r="C49" s="47"/>
      <c r="D49" s="47"/>
      <c r="E49" s="47"/>
      <c r="F49" s="47"/>
      <c r="G49" s="47"/>
      <c r="H49" s="47"/>
      <c r="I49" s="47"/>
      <c r="J49" s="47"/>
      <c r="K49" s="47"/>
      <c r="L49" s="47"/>
      <c r="M49" s="47"/>
      <c r="N49" s="47"/>
      <c r="O49" s="47"/>
      <c r="P49" s="47"/>
      <c r="Q49" s="47"/>
      <c r="R49" s="47"/>
      <c r="S49" s="47"/>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2:42" ht="9" customHeight="1" x14ac:dyDescent="0.2">
      <c r="B50" s="216" t="s">
        <v>72</v>
      </c>
      <c r="C50" s="216"/>
      <c r="D50" s="216"/>
      <c r="E50" s="216"/>
      <c r="F50" s="216" t="s">
        <v>2</v>
      </c>
      <c r="G50" s="216" t="s">
        <v>73</v>
      </c>
      <c r="H50" s="216"/>
      <c r="I50" s="216"/>
      <c r="J50" s="216"/>
      <c r="K50" s="216" t="s">
        <v>3</v>
      </c>
      <c r="L50" s="194" t="s">
        <v>72</v>
      </c>
      <c r="M50" s="194"/>
      <c r="N50" s="194"/>
      <c r="O50" s="194"/>
      <c r="P50" s="47"/>
      <c r="Q50" s="47"/>
      <c r="R50" s="47"/>
      <c r="S50" s="47"/>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2:42" ht="9" customHeight="1" x14ac:dyDescent="0.2">
      <c r="B51" s="216"/>
      <c r="C51" s="216"/>
      <c r="D51" s="216"/>
      <c r="E51" s="216"/>
      <c r="F51" s="216"/>
      <c r="G51" s="216"/>
      <c r="H51" s="216"/>
      <c r="I51" s="216"/>
      <c r="J51" s="216"/>
      <c r="K51" s="216"/>
      <c r="L51" s="216" t="s">
        <v>73</v>
      </c>
      <c r="M51" s="216"/>
      <c r="N51" s="216"/>
      <c r="O51" s="216"/>
      <c r="P51" s="47"/>
      <c r="Q51" s="47"/>
      <c r="R51" s="47"/>
      <c r="S51" s="47"/>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2:42" ht="9" customHeight="1" x14ac:dyDescent="0.2">
      <c r="B52" s="47"/>
      <c r="C52" s="47"/>
      <c r="D52" s="47"/>
      <c r="E52" s="47"/>
      <c r="F52" s="216" t="s">
        <v>2</v>
      </c>
      <c r="G52" s="216">
        <f>AA44</f>
        <v>17.8</v>
      </c>
      <c r="H52" s="216"/>
      <c r="I52" s="216"/>
      <c r="J52" s="216"/>
      <c r="K52" s="216" t="s">
        <v>3</v>
      </c>
      <c r="L52" s="194">
        <f>I42</f>
        <v>1.0049999999999999</v>
      </c>
      <c r="M52" s="194"/>
      <c r="N52" s="194"/>
      <c r="O52" s="194"/>
      <c r="P52" s="47"/>
      <c r="Q52" s="47"/>
      <c r="R52" s="47"/>
      <c r="S52" s="47"/>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2:42" ht="9" customHeight="1" x14ac:dyDescent="0.2">
      <c r="B53" s="47"/>
      <c r="C53" s="47"/>
      <c r="D53" s="47"/>
      <c r="E53" s="47"/>
      <c r="F53" s="216"/>
      <c r="G53" s="216"/>
      <c r="H53" s="216"/>
      <c r="I53" s="216"/>
      <c r="J53" s="216"/>
      <c r="K53" s="216"/>
      <c r="L53" s="216">
        <f>H44</f>
        <v>1.0249999999999999</v>
      </c>
      <c r="M53" s="216"/>
      <c r="N53" s="216"/>
      <c r="O53" s="216"/>
      <c r="P53" s="47"/>
      <c r="Q53" s="47"/>
      <c r="R53" s="47"/>
      <c r="S53" s="47"/>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2:42" ht="9" customHeight="1" x14ac:dyDescent="0.2">
      <c r="B54" s="47"/>
      <c r="C54" s="47"/>
      <c r="D54" s="47"/>
      <c r="E54" s="47"/>
      <c r="F54" s="216" t="s">
        <v>2</v>
      </c>
      <c r="G54" s="197">
        <f>G52*L52/L53</f>
        <v>17.452682926829269</v>
      </c>
      <c r="H54" s="197"/>
      <c r="I54" s="197"/>
      <c r="J54" s="197"/>
      <c r="K54" s="216" t="s">
        <v>74</v>
      </c>
      <c r="L54" s="216"/>
      <c r="M54" s="47"/>
      <c r="N54" s="47"/>
      <c r="O54" s="47"/>
      <c r="P54" s="47"/>
      <c r="Q54" s="47"/>
      <c r="R54" s="47"/>
      <c r="S54" s="47"/>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spans="2:42" ht="9" customHeight="1" x14ac:dyDescent="0.2">
      <c r="B55" s="47"/>
      <c r="C55" s="47"/>
      <c r="D55" s="47"/>
      <c r="E55" s="47"/>
      <c r="F55" s="216"/>
      <c r="G55" s="197"/>
      <c r="H55" s="197"/>
      <c r="I55" s="197"/>
      <c r="J55" s="197"/>
      <c r="K55" s="216"/>
      <c r="L55" s="216"/>
      <c r="M55" s="47"/>
      <c r="N55" s="47"/>
      <c r="O55" s="47"/>
      <c r="P55" s="47"/>
      <c r="Q55" s="47"/>
      <c r="R55" s="47"/>
      <c r="S55" s="47"/>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2:42" ht="9" customHeight="1" x14ac:dyDescent="0.2">
      <c r="B56" s="47" t="s">
        <v>75</v>
      </c>
      <c r="C56" s="47"/>
      <c r="D56" s="47"/>
      <c r="E56" s="47"/>
      <c r="F56" s="47"/>
      <c r="G56" s="47"/>
      <c r="H56" s="47"/>
      <c r="I56" s="47"/>
      <c r="J56" s="47"/>
      <c r="K56" s="47"/>
      <c r="L56" s="47"/>
      <c r="M56" s="47"/>
      <c r="N56" s="47"/>
      <c r="O56" s="47"/>
      <c r="P56" s="47"/>
      <c r="Q56" s="47"/>
      <c r="R56" s="47"/>
      <c r="S56" s="47"/>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2:42" ht="9" customHeight="1" x14ac:dyDescent="0.2">
      <c r="B57" s="47" t="s">
        <v>47</v>
      </c>
      <c r="C57" s="47"/>
      <c r="D57" s="47"/>
      <c r="E57" s="47"/>
      <c r="F57" s="47"/>
      <c r="G57" s="47"/>
      <c r="H57" s="47"/>
      <c r="I57" s="47"/>
      <c r="J57" s="47"/>
      <c r="K57" s="47"/>
      <c r="L57" s="47"/>
      <c r="M57" s="47"/>
      <c r="N57" s="47"/>
      <c r="O57" s="47"/>
      <c r="P57" s="47"/>
      <c r="Q57" s="47"/>
      <c r="R57" s="47"/>
      <c r="S57" s="47"/>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2:42" ht="9" customHeight="1" x14ac:dyDescent="0.2">
      <c r="B58" s="47"/>
      <c r="C58" s="47" t="s">
        <v>2</v>
      </c>
      <c r="D58" s="216">
        <f>K47</f>
        <v>90</v>
      </c>
      <c r="E58" s="216"/>
      <c r="F58" s="47" t="s">
        <v>3</v>
      </c>
      <c r="G58" s="196">
        <f>ROUND(G54,2)</f>
        <v>17.45</v>
      </c>
      <c r="H58" s="196"/>
      <c r="I58" s="196"/>
      <c r="J58" s="47"/>
      <c r="K58" s="47"/>
      <c r="L58" s="47"/>
      <c r="M58" s="47"/>
      <c r="N58" s="47"/>
      <c r="O58" s="47"/>
      <c r="P58" s="47"/>
      <c r="Q58" s="47"/>
      <c r="R58" s="47"/>
      <c r="S58" s="47"/>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2:42" ht="9" customHeight="1" x14ac:dyDescent="0.2">
      <c r="B59" s="47"/>
      <c r="C59" s="47" t="s">
        <v>2</v>
      </c>
      <c r="D59" s="197">
        <f>D58*G58</f>
        <v>1570.5</v>
      </c>
      <c r="E59" s="197"/>
      <c r="F59" s="197"/>
      <c r="G59" s="197"/>
      <c r="H59" s="216" t="s">
        <v>74</v>
      </c>
      <c r="I59" s="216"/>
      <c r="J59" s="47"/>
      <c r="K59" s="47"/>
      <c r="L59" s="47"/>
      <c r="M59" s="47"/>
      <c r="N59" s="47"/>
      <c r="O59" s="47"/>
      <c r="P59" s="47"/>
      <c r="Q59" s="47"/>
      <c r="R59" s="47"/>
      <c r="S59" s="47"/>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2:42" ht="9" customHeight="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2:42" x14ac:dyDescent="0.2">
      <c r="B61" s="23" t="s">
        <v>220</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row>
    <row r="62" spans="2:42" x14ac:dyDescent="0.2">
      <c r="B62" s="52" t="s">
        <v>63</v>
      </c>
      <c r="C62" s="48"/>
      <c r="D62" s="48"/>
      <c r="E62" s="48"/>
      <c r="F62" s="48"/>
      <c r="G62" s="48"/>
      <c r="H62" s="48"/>
      <c r="I62" s="204">
        <v>1.0109999999999999</v>
      </c>
      <c r="J62" s="204"/>
      <c r="K62" s="204"/>
      <c r="L62" s="204"/>
      <c r="M62" s="49" t="s">
        <v>64</v>
      </c>
      <c r="N62" s="5"/>
      <c r="O62" s="5"/>
      <c r="P62" s="5"/>
      <c r="Q62" s="5"/>
      <c r="R62" s="5"/>
      <c r="S62" s="5"/>
      <c r="T62" s="204">
        <v>7.36</v>
      </c>
      <c r="U62" s="204"/>
      <c r="V62" s="204"/>
      <c r="W62" s="198" t="s">
        <v>65</v>
      </c>
      <c r="X62" s="198"/>
      <c r="Y62" s="198"/>
      <c r="Z62" s="198"/>
      <c r="AA62" s="198"/>
      <c r="AB62" s="198"/>
      <c r="AC62" s="198"/>
      <c r="AD62" s="198"/>
      <c r="AE62" s="198"/>
      <c r="AF62" s="204">
        <v>6.16</v>
      </c>
      <c r="AG62" s="204"/>
      <c r="AH62" s="204"/>
      <c r="AI62" s="198" t="s">
        <v>195</v>
      </c>
      <c r="AJ62" s="198"/>
      <c r="AK62" s="198"/>
      <c r="AL62" s="198"/>
      <c r="AM62" s="198"/>
      <c r="AN62" s="198"/>
      <c r="AO62" s="198"/>
      <c r="AP62" s="224"/>
    </row>
    <row r="63" spans="2:42" x14ac:dyDescent="0.2">
      <c r="B63" s="51" t="s">
        <v>227</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1"/>
    </row>
    <row r="64" spans="2:42" x14ac:dyDescent="0.2">
      <c r="B64" s="22" t="s">
        <v>226</v>
      </c>
      <c r="C64" s="23"/>
      <c r="D64" s="23"/>
      <c r="E64" s="23"/>
      <c r="F64" s="23"/>
      <c r="G64" s="23"/>
      <c r="H64" s="219">
        <v>1.0249999999999999</v>
      </c>
      <c r="I64" s="219"/>
      <c r="J64" s="219"/>
      <c r="K64" s="221" t="s">
        <v>66</v>
      </c>
      <c r="L64" s="221"/>
      <c r="M64" s="221"/>
      <c r="N64" s="221"/>
      <c r="O64" s="221"/>
      <c r="P64" s="221"/>
      <c r="Q64" s="221"/>
      <c r="R64" s="221"/>
      <c r="S64" s="221"/>
      <c r="T64" s="221"/>
      <c r="U64" s="221"/>
      <c r="V64" s="221"/>
      <c r="W64" s="221"/>
      <c r="X64" s="221"/>
      <c r="Y64" s="221"/>
      <c r="Z64" s="221"/>
      <c r="AA64" s="219">
        <v>18.7</v>
      </c>
      <c r="AB64" s="219"/>
      <c r="AC64" s="219"/>
      <c r="AD64" s="221" t="s">
        <v>67</v>
      </c>
      <c r="AE64" s="221"/>
      <c r="AF64" s="221"/>
      <c r="AG64" s="221"/>
      <c r="AH64" s="221"/>
      <c r="AI64" s="23"/>
      <c r="AJ64" s="23"/>
      <c r="AK64" s="23"/>
      <c r="AL64" s="23"/>
      <c r="AM64" s="23"/>
      <c r="AN64" s="23"/>
      <c r="AO64" s="23"/>
      <c r="AP64" s="14"/>
    </row>
    <row r="65" spans="2:42" ht="9" customHeight="1" x14ac:dyDescent="0.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row>
    <row r="66" spans="2:42" ht="9" customHeight="1" x14ac:dyDescent="0.2">
      <c r="B66" s="47" t="s">
        <v>68</v>
      </c>
      <c r="C66" s="47"/>
      <c r="D66" s="47"/>
      <c r="E66" s="47"/>
      <c r="F66" s="47"/>
      <c r="G66" s="47"/>
      <c r="H66" s="47"/>
      <c r="I66" s="47"/>
      <c r="J66" s="47"/>
      <c r="K66" s="47"/>
      <c r="L66" s="47"/>
      <c r="M66" s="47"/>
      <c r="N66" s="47"/>
      <c r="O66" s="47"/>
      <c r="P66" s="47"/>
      <c r="Q66" s="47"/>
      <c r="R66" s="47"/>
      <c r="S66" s="47"/>
      <c r="T66" s="20"/>
      <c r="U66" s="20"/>
      <c r="V66" s="20"/>
      <c r="W66" s="20"/>
      <c r="X66" s="20"/>
      <c r="Y66" s="20"/>
      <c r="Z66" s="20"/>
      <c r="AA66" s="20"/>
      <c r="AB66" s="20"/>
      <c r="AC66" s="20"/>
      <c r="AD66" s="20"/>
      <c r="AE66" s="20"/>
      <c r="AF66" s="20"/>
      <c r="AG66" s="20"/>
      <c r="AH66" s="20"/>
      <c r="AI66" s="20"/>
      <c r="AJ66" s="20"/>
      <c r="AK66" s="20"/>
      <c r="AL66" s="20"/>
      <c r="AM66" s="20"/>
      <c r="AN66" s="20"/>
      <c r="AO66" s="20"/>
      <c r="AP66" s="20"/>
    </row>
    <row r="67" spans="2:42" ht="9" customHeight="1" x14ac:dyDescent="0.2">
      <c r="B67" s="47"/>
      <c r="C67" s="216">
        <f>T62*100</f>
        <v>736</v>
      </c>
      <c r="D67" s="216"/>
      <c r="E67" s="216"/>
      <c r="F67" s="47" t="s">
        <v>7</v>
      </c>
      <c r="G67" s="216">
        <f>AF62*100</f>
        <v>616</v>
      </c>
      <c r="H67" s="216"/>
      <c r="I67" s="216"/>
      <c r="J67" s="47" t="s">
        <v>2</v>
      </c>
      <c r="K67" s="223">
        <f>C67-G67</f>
        <v>120</v>
      </c>
      <c r="L67" s="223"/>
      <c r="M67" s="223"/>
      <c r="N67" s="223"/>
      <c r="O67" s="47" t="s">
        <v>23</v>
      </c>
      <c r="P67" s="47"/>
      <c r="Q67" s="47"/>
      <c r="R67" s="47"/>
      <c r="S67" s="47"/>
      <c r="T67" s="20"/>
      <c r="U67" s="20"/>
      <c r="V67" s="20"/>
      <c r="W67" s="20"/>
      <c r="X67" s="20"/>
      <c r="Y67" s="20"/>
      <c r="Z67" s="20"/>
      <c r="AA67" s="20"/>
      <c r="AB67" s="20"/>
      <c r="AC67" s="20"/>
      <c r="AD67" s="20"/>
      <c r="AE67" s="20"/>
      <c r="AF67" s="20"/>
      <c r="AG67" s="20"/>
      <c r="AH67" s="20"/>
      <c r="AI67" s="20"/>
      <c r="AJ67" s="20"/>
      <c r="AK67" s="20"/>
      <c r="AL67" s="20"/>
      <c r="AM67" s="20"/>
      <c r="AN67" s="20"/>
      <c r="AO67" s="20"/>
      <c r="AP67" s="20"/>
    </row>
    <row r="68" spans="2:42" ht="9" customHeight="1" x14ac:dyDescent="0.2">
      <c r="B68" s="47"/>
      <c r="C68" s="47"/>
      <c r="D68" s="47"/>
      <c r="E68" s="47"/>
      <c r="F68" s="47"/>
      <c r="G68" s="47"/>
      <c r="H68" s="47"/>
      <c r="I68" s="47"/>
      <c r="J68" s="47"/>
      <c r="K68" s="47"/>
      <c r="L68" s="47"/>
      <c r="M68" s="47"/>
      <c r="N68" s="47"/>
      <c r="O68" s="47"/>
      <c r="P68" s="47"/>
      <c r="Q68" s="47"/>
      <c r="R68" s="47"/>
      <c r="S68" s="47"/>
      <c r="T68" s="20"/>
      <c r="U68" s="20"/>
      <c r="V68" s="20"/>
      <c r="W68" s="20"/>
      <c r="X68" s="20"/>
      <c r="Y68" s="20"/>
      <c r="Z68" s="20"/>
      <c r="AA68" s="20"/>
      <c r="AB68" s="20"/>
      <c r="AC68" s="20"/>
      <c r="AD68" s="20"/>
      <c r="AE68" s="20"/>
      <c r="AF68" s="20"/>
      <c r="AG68" s="20"/>
      <c r="AH68" s="20"/>
      <c r="AI68" s="20"/>
      <c r="AJ68" s="20"/>
      <c r="AK68" s="20"/>
      <c r="AL68" s="20"/>
      <c r="AM68" s="20"/>
      <c r="AN68" s="20"/>
      <c r="AO68" s="20"/>
      <c r="AP68" s="20"/>
    </row>
    <row r="69" spans="2:42" ht="9" customHeight="1" x14ac:dyDescent="0.2">
      <c r="B69" s="47" t="s">
        <v>71</v>
      </c>
      <c r="C69" s="47"/>
      <c r="D69" s="47"/>
      <c r="E69" s="47"/>
      <c r="F69" s="47"/>
      <c r="G69" s="47"/>
      <c r="H69" s="47"/>
      <c r="I69" s="47"/>
      <c r="J69" s="47"/>
      <c r="K69" s="47"/>
      <c r="L69" s="47"/>
      <c r="M69" s="47"/>
      <c r="N69" s="47"/>
      <c r="O69" s="47"/>
      <c r="P69" s="47"/>
      <c r="Q69" s="47"/>
      <c r="R69" s="47"/>
      <c r="S69" s="47"/>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spans="2:42" ht="9" customHeight="1" x14ac:dyDescent="0.2">
      <c r="B70" s="216" t="s">
        <v>72</v>
      </c>
      <c r="C70" s="216"/>
      <c r="D70" s="216"/>
      <c r="E70" s="216"/>
      <c r="F70" s="216" t="s">
        <v>2</v>
      </c>
      <c r="G70" s="216" t="s">
        <v>73</v>
      </c>
      <c r="H70" s="216"/>
      <c r="I70" s="216"/>
      <c r="J70" s="216"/>
      <c r="K70" s="216" t="s">
        <v>3</v>
      </c>
      <c r="L70" s="194" t="s">
        <v>72</v>
      </c>
      <c r="M70" s="194"/>
      <c r="N70" s="194"/>
      <c r="O70" s="194"/>
      <c r="P70" s="47"/>
      <c r="Q70" s="47"/>
      <c r="R70" s="47"/>
      <c r="S70" s="47"/>
      <c r="T70" s="20"/>
      <c r="U70" s="20"/>
      <c r="V70" s="20"/>
      <c r="W70" s="20"/>
      <c r="X70" s="20"/>
      <c r="Y70" s="20"/>
      <c r="Z70" s="20"/>
      <c r="AA70" s="20"/>
      <c r="AB70" s="20"/>
      <c r="AC70" s="20"/>
      <c r="AD70" s="20"/>
      <c r="AE70" s="20"/>
      <c r="AF70" s="20"/>
      <c r="AG70" s="20"/>
      <c r="AH70" s="20"/>
      <c r="AI70" s="20"/>
      <c r="AJ70" s="20"/>
      <c r="AK70" s="20"/>
      <c r="AL70" s="20"/>
      <c r="AM70" s="20"/>
      <c r="AN70" s="20"/>
      <c r="AO70" s="20"/>
      <c r="AP70" s="20"/>
    </row>
    <row r="71" spans="2:42" ht="9" customHeight="1" x14ac:dyDescent="0.2">
      <c r="B71" s="216"/>
      <c r="C71" s="216"/>
      <c r="D71" s="216"/>
      <c r="E71" s="216"/>
      <c r="F71" s="216"/>
      <c r="G71" s="216"/>
      <c r="H71" s="216"/>
      <c r="I71" s="216"/>
      <c r="J71" s="216"/>
      <c r="K71" s="216"/>
      <c r="L71" s="216" t="s">
        <v>73</v>
      </c>
      <c r="M71" s="216"/>
      <c r="N71" s="216"/>
      <c r="O71" s="216"/>
      <c r="P71" s="47"/>
      <c r="Q71" s="47"/>
      <c r="R71" s="47"/>
      <c r="S71" s="47"/>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spans="2:42" ht="9" customHeight="1" x14ac:dyDescent="0.2">
      <c r="B72" s="47"/>
      <c r="C72" s="47"/>
      <c r="D72" s="47"/>
      <c r="E72" s="47"/>
      <c r="F72" s="216" t="s">
        <v>2</v>
      </c>
      <c r="G72" s="216">
        <f>AA64</f>
        <v>18.7</v>
      </c>
      <c r="H72" s="216"/>
      <c r="I72" s="216"/>
      <c r="J72" s="216"/>
      <c r="K72" s="216" t="s">
        <v>3</v>
      </c>
      <c r="L72" s="194">
        <f>I62</f>
        <v>1.0109999999999999</v>
      </c>
      <c r="M72" s="194"/>
      <c r="N72" s="194"/>
      <c r="O72" s="194"/>
      <c r="P72" s="47"/>
      <c r="Q72" s="47"/>
      <c r="R72" s="47"/>
      <c r="S72" s="47"/>
      <c r="T72" s="20"/>
      <c r="U72" s="20"/>
      <c r="V72" s="20"/>
      <c r="W72" s="20"/>
      <c r="X72" s="20"/>
      <c r="Y72" s="20"/>
      <c r="Z72" s="20"/>
      <c r="AA72" s="20"/>
      <c r="AB72" s="20"/>
      <c r="AC72" s="20"/>
      <c r="AD72" s="20"/>
      <c r="AE72" s="20"/>
      <c r="AF72" s="20"/>
      <c r="AG72" s="20"/>
      <c r="AH72" s="20"/>
      <c r="AI72" s="20"/>
      <c r="AJ72" s="20"/>
      <c r="AK72" s="20"/>
      <c r="AL72" s="20"/>
      <c r="AM72" s="20"/>
      <c r="AN72" s="20"/>
      <c r="AO72" s="20"/>
      <c r="AP72" s="20"/>
    </row>
    <row r="73" spans="2:42" ht="9" customHeight="1" x14ac:dyDescent="0.2">
      <c r="B73" s="47"/>
      <c r="C73" s="47"/>
      <c r="D73" s="47"/>
      <c r="E73" s="47"/>
      <c r="F73" s="216"/>
      <c r="G73" s="216"/>
      <c r="H73" s="216"/>
      <c r="I73" s="216"/>
      <c r="J73" s="216"/>
      <c r="K73" s="216"/>
      <c r="L73" s="216">
        <f>H64</f>
        <v>1.0249999999999999</v>
      </c>
      <c r="M73" s="216"/>
      <c r="N73" s="216"/>
      <c r="O73" s="216"/>
      <c r="P73" s="47"/>
      <c r="Q73" s="47"/>
      <c r="R73" s="47"/>
      <c r="S73" s="47"/>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spans="2:42" ht="9" customHeight="1" x14ac:dyDescent="0.2">
      <c r="B74" s="47"/>
      <c r="C74" s="47"/>
      <c r="D74" s="47"/>
      <c r="E74" s="47"/>
      <c r="F74" s="216" t="s">
        <v>2</v>
      </c>
      <c r="G74" s="226">
        <f>G72*L72/L73</f>
        <v>18.444585365853655</v>
      </c>
      <c r="H74" s="226"/>
      <c r="I74" s="226"/>
      <c r="J74" s="226"/>
      <c r="K74" s="216" t="s">
        <v>74</v>
      </c>
      <c r="L74" s="216"/>
      <c r="M74" s="47"/>
      <c r="N74" s="47"/>
      <c r="O74" s="47"/>
      <c r="P74" s="47"/>
      <c r="Q74" s="47"/>
      <c r="R74" s="47"/>
      <c r="S74" s="47"/>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spans="2:42" ht="9" customHeight="1" x14ac:dyDescent="0.2">
      <c r="B75" s="47"/>
      <c r="C75" s="47"/>
      <c r="D75" s="47"/>
      <c r="E75" s="47"/>
      <c r="F75" s="216"/>
      <c r="G75" s="226"/>
      <c r="H75" s="226"/>
      <c r="I75" s="226"/>
      <c r="J75" s="226"/>
      <c r="K75" s="216"/>
      <c r="L75" s="216"/>
      <c r="M75" s="47"/>
      <c r="N75" s="47"/>
      <c r="O75" s="47"/>
      <c r="P75" s="47"/>
      <c r="Q75" s="47"/>
      <c r="R75" s="47"/>
      <c r="S75" s="47"/>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spans="2:42" ht="9" customHeight="1" x14ac:dyDescent="0.2">
      <c r="B76" s="47" t="s">
        <v>75</v>
      </c>
      <c r="C76" s="47"/>
      <c r="D76" s="47"/>
      <c r="E76" s="47"/>
      <c r="F76" s="47"/>
      <c r="G76" s="47"/>
      <c r="H76" s="47"/>
      <c r="I76" s="47"/>
      <c r="J76" s="47"/>
      <c r="K76" s="47"/>
      <c r="L76" s="47"/>
      <c r="M76" s="47"/>
      <c r="N76" s="47"/>
      <c r="O76" s="47"/>
      <c r="P76" s="47"/>
      <c r="Q76" s="47"/>
      <c r="R76" s="47"/>
      <c r="S76" s="47"/>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spans="2:42" ht="9" customHeight="1" x14ac:dyDescent="0.2">
      <c r="B77" s="47" t="s">
        <v>47</v>
      </c>
      <c r="C77" s="47"/>
      <c r="D77" s="47"/>
      <c r="E77" s="47"/>
      <c r="F77" s="47"/>
      <c r="G77" s="47"/>
      <c r="H77" s="47"/>
      <c r="I77" s="47"/>
      <c r="J77" s="47"/>
      <c r="K77" s="47"/>
      <c r="L77" s="47"/>
      <c r="M77" s="47"/>
      <c r="N77" s="47"/>
      <c r="O77" s="47"/>
      <c r="P77" s="47"/>
      <c r="Q77" s="47"/>
      <c r="R77" s="47"/>
      <c r="S77" s="47"/>
      <c r="T77" s="20"/>
      <c r="U77" s="20"/>
      <c r="V77" s="20"/>
      <c r="W77" s="20"/>
      <c r="X77" s="20"/>
      <c r="Y77" s="20"/>
      <c r="Z77" s="20"/>
      <c r="AA77" s="20"/>
      <c r="AB77" s="20"/>
      <c r="AC77" s="20"/>
      <c r="AD77" s="20"/>
      <c r="AE77" s="20"/>
      <c r="AF77" s="20"/>
      <c r="AG77" s="20"/>
      <c r="AH77" s="20"/>
      <c r="AI77" s="20"/>
      <c r="AJ77" s="20"/>
      <c r="AK77" s="20"/>
      <c r="AL77" s="20"/>
      <c r="AM77" s="20"/>
      <c r="AN77" s="20"/>
      <c r="AO77" s="20"/>
      <c r="AP77" s="20"/>
    </row>
    <row r="78" spans="2:42" ht="9" customHeight="1" x14ac:dyDescent="0.2">
      <c r="B78" s="47"/>
      <c r="C78" s="47" t="s">
        <v>2</v>
      </c>
      <c r="D78" s="216">
        <f>K67</f>
        <v>120</v>
      </c>
      <c r="E78" s="216"/>
      <c r="F78" s="47" t="s">
        <v>3</v>
      </c>
      <c r="G78" s="196">
        <f>ROUND(G74,2)</f>
        <v>18.440000000000001</v>
      </c>
      <c r="H78" s="216"/>
      <c r="I78" s="216"/>
      <c r="J78" s="47"/>
      <c r="K78" s="47"/>
      <c r="L78" s="47"/>
      <c r="M78" s="47"/>
      <c r="N78" s="47"/>
      <c r="O78" s="47"/>
      <c r="P78" s="47"/>
      <c r="Q78" s="47"/>
      <c r="R78" s="47"/>
      <c r="S78" s="47"/>
      <c r="T78" s="20"/>
      <c r="U78" s="20"/>
      <c r="V78" s="20"/>
      <c r="W78" s="20"/>
      <c r="X78" s="20"/>
      <c r="Y78" s="20"/>
      <c r="Z78" s="20"/>
      <c r="AA78" s="20"/>
      <c r="AB78" s="20"/>
      <c r="AC78" s="20"/>
      <c r="AD78" s="20"/>
      <c r="AE78" s="20"/>
      <c r="AF78" s="20"/>
      <c r="AG78" s="20"/>
      <c r="AH78" s="20"/>
      <c r="AI78" s="20"/>
      <c r="AJ78" s="20"/>
      <c r="AK78" s="20"/>
      <c r="AL78" s="20"/>
      <c r="AM78" s="20"/>
      <c r="AN78" s="20"/>
      <c r="AO78" s="20"/>
      <c r="AP78" s="20"/>
    </row>
    <row r="79" spans="2:42" ht="9" customHeight="1" x14ac:dyDescent="0.2">
      <c r="B79" s="47"/>
      <c r="C79" s="47" t="s">
        <v>2</v>
      </c>
      <c r="D79" s="197">
        <f>D78*G78</f>
        <v>2212.8000000000002</v>
      </c>
      <c r="E79" s="197"/>
      <c r="F79" s="197"/>
      <c r="G79" s="197"/>
      <c r="H79" s="216" t="s">
        <v>74</v>
      </c>
      <c r="I79" s="216"/>
      <c r="J79" s="47"/>
      <c r="K79" s="47"/>
      <c r="L79" s="47"/>
      <c r="M79" s="47"/>
      <c r="N79" s="47"/>
      <c r="O79" s="47"/>
      <c r="P79" s="47"/>
      <c r="Q79" s="47"/>
      <c r="R79" s="47"/>
      <c r="S79" s="47"/>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spans="2:42" ht="21" customHeight="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2:42" x14ac:dyDescent="0.2">
      <c r="B81" s="23" t="s">
        <v>221</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row>
    <row r="82" spans="2:42" x14ac:dyDescent="0.2">
      <c r="B82" s="52" t="s">
        <v>63</v>
      </c>
      <c r="C82" s="48"/>
      <c r="D82" s="48"/>
      <c r="E82" s="48"/>
      <c r="F82" s="48"/>
      <c r="G82" s="48"/>
      <c r="H82" s="48"/>
      <c r="I82" s="204">
        <v>1.01</v>
      </c>
      <c r="J82" s="204"/>
      <c r="K82" s="204"/>
      <c r="L82" s="204"/>
      <c r="M82" s="49" t="s">
        <v>64</v>
      </c>
      <c r="N82" s="5"/>
      <c r="O82" s="5"/>
      <c r="P82" s="5"/>
      <c r="Q82" s="5"/>
      <c r="R82" s="5"/>
      <c r="S82" s="5"/>
      <c r="T82" s="204">
        <v>6.55</v>
      </c>
      <c r="U82" s="204"/>
      <c r="V82" s="204"/>
      <c r="W82" s="198" t="s">
        <v>65</v>
      </c>
      <c r="X82" s="198"/>
      <c r="Y82" s="198"/>
      <c r="Z82" s="198"/>
      <c r="AA82" s="198"/>
      <c r="AB82" s="198"/>
      <c r="AC82" s="198"/>
      <c r="AD82" s="198"/>
      <c r="AE82" s="198"/>
      <c r="AF82" s="204">
        <v>5.25</v>
      </c>
      <c r="AG82" s="204"/>
      <c r="AH82" s="204"/>
      <c r="AI82" s="198" t="s">
        <v>195</v>
      </c>
      <c r="AJ82" s="198"/>
      <c r="AK82" s="198"/>
      <c r="AL82" s="198"/>
      <c r="AM82" s="198"/>
      <c r="AN82" s="198"/>
      <c r="AO82" s="198"/>
      <c r="AP82" s="224"/>
    </row>
    <row r="83" spans="2:42" x14ac:dyDescent="0.2">
      <c r="B83" s="51" t="s">
        <v>227</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1"/>
    </row>
    <row r="84" spans="2:42" x14ac:dyDescent="0.2">
      <c r="B84" s="22" t="s">
        <v>226</v>
      </c>
      <c r="C84" s="23"/>
      <c r="D84" s="23"/>
      <c r="E84" s="23"/>
      <c r="F84" s="23"/>
      <c r="G84" s="23"/>
      <c r="H84" s="219">
        <v>1.0249999999999999</v>
      </c>
      <c r="I84" s="219"/>
      <c r="J84" s="219"/>
      <c r="K84" s="221" t="s">
        <v>66</v>
      </c>
      <c r="L84" s="221"/>
      <c r="M84" s="221"/>
      <c r="N84" s="221"/>
      <c r="O84" s="221"/>
      <c r="P84" s="221"/>
      <c r="Q84" s="221"/>
      <c r="R84" s="221"/>
      <c r="S84" s="221"/>
      <c r="T84" s="221"/>
      <c r="U84" s="221"/>
      <c r="V84" s="221"/>
      <c r="W84" s="221"/>
      <c r="X84" s="221"/>
      <c r="Y84" s="221"/>
      <c r="Z84" s="221"/>
      <c r="AA84" s="219">
        <v>19.5</v>
      </c>
      <c r="AB84" s="219"/>
      <c r="AC84" s="219"/>
      <c r="AD84" s="221" t="s">
        <v>67</v>
      </c>
      <c r="AE84" s="221"/>
      <c r="AF84" s="221"/>
      <c r="AG84" s="221"/>
      <c r="AH84" s="221"/>
      <c r="AI84" s="23"/>
      <c r="AJ84" s="23"/>
      <c r="AK84" s="23"/>
      <c r="AL84" s="23"/>
      <c r="AM84" s="23"/>
      <c r="AN84" s="23"/>
      <c r="AO84" s="23"/>
      <c r="AP84" s="14"/>
    </row>
    <row r="85" spans="2:42" ht="9" customHeight="1" x14ac:dyDescent="0.2">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row>
    <row r="86" spans="2:42" ht="9" customHeight="1" x14ac:dyDescent="0.2">
      <c r="B86" s="47" t="s">
        <v>68</v>
      </c>
      <c r="C86" s="47"/>
      <c r="D86" s="47"/>
      <c r="E86" s="47"/>
      <c r="F86" s="47"/>
      <c r="G86" s="47"/>
      <c r="H86" s="47"/>
      <c r="I86" s="47"/>
      <c r="J86" s="47"/>
      <c r="K86" s="47"/>
      <c r="L86" s="47"/>
      <c r="M86" s="47"/>
      <c r="N86" s="47"/>
      <c r="O86" s="47"/>
      <c r="P86" s="47"/>
      <c r="Q86" s="47"/>
      <c r="R86" s="47"/>
      <c r="S86" s="47"/>
      <c r="T86" s="20"/>
      <c r="U86" s="20"/>
      <c r="V86" s="20"/>
      <c r="W86" s="20"/>
      <c r="X86" s="20"/>
      <c r="Y86" s="20"/>
      <c r="Z86" s="20"/>
      <c r="AA86" s="20"/>
      <c r="AB86" s="20"/>
      <c r="AC86" s="20"/>
      <c r="AD86" s="20"/>
      <c r="AE86" s="20"/>
      <c r="AF86" s="20"/>
      <c r="AG86" s="20"/>
      <c r="AH86" s="20"/>
      <c r="AI86" s="20"/>
      <c r="AJ86" s="20"/>
      <c r="AK86" s="20"/>
      <c r="AL86" s="20"/>
      <c r="AM86" s="20"/>
      <c r="AN86" s="20"/>
      <c r="AO86" s="20"/>
      <c r="AP86" s="20"/>
    </row>
    <row r="87" spans="2:42" ht="9" customHeight="1" x14ac:dyDescent="0.2">
      <c r="B87" s="47"/>
      <c r="C87" s="216">
        <f>T82*100</f>
        <v>655</v>
      </c>
      <c r="D87" s="216"/>
      <c r="E87" s="216"/>
      <c r="F87" s="47" t="s">
        <v>7</v>
      </c>
      <c r="G87" s="216">
        <f>AF82*100</f>
        <v>525</v>
      </c>
      <c r="H87" s="216"/>
      <c r="I87" s="216"/>
      <c r="J87" s="47" t="s">
        <v>2</v>
      </c>
      <c r="K87" s="223">
        <f>C87-G87</f>
        <v>130</v>
      </c>
      <c r="L87" s="223"/>
      <c r="M87" s="223"/>
      <c r="N87" s="223"/>
      <c r="O87" s="47" t="s">
        <v>23</v>
      </c>
      <c r="P87" s="47"/>
      <c r="Q87" s="47"/>
      <c r="R87" s="47"/>
      <c r="S87" s="47"/>
      <c r="T87" s="20"/>
      <c r="U87" s="20"/>
      <c r="V87" s="20"/>
      <c r="W87" s="20"/>
      <c r="X87" s="20"/>
      <c r="Y87" s="20"/>
      <c r="Z87" s="20"/>
      <c r="AA87" s="20"/>
      <c r="AB87" s="20"/>
      <c r="AC87" s="20"/>
      <c r="AD87" s="20"/>
      <c r="AE87" s="20"/>
      <c r="AF87" s="20"/>
      <c r="AG87" s="20"/>
      <c r="AH87" s="20"/>
      <c r="AI87" s="20"/>
      <c r="AJ87" s="20"/>
      <c r="AK87" s="20"/>
      <c r="AL87" s="20"/>
      <c r="AM87" s="20"/>
      <c r="AN87" s="20"/>
      <c r="AO87" s="20"/>
      <c r="AP87" s="20"/>
    </row>
    <row r="88" spans="2:42" ht="9" customHeight="1" x14ac:dyDescent="0.2">
      <c r="B88" s="47"/>
      <c r="C88" s="47"/>
      <c r="D88" s="47"/>
      <c r="E88" s="47"/>
      <c r="F88" s="47"/>
      <c r="G88" s="47"/>
      <c r="H88" s="47"/>
      <c r="I88" s="47"/>
      <c r="J88" s="47"/>
      <c r="K88" s="47"/>
      <c r="L88" s="47"/>
      <c r="M88" s="47"/>
      <c r="N88" s="47"/>
      <c r="O88" s="47"/>
      <c r="P88" s="47"/>
      <c r="Q88" s="47"/>
      <c r="R88" s="47"/>
      <c r="S88" s="47"/>
      <c r="T88" s="20"/>
      <c r="U88" s="20"/>
      <c r="V88" s="20"/>
      <c r="W88" s="20"/>
      <c r="X88" s="20"/>
      <c r="Y88" s="20"/>
      <c r="Z88" s="20"/>
      <c r="AA88" s="20"/>
      <c r="AB88" s="20"/>
      <c r="AC88" s="20"/>
      <c r="AD88" s="20"/>
      <c r="AE88" s="20"/>
      <c r="AF88" s="20"/>
      <c r="AG88" s="20"/>
      <c r="AH88" s="20"/>
      <c r="AI88" s="20"/>
      <c r="AJ88" s="20"/>
      <c r="AK88" s="20"/>
      <c r="AL88" s="20"/>
      <c r="AM88" s="20"/>
      <c r="AN88" s="20"/>
      <c r="AO88" s="20"/>
      <c r="AP88" s="20"/>
    </row>
    <row r="89" spans="2:42" ht="9" customHeight="1" x14ac:dyDescent="0.2">
      <c r="B89" s="47" t="s">
        <v>71</v>
      </c>
      <c r="C89" s="47"/>
      <c r="D89" s="47"/>
      <c r="E89" s="47"/>
      <c r="F89" s="47"/>
      <c r="G89" s="47"/>
      <c r="H89" s="47"/>
      <c r="I89" s="47"/>
      <c r="J89" s="47"/>
      <c r="K89" s="47"/>
      <c r="L89" s="47"/>
      <c r="M89" s="47"/>
      <c r="N89" s="47"/>
      <c r="O89" s="47"/>
      <c r="P89" s="47"/>
      <c r="Q89" s="47"/>
      <c r="R89" s="47"/>
      <c r="S89" s="47"/>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spans="2:42" ht="9" customHeight="1" x14ac:dyDescent="0.2">
      <c r="B90" s="216" t="s">
        <v>72</v>
      </c>
      <c r="C90" s="216"/>
      <c r="D90" s="216"/>
      <c r="E90" s="216"/>
      <c r="F90" s="216" t="s">
        <v>2</v>
      </c>
      <c r="G90" s="216" t="s">
        <v>73</v>
      </c>
      <c r="H90" s="216"/>
      <c r="I90" s="216"/>
      <c r="J90" s="216"/>
      <c r="K90" s="216" t="s">
        <v>3</v>
      </c>
      <c r="L90" s="194" t="s">
        <v>72</v>
      </c>
      <c r="M90" s="194"/>
      <c r="N90" s="194"/>
      <c r="O90" s="194"/>
      <c r="P90" s="47"/>
      <c r="Q90" s="47"/>
      <c r="R90" s="47"/>
      <c r="S90" s="47"/>
      <c r="T90" s="20"/>
      <c r="U90" s="20"/>
      <c r="V90" s="20"/>
      <c r="W90" s="20"/>
      <c r="X90" s="20"/>
      <c r="Y90" s="20"/>
      <c r="Z90" s="20"/>
      <c r="AA90" s="20"/>
      <c r="AB90" s="20"/>
      <c r="AC90" s="20"/>
      <c r="AD90" s="20"/>
      <c r="AE90" s="20"/>
      <c r="AF90" s="20"/>
      <c r="AG90" s="20"/>
      <c r="AH90" s="20"/>
      <c r="AI90" s="20"/>
      <c r="AJ90" s="20"/>
      <c r="AK90" s="20"/>
      <c r="AL90" s="20"/>
      <c r="AM90" s="20"/>
      <c r="AN90" s="20"/>
      <c r="AO90" s="20"/>
      <c r="AP90" s="20"/>
    </row>
    <row r="91" spans="2:42" ht="9" customHeight="1" x14ac:dyDescent="0.2">
      <c r="B91" s="216"/>
      <c r="C91" s="216"/>
      <c r="D91" s="216"/>
      <c r="E91" s="216"/>
      <c r="F91" s="216"/>
      <c r="G91" s="216"/>
      <c r="H91" s="216"/>
      <c r="I91" s="216"/>
      <c r="J91" s="216"/>
      <c r="K91" s="216"/>
      <c r="L91" s="216" t="s">
        <v>73</v>
      </c>
      <c r="M91" s="216"/>
      <c r="N91" s="216"/>
      <c r="O91" s="216"/>
      <c r="P91" s="47"/>
      <c r="Q91" s="47"/>
      <c r="R91" s="47"/>
      <c r="S91" s="47"/>
      <c r="T91" s="20"/>
      <c r="U91" s="20"/>
      <c r="V91" s="20"/>
      <c r="W91" s="20"/>
      <c r="X91" s="20"/>
      <c r="Y91" s="20"/>
      <c r="Z91" s="20"/>
      <c r="AA91" s="20"/>
      <c r="AB91" s="20"/>
      <c r="AC91" s="20"/>
      <c r="AD91" s="20"/>
      <c r="AE91" s="20"/>
      <c r="AF91" s="20"/>
      <c r="AG91" s="20"/>
      <c r="AH91" s="20"/>
      <c r="AI91" s="20"/>
      <c r="AJ91" s="20"/>
      <c r="AK91" s="20"/>
      <c r="AL91" s="20"/>
      <c r="AM91" s="20"/>
      <c r="AN91" s="20"/>
      <c r="AO91" s="20"/>
      <c r="AP91" s="20"/>
    </row>
    <row r="92" spans="2:42" ht="9" customHeight="1" x14ac:dyDescent="0.2">
      <c r="B92" s="47"/>
      <c r="C92" s="47"/>
      <c r="D92" s="47"/>
      <c r="E92" s="47"/>
      <c r="F92" s="216" t="s">
        <v>2</v>
      </c>
      <c r="G92" s="216">
        <f>AA84</f>
        <v>19.5</v>
      </c>
      <c r="H92" s="216"/>
      <c r="I92" s="216"/>
      <c r="J92" s="216"/>
      <c r="K92" s="216" t="s">
        <v>3</v>
      </c>
      <c r="L92" s="194">
        <f>I82</f>
        <v>1.01</v>
      </c>
      <c r="M92" s="194"/>
      <c r="N92" s="194"/>
      <c r="O92" s="194"/>
      <c r="P92" s="47"/>
      <c r="Q92" s="47"/>
      <c r="R92" s="47"/>
      <c r="S92" s="47"/>
      <c r="T92" s="20"/>
      <c r="U92" s="20"/>
      <c r="V92" s="20"/>
      <c r="W92" s="20"/>
      <c r="X92" s="20"/>
      <c r="Y92" s="20"/>
      <c r="Z92" s="20"/>
      <c r="AA92" s="20"/>
      <c r="AB92" s="20"/>
      <c r="AC92" s="20"/>
      <c r="AD92" s="20"/>
      <c r="AE92" s="20"/>
      <c r="AF92" s="20"/>
      <c r="AG92" s="20"/>
      <c r="AH92" s="20"/>
      <c r="AI92" s="20"/>
      <c r="AJ92" s="20"/>
      <c r="AK92" s="20"/>
      <c r="AL92" s="20"/>
      <c r="AM92" s="20"/>
      <c r="AN92" s="20"/>
      <c r="AO92" s="20"/>
      <c r="AP92" s="20"/>
    </row>
    <row r="93" spans="2:42" ht="9" customHeight="1" x14ac:dyDescent="0.2">
      <c r="B93" s="47"/>
      <c r="C93" s="47"/>
      <c r="D93" s="47"/>
      <c r="E93" s="47"/>
      <c r="F93" s="216"/>
      <c r="G93" s="216"/>
      <c r="H93" s="216"/>
      <c r="I93" s="216"/>
      <c r="J93" s="216"/>
      <c r="K93" s="216"/>
      <c r="L93" s="216">
        <f>H84</f>
        <v>1.0249999999999999</v>
      </c>
      <c r="M93" s="216"/>
      <c r="N93" s="216"/>
      <c r="O93" s="216"/>
      <c r="P93" s="47"/>
      <c r="Q93" s="47"/>
      <c r="R93" s="47"/>
      <c r="S93" s="47"/>
      <c r="T93" s="20"/>
      <c r="U93" s="20"/>
      <c r="V93" s="20"/>
      <c r="W93" s="20"/>
      <c r="X93" s="20"/>
      <c r="Y93" s="20"/>
      <c r="Z93" s="20"/>
      <c r="AA93" s="20"/>
      <c r="AB93" s="20"/>
      <c r="AC93" s="20"/>
      <c r="AD93" s="20"/>
      <c r="AE93" s="20"/>
      <c r="AF93" s="20"/>
      <c r="AG93" s="20"/>
      <c r="AH93" s="20"/>
      <c r="AI93" s="20"/>
      <c r="AJ93" s="20"/>
      <c r="AK93" s="20"/>
      <c r="AL93" s="20"/>
      <c r="AM93" s="20"/>
      <c r="AN93" s="20"/>
      <c r="AO93" s="20"/>
      <c r="AP93" s="20"/>
    </row>
    <row r="94" spans="2:42" ht="9" customHeight="1" x14ac:dyDescent="0.2">
      <c r="B94" s="47"/>
      <c r="C94" s="47"/>
      <c r="D94" s="47"/>
      <c r="E94" s="47"/>
      <c r="F94" s="216" t="s">
        <v>2</v>
      </c>
      <c r="G94" s="197">
        <f>G92*L92/L93</f>
        <v>19.214634146341464</v>
      </c>
      <c r="H94" s="197"/>
      <c r="I94" s="197"/>
      <c r="J94" s="197"/>
      <c r="K94" s="216" t="s">
        <v>74</v>
      </c>
      <c r="L94" s="216"/>
      <c r="M94" s="47"/>
      <c r="N94" s="47"/>
      <c r="O94" s="47"/>
      <c r="P94" s="47"/>
      <c r="Q94" s="47"/>
      <c r="R94" s="47"/>
      <c r="S94" s="47"/>
      <c r="T94" s="20"/>
      <c r="U94" s="20"/>
      <c r="V94" s="20"/>
      <c r="W94" s="20"/>
      <c r="X94" s="20"/>
      <c r="Y94" s="20"/>
      <c r="Z94" s="20"/>
      <c r="AA94" s="20"/>
      <c r="AB94" s="20"/>
      <c r="AC94" s="20"/>
      <c r="AD94" s="20"/>
      <c r="AE94" s="20"/>
      <c r="AF94" s="20"/>
      <c r="AG94" s="20"/>
      <c r="AH94" s="20"/>
      <c r="AI94" s="20"/>
      <c r="AJ94" s="20"/>
      <c r="AK94" s="20"/>
      <c r="AL94" s="20"/>
      <c r="AM94" s="20"/>
      <c r="AN94" s="20"/>
      <c r="AO94" s="20"/>
      <c r="AP94" s="20"/>
    </row>
    <row r="95" spans="2:42" ht="9" customHeight="1" x14ac:dyDescent="0.2">
      <c r="B95" s="47"/>
      <c r="C95" s="47"/>
      <c r="D95" s="47"/>
      <c r="E95" s="47"/>
      <c r="F95" s="216"/>
      <c r="G95" s="197"/>
      <c r="H95" s="197"/>
      <c r="I95" s="197"/>
      <c r="J95" s="197"/>
      <c r="K95" s="216"/>
      <c r="L95" s="216"/>
      <c r="M95" s="47"/>
      <c r="N95" s="47"/>
      <c r="O95" s="47"/>
      <c r="P95" s="47"/>
      <c r="Q95" s="47"/>
      <c r="R95" s="47"/>
      <c r="S95" s="47"/>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spans="2:42" ht="9" customHeight="1" x14ac:dyDescent="0.2">
      <c r="B96" s="47" t="s">
        <v>75</v>
      </c>
      <c r="C96" s="47"/>
      <c r="D96" s="47"/>
      <c r="E96" s="47"/>
      <c r="F96" s="47"/>
      <c r="G96" s="47"/>
      <c r="H96" s="47"/>
      <c r="I96" s="47"/>
      <c r="J96" s="47"/>
      <c r="K96" s="47"/>
      <c r="L96" s="47"/>
      <c r="M96" s="47"/>
      <c r="N96" s="47"/>
      <c r="O96" s="47"/>
      <c r="P96" s="47"/>
      <c r="Q96" s="47"/>
      <c r="R96" s="47"/>
      <c r="S96" s="47"/>
      <c r="T96" s="20"/>
      <c r="U96" s="20"/>
      <c r="V96" s="20"/>
      <c r="W96" s="20"/>
      <c r="X96" s="20"/>
      <c r="Y96" s="20"/>
      <c r="Z96" s="20"/>
      <c r="AA96" s="20"/>
      <c r="AB96" s="20"/>
      <c r="AC96" s="20"/>
      <c r="AD96" s="20"/>
      <c r="AE96" s="20"/>
      <c r="AF96" s="20"/>
      <c r="AG96" s="20"/>
      <c r="AH96" s="20"/>
      <c r="AI96" s="20"/>
      <c r="AJ96" s="20"/>
      <c r="AK96" s="20"/>
      <c r="AL96" s="20"/>
      <c r="AM96" s="20"/>
      <c r="AN96" s="20"/>
      <c r="AO96" s="20"/>
      <c r="AP96" s="20"/>
    </row>
    <row r="97" spans="2:42" ht="9" customHeight="1" x14ac:dyDescent="0.2">
      <c r="B97" s="47" t="s">
        <v>47</v>
      </c>
      <c r="C97" s="47"/>
      <c r="D97" s="47"/>
      <c r="E97" s="47"/>
      <c r="F97" s="47"/>
      <c r="G97" s="47"/>
      <c r="H97" s="47"/>
      <c r="I97" s="47"/>
      <c r="J97" s="47"/>
      <c r="K97" s="47"/>
      <c r="L97" s="47"/>
      <c r="M97" s="47"/>
      <c r="N97" s="47"/>
      <c r="O97" s="47"/>
      <c r="P97" s="47"/>
      <c r="Q97" s="47"/>
      <c r="R97" s="47"/>
      <c r="S97" s="47"/>
      <c r="T97" s="20"/>
      <c r="U97" s="20"/>
      <c r="V97" s="20"/>
      <c r="W97" s="20"/>
      <c r="X97" s="20"/>
      <c r="Y97" s="20"/>
      <c r="Z97" s="20"/>
      <c r="AA97" s="20"/>
      <c r="AB97" s="20"/>
      <c r="AC97" s="20"/>
      <c r="AD97" s="20"/>
      <c r="AE97" s="20"/>
      <c r="AF97" s="20"/>
      <c r="AG97" s="20"/>
      <c r="AH97" s="20"/>
      <c r="AI97" s="20"/>
      <c r="AJ97" s="20"/>
      <c r="AK97" s="20"/>
      <c r="AL97" s="20"/>
      <c r="AM97" s="20"/>
      <c r="AN97" s="20"/>
      <c r="AO97" s="20"/>
      <c r="AP97" s="20"/>
    </row>
    <row r="98" spans="2:42" ht="9" customHeight="1" x14ac:dyDescent="0.2">
      <c r="B98" s="47"/>
      <c r="C98" s="47" t="s">
        <v>2</v>
      </c>
      <c r="D98" s="216">
        <f>K87</f>
        <v>130</v>
      </c>
      <c r="E98" s="216"/>
      <c r="F98" s="47" t="s">
        <v>3</v>
      </c>
      <c r="G98" s="196">
        <f>ROUND(G94,2)</f>
        <v>19.21</v>
      </c>
      <c r="H98" s="216"/>
      <c r="I98" s="216"/>
      <c r="J98" s="47"/>
      <c r="K98" s="47"/>
      <c r="L98" s="47"/>
      <c r="M98" s="47"/>
      <c r="N98" s="47"/>
      <c r="O98" s="47"/>
      <c r="P98" s="47"/>
      <c r="Q98" s="47"/>
      <c r="R98" s="47"/>
      <c r="S98" s="47"/>
      <c r="T98" s="20"/>
      <c r="U98" s="20"/>
      <c r="V98" s="20"/>
      <c r="W98" s="20"/>
      <c r="X98" s="20"/>
      <c r="Y98" s="20"/>
      <c r="Z98" s="20"/>
      <c r="AA98" s="20"/>
      <c r="AB98" s="20"/>
      <c r="AC98" s="20"/>
      <c r="AD98" s="20"/>
      <c r="AE98" s="20"/>
      <c r="AF98" s="20"/>
      <c r="AG98" s="20"/>
      <c r="AH98" s="20"/>
      <c r="AI98" s="20"/>
      <c r="AJ98" s="20"/>
      <c r="AK98" s="20"/>
      <c r="AL98" s="20"/>
      <c r="AM98" s="20"/>
      <c r="AN98" s="20"/>
      <c r="AO98" s="20"/>
      <c r="AP98" s="20"/>
    </row>
    <row r="99" spans="2:42" ht="9" customHeight="1" x14ac:dyDescent="0.2">
      <c r="B99" s="47"/>
      <c r="C99" s="47" t="s">
        <v>2</v>
      </c>
      <c r="D99" s="197">
        <f>D98*G98</f>
        <v>2497.3000000000002</v>
      </c>
      <c r="E99" s="197"/>
      <c r="F99" s="197"/>
      <c r="G99" s="197"/>
      <c r="H99" s="216" t="s">
        <v>74</v>
      </c>
      <c r="I99" s="216"/>
      <c r="J99" s="47"/>
      <c r="K99" s="47"/>
      <c r="L99" s="47"/>
      <c r="M99" s="47"/>
      <c r="N99" s="47"/>
      <c r="O99" s="47"/>
      <c r="P99" s="47"/>
      <c r="Q99" s="47"/>
      <c r="R99" s="47"/>
      <c r="S99" s="47"/>
      <c r="T99" s="20"/>
      <c r="U99" s="20"/>
      <c r="V99" s="20"/>
      <c r="W99" s="20"/>
      <c r="X99" s="20"/>
      <c r="Y99" s="20"/>
      <c r="Z99" s="20"/>
      <c r="AA99" s="20"/>
      <c r="AB99" s="20"/>
      <c r="AC99" s="20"/>
      <c r="AD99" s="20"/>
      <c r="AE99" s="20"/>
      <c r="AF99" s="20"/>
      <c r="AG99" s="20"/>
      <c r="AH99" s="20"/>
      <c r="AI99" s="20"/>
      <c r="AJ99" s="20"/>
      <c r="AK99" s="20"/>
      <c r="AL99" s="20"/>
      <c r="AM99" s="20"/>
      <c r="AN99" s="20"/>
      <c r="AO99" s="20"/>
      <c r="AP99" s="20"/>
    </row>
    <row r="100" spans="2:42" ht="9" customHeigh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2:42" x14ac:dyDescent="0.2">
      <c r="B101" s="23" t="s">
        <v>222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row>
    <row r="102" spans="2:42" x14ac:dyDescent="0.2">
      <c r="B102" s="52" t="s">
        <v>63</v>
      </c>
      <c r="C102" s="48"/>
      <c r="D102" s="48"/>
      <c r="E102" s="48"/>
      <c r="F102" s="48"/>
      <c r="G102" s="48"/>
      <c r="H102" s="48"/>
      <c r="I102" s="204">
        <v>1.01</v>
      </c>
      <c r="J102" s="204"/>
      <c r="K102" s="204"/>
      <c r="L102" s="204"/>
      <c r="M102" s="49" t="s">
        <v>64</v>
      </c>
      <c r="N102" s="5"/>
      <c r="O102" s="5"/>
      <c r="P102" s="5"/>
      <c r="Q102" s="5"/>
      <c r="R102" s="5"/>
      <c r="S102" s="5"/>
      <c r="T102" s="204">
        <v>6.75</v>
      </c>
      <c r="U102" s="204"/>
      <c r="V102" s="204"/>
      <c r="W102" s="198" t="s">
        <v>65</v>
      </c>
      <c r="X102" s="198"/>
      <c r="Y102" s="198"/>
      <c r="Z102" s="198"/>
      <c r="AA102" s="198"/>
      <c r="AB102" s="198"/>
      <c r="AC102" s="198"/>
      <c r="AD102" s="198"/>
      <c r="AE102" s="198"/>
      <c r="AF102" s="204">
        <v>5.35</v>
      </c>
      <c r="AG102" s="204"/>
      <c r="AH102" s="204"/>
      <c r="AI102" s="198" t="s">
        <v>195</v>
      </c>
      <c r="AJ102" s="198"/>
      <c r="AK102" s="198"/>
      <c r="AL102" s="198"/>
      <c r="AM102" s="198"/>
      <c r="AN102" s="198"/>
      <c r="AO102" s="198"/>
      <c r="AP102" s="224"/>
    </row>
    <row r="103" spans="2:42" x14ac:dyDescent="0.2">
      <c r="B103" s="51" t="s">
        <v>227</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1"/>
    </row>
    <row r="104" spans="2:42" x14ac:dyDescent="0.2">
      <c r="B104" s="22" t="s">
        <v>226</v>
      </c>
      <c r="C104" s="23"/>
      <c r="D104" s="23"/>
      <c r="E104" s="23"/>
      <c r="F104" s="23"/>
      <c r="G104" s="23"/>
      <c r="H104" s="219">
        <v>1.0249999999999999</v>
      </c>
      <c r="I104" s="219"/>
      <c r="J104" s="219"/>
      <c r="K104" s="221" t="s">
        <v>66</v>
      </c>
      <c r="L104" s="221"/>
      <c r="M104" s="221"/>
      <c r="N104" s="221"/>
      <c r="O104" s="221"/>
      <c r="P104" s="221"/>
      <c r="Q104" s="221"/>
      <c r="R104" s="221"/>
      <c r="S104" s="221"/>
      <c r="T104" s="221"/>
      <c r="U104" s="221"/>
      <c r="V104" s="221"/>
      <c r="W104" s="221"/>
      <c r="X104" s="221"/>
      <c r="Y104" s="221"/>
      <c r="Z104" s="221"/>
      <c r="AA104" s="219">
        <v>17.8</v>
      </c>
      <c r="AB104" s="219"/>
      <c r="AC104" s="219"/>
      <c r="AD104" s="221" t="s">
        <v>67</v>
      </c>
      <c r="AE104" s="221"/>
      <c r="AF104" s="221"/>
      <c r="AG104" s="221"/>
      <c r="AH104" s="221"/>
      <c r="AI104" s="23"/>
      <c r="AJ104" s="23"/>
      <c r="AK104" s="23"/>
      <c r="AL104" s="23"/>
      <c r="AM104" s="23"/>
      <c r="AN104" s="23"/>
      <c r="AO104" s="23"/>
      <c r="AP104" s="14"/>
    </row>
    <row r="105" spans="2:42" ht="9" customHeight="1" x14ac:dyDescent="0.2">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row>
    <row r="106" spans="2:42" ht="9" customHeight="1" x14ac:dyDescent="0.2">
      <c r="B106" s="47" t="s">
        <v>68</v>
      </c>
      <c r="C106" s="47"/>
      <c r="D106" s="47"/>
      <c r="E106" s="47"/>
      <c r="F106" s="47"/>
      <c r="G106" s="47"/>
      <c r="H106" s="47"/>
      <c r="I106" s="47"/>
      <c r="J106" s="47"/>
      <c r="K106" s="47"/>
      <c r="L106" s="47"/>
      <c r="M106" s="47"/>
      <c r="N106" s="47"/>
      <c r="O106" s="47"/>
      <c r="P106" s="47"/>
      <c r="Q106" s="47"/>
      <c r="R106" s="47"/>
      <c r="S106" s="47"/>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row>
    <row r="107" spans="2:42" ht="9" customHeight="1" x14ac:dyDescent="0.2">
      <c r="B107" s="47"/>
      <c r="C107" s="216">
        <f>T102*100</f>
        <v>675</v>
      </c>
      <c r="D107" s="216"/>
      <c r="E107" s="216"/>
      <c r="F107" s="47" t="s">
        <v>7</v>
      </c>
      <c r="G107" s="216">
        <f>AF102*100</f>
        <v>535</v>
      </c>
      <c r="H107" s="216"/>
      <c r="I107" s="216"/>
      <c r="J107" s="47" t="s">
        <v>2</v>
      </c>
      <c r="K107" s="223">
        <f>C107-G107</f>
        <v>140</v>
      </c>
      <c r="L107" s="223"/>
      <c r="M107" s="223"/>
      <c r="N107" s="223"/>
      <c r="O107" s="47" t="s">
        <v>23</v>
      </c>
      <c r="P107" s="47"/>
      <c r="Q107" s="47"/>
      <c r="R107" s="47"/>
      <c r="S107" s="47"/>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spans="2:42" ht="9" customHeight="1" x14ac:dyDescent="0.2">
      <c r="B108" s="47"/>
      <c r="C108" s="47"/>
      <c r="D108" s="47"/>
      <c r="E108" s="47"/>
      <c r="F108" s="47"/>
      <c r="G108" s="47"/>
      <c r="H108" s="47"/>
      <c r="I108" s="47"/>
      <c r="J108" s="47"/>
      <c r="K108" s="47"/>
      <c r="L108" s="47"/>
      <c r="M108" s="47"/>
      <c r="N108" s="47"/>
      <c r="O108" s="47"/>
      <c r="P108" s="47"/>
      <c r="Q108" s="47"/>
      <c r="R108" s="47"/>
      <c r="S108" s="47"/>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spans="2:42" ht="9" customHeight="1" x14ac:dyDescent="0.2">
      <c r="B109" s="47" t="s">
        <v>71</v>
      </c>
      <c r="C109" s="47"/>
      <c r="D109" s="47"/>
      <c r="E109" s="47"/>
      <c r="F109" s="47"/>
      <c r="G109" s="47"/>
      <c r="H109" s="47"/>
      <c r="I109" s="47"/>
      <c r="J109" s="47"/>
      <c r="K109" s="47"/>
      <c r="L109" s="47"/>
      <c r="M109" s="47"/>
      <c r="N109" s="47"/>
      <c r="O109" s="47"/>
      <c r="P109" s="47"/>
      <c r="Q109" s="47"/>
      <c r="R109" s="47"/>
      <c r="S109" s="47"/>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row>
    <row r="110" spans="2:42" ht="9" customHeight="1" x14ac:dyDescent="0.2">
      <c r="B110" s="216" t="s">
        <v>72</v>
      </c>
      <c r="C110" s="216"/>
      <c r="D110" s="216"/>
      <c r="E110" s="216"/>
      <c r="F110" s="216" t="s">
        <v>2</v>
      </c>
      <c r="G110" s="216" t="s">
        <v>73</v>
      </c>
      <c r="H110" s="216"/>
      <c r="I110" s="216"/>
      <c r="J110" s="216"/>
      <c r="K110" s="216" t="s">
        <v>3</v>
      </c>
      <c r="L110" s="194" t="s">
        <v>72</v>
      </c>
      <c r="M110" s="194"/>
      <c r="N110" s="194"/>
      <c r="O110" s="194"/>
      <c r="P110" s="47"/>
      <c r="Q110" s="47"/>
      <c r="R110" s="47"/>
      <c r="S110" s="47"/>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row>
    <row r="111" spans="2:42" ht="9" customHeight="1" x14ac:dyDescent="0.2">
      <c r="B111" s="216"/>
      <c r="C111" s="216"/>
      <c r="D111" s="216"/>
      <c r="E111" s="216"/>
      <c r="F111" s="216"/>
      <c r="G111" s="216"/>
      <c r="H111" s="216"/>
      <c r="I111" s="216"/>
      <c r="J111" s="216"/>
      <c r="K111" s="216"/>
      <c r="L111" s="216" t="s">
        <v>73</v>
      </c>
      <c r="M111" s="216"/>
      <c r="N111" s="216"/>
      <c r="O111" s="216"/>
      <c r="P111" s="47"/>
      <c r="Q111" s="47"/>
      <c r="R111" s="47"/>
      <c r="S111" s="47"/>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spans="2:42" ht="9" customHeight="1" x14ac:dyDescent="0.2">
      <c r="B112" s="47"/>
      <c r="C112" s="47"/>
      <c r="D112" s="47"/>
      <c r="E112" s="47"/>
      <c r="F112" s="216" t="s">
        <v>2</v>
      </c>
      <c r="G112" s="216">
        <f>AA104</f>
        <v>17.8</v>
      </c>
      <c r="H112" s="216"/>
      <c r="I112" s="216"/>
      <c r="J112" s="216"/>
      <c r="K112" s="216" t="s">
        <v>3</v>
      </c>
      <c r="L112" s="194">
        <f>I102</f>
        <v>1.01</v>
      </c>
      <c r="M112" s="194"/>
      <c r="N112" s="194"/>
      <c r="O112" s="194"/>
      <c r="P112" s="47"/>
      <c r="Q112" s="47"/>
      <c r="R112" s="47"/>
      <c r="S112" s="47"/>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spans="2:42" ht="9" customHeight="1" x14ac:dyDescent="0.2">
      <c r="B113" s="47"/>
      <c r="C113" s="47"/>
      <c r="D113" s="47"/>
      <c r="E113" s="47"/>
      <c r="F113" s="216"/>
      <c r="G113" s="216"/>
      <c r="H113" s="216"/>
      <c r="I113" s="216"/>
      <c r="J113" s="216"/>
      <c r="K113" s="216"/>
      <c r="L113" s="216">
        <f>H104</f>
        <v>1.0249999999999999</v>
      </c>
      <c r="M113" s="216"/>
      <c r="N113" s="216"/>
      <c r="O113" s="216"/>
      <c r="P113" s="47"/>
      <c r="Q113" s="47"/>
      <c r="R113" s="47"/>
      <c r="S113" s="47"/>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row>
    <row r="114" spans="2:42" ht="9" customHeight="1" x14ac:dyDescent="0.2">
      <c r="B114" s="47"/>
      <c r="C114" s="47"/>
      <c r="D114" s="47"/>
      <c r="E114" s="47"/>
      <c r="F114" s="216" t="s">
        <v>2</v>
      </c>
      <c r="G114" s="197">
        <f>G112*L112/L113</f>
        <v>17.539512195121954</v>
      </c>
      <c r="H114" s="197"/>
      <c r="I114" s="197"/>
      <c r="J114" s="197"/>
      <c r="K114" s="216" t="s">
        <v>74</v>
      </c>
      <c r="L114" s="216"/>
      <c r="M114" s="47"/>
      <c r="N114" s="47"/>
      <c r="O114" s="47"/>
      <c r="P114" s="47"/>
      <c r="Q114" s="47"/>
      <c r="R114" s="47"/>
      <c r="S114" s="47"/>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row>
    <row r="115" spans="2:42" ht="9" customHeight="1" x14ac:dyDescent="0.2">
      <c r="B115" s="47"/>
      <c r="C115" s="47"/>
      <c r="D115" s="47"/>
      <c r="E115" s="47"/>
      <c r="F115" s="216"/>
      <c r="G115" s="197"/>
      <c r="H115" s="197"/>
      <c r="I115" s="197"/>
      <c r="J115" s="197"/>
      <c r="K115" s="216"/>
      <c r="L115" s="216"/>
      <c r="M115" s="47"/>
      <c r="N115" s="47"/>
      <c r="O115" s="47"/>
      <c r="P115" s="47"/>
      <c r="Q115" s="47"/>
      <c r="R115" s="47"/>
      <c r="S115" s="47"/>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row>
    <row r="116" spans="2:42" ht="9" customHeight="1" x14ac:dyDescent="0.2">
      <c r="B116" s="47" t="s">
        <v>75</v>
      </c>
      <c r="C116" s="47"/>
      <c r="D116" s="47"/>
      <c r="E116" s="47"/>
      <c r="F116" s="47"/>
      <c r="G116" s="47"/>
      <c r="H116" s="47"/>
      <c r="I116" s="47"/>
      <c r="J116" s="47"/>
      <c r="K116" s="47"/>
      <c r="L116" s="47"/>
      <c r="M116" s="47"/>
      <c r="N116" s="47"/>
      <c r="O116" s="47"/>
      <c r="P116" s="47"/>
      <c r="Q116" s="47"/>
      <c r="R116" s="47"/>
      <c r="S116" s="47"/>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row>
    <row r="117" spans="2:42" ht="9" customHeight="1" x14ac:dyDescent="0.2">
      <c r="B117" s="47" t="s">
        <v>47</v>
      </c>
      <c r="C117" s="47"/>
      <c r="D117" s="47"/>
      <c r="E117" s="47"/>
      <c r="F117" s="47"/>
      <c r="G117" s="47"/>
      <c r="H117" s="47"/>
      <c r="I117" s="47"/>
      <c r="J117" s="47"/>
      <c r="K117" s="47"/>
      <c r="L117" s="47"/>
      <c r="M117" s="47"/>
      <c r="N117" s="47"/>
      <c r="O117" s="47"/>
      <c r="P117" s="47"/>
      <c r="Q117" s="47"/>
      <c r="R117" s="47"/>
      <c r="S117" s="47"/>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2:42" ht="9" customHeight="1" x14ac:dyDescent="0.2">
      <c r="B118" s="47"/>
      <c r="C118" s="47" t="s">
        <v>2</v>
      </c>
      <c r="D118" s="216">
        <f>K107</f>
        <v>140</v>
      </c>
      <c r="E118" s="216"/>
      <c r="F118" s="47" t="s">
        <v>3</v>
      </c>
      <c r="G118" s="196">
        <f>ROUND(G114,2)</f>
        <v>17.54</v>
      </c>
      <c r="H118" s="216"/>
      <c r="I118" s="216"/>
      <c r="J118" s="47"/>
      <c r="K118" s="47"/>
      <c r="L118" s="47"/>
      <c r="M118" s="47"/>
      <c r="N118" s="47"/>
      <c r="O118" s="47"/>
      <c r="P118" s="47"/>
      <c r="Q118" s="47"/>
      <c r="R118" s="47"/>
      <c r="S118" s="47"/>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spans="2:42" ht="9" customHeight="1" x14ac:dyDescent="0.2">
      <c r="B119" s="47"/>
      <c r="C119" s="47" t="s">
        <v>2</v>
      </c>
      <c r="D119" s="197">
        <f>D118*G118</f>
        <v>2455.6</v>
      </c>
      <c r="E119" s="197"/>
      <c r="F119" s="197"/>
      <c r="G119" s="197"/>
      <c r="H119" s="216" t="s">
        <v>74</v>
      </c>
      <c r="I119" s="216"/>
      <c r="J119" s="47"/>
      <c r="K119" s="47"/>
      <c r="L119" s="47"/>
      <c r="M119" s="47"/>
      <c r="N119" s="47"/>
      <c r="O119" s="47"/>
      <c r="P119" s="47"/>
      <c r="Q119" s="47"/>
      <c r="R119" s="47"/>
      <c r="S119" s="47"/>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spans="2:42" ht="9" customHeight="1" x14ac:dyDescent="0.2"/>
    <row r="121" spans="2:42" x14ac:dyDescent="0.2">
      <c r="B121" s="23" t="s">
        <v>223</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row>
    <row r="122" spans="2:42" x14ac:dyDescent="0.2">
      <c r="B122" s="52" t="s">
        <v>63</v>
      </c>
      <c r="C122" s="48"/>
      <c r="D122" s="48"/>
      <c r="E122" s="48"/>
      <c r="F122" s="48"/>
      <c r="G122" s="48"/>
      <c r="H122" s="48"/>
      <c r="I122" s="204">
        <v>1.01</v>
      </c>
      <c r="J122" s="204"/>
      <c r="K122" s="204"/>
      <c r="L122" s="204"/>
      <c r="M122" s="49" t="s">
        <v>64</v>
      </c>
      <c r="N122" s="5"/>
      <c r="O122" s="5"/>
      <c r="P122" s="5"/>
      <c r="Q122" s="5"/>
      <c r="R122" s="5"/>
      <c r="S122" s="5"/>
      <c r="T122" s="204">
        <v>6.65</v>
      </c>
      <c r="U122" s="204"/>
      <c r="V122" s="204"/>
      <c r="W122" s="198" t="s">
        <v>65</v>
      </c>
      <c r="X122" s="198"/>
      <c r="Y122" s="198"/>
      <c r="Z122" s="198"/>
      <c r="AA122" s="198"/>
      <c r="AB122" s="198"/>
      <c r="AC122" s="198"/>
      <c r="AD122" s="198"/>
      <c r="AE122" s="198"/>
      <c r="AF122" s="204">
        <v>5.25</v>
      </c>
      <c r="AG122" s="204"/>
      <c r="AH122" s="204"/>
      <c r="AI122" s="198" t="s">
        <v>195</v>
      </c>
      <c r="AJ122" s="198"/>
      <c r="AK122" s="198"/>
      <c r="AL122" s="198"/>
      <c r="AM122" s="198"/>
      <c r="AN122" s="198"/>
      <c r="AO122" s="198"/>
      <c r="AP122" s="224"/>
    </row>
    <row r="123" spans="2:42" x14ac:dyDescent="0.2">
      <c r="B123" s="51" t="s">
        <v>227</v>
      </c>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1"/>
    </row>
    <row r="124" spans="2:42" x14ac:dyDescent="0.2">
      <c r="B124" s="22" t="s">
        <v>226</v>
      </c>
      <c r="C124" s="23"/>
      <c r="D124" s="23"/>
      <c r="E124" s="23"/>
      <c r="F124" s="23"/>
      <c r="G124" s="23"/>
      <c r="H124" s="219">
        <v>1.0249999999999999</v>
      </c>
      <c r="I124" s="219"/>
      <c r="J124" s="219"/>
      <c r="K124" s="221" t="s">
        <v>66</v>
      </c>
      <c r="L124" s="221"/>
      <c r="M124" s="221"/>
      <c r="N124" s="221"/>
      <c r="O124" s="221"/>
      <c r="P124" s="221"/>
      <c r="Q124" s="221"/>
      <c r="R124" s="221"/>
      <c r="S124" s="221"/>
      <c r="T124" s="221"/>
      <c r="U124" s="221"/>
      <c r="V124" s="221"/>
      <c r="W124" s="221"/>
      <c r="X124" s="221"/>
      <c r="Y124" s="221"/>
      <c r="Z124" s="221"/>
      <c r="AA124" s="219">
        <v>12.5</v>
      </c>
      <c r="AB124" s="219"/>
      <c r="AC124" s="219"/>
      <c r="AD124" s="221" t="s">
        <v>67</v>
      </c>
      <c r="AE124" s="221"/>
      <c r="AF124" s="221"/>
      <c r="AG124" s="221"/>
      <c r="AH124" s="221"/>
      <c r="AI124" s="23"/>
      <c r="AJ124" s="23"/>
      <c r="AK124" s="23"/>
      <c r="AL124" s="23"/>
      <c r="AM124" s="23"/>
      <c r="AN124" s="23"/>
      <c r="AO124" s="23"/>
      <c r="AP124" s="14"/>
    </row>
    <row r="125" spans="2:42" ht="9" customHeight="1" x14ac:dyDescent="0.2">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spans="2:42" ht="9" customHeight="1" x14ac:dyDescent="0.2">
      <c r="B126" s="47" t="s">
        <v>68</v>
      </c>
      <c r="C126" s="47"/>
      <c r="D126" s="47"/>
      <c r="E126" s="47"/>
      <c r="F126" s="47"/>
      <c r="G126" s="47"/>
      <c r="H126" s="47"/>
      <c r="I126" s="47"/>
      <c r="J126" s="47"/>
      <c r="K126" s="47"/>
      <c r="L126" s="47"/>
      <c r="M126" s="47"/>
      <c r="N126" s="47"/>
      <c r="O126" s="47"/>
      <c r="P126" s="47"/>
      <c r="Q126" s="47"/>
      <c r="R126" s="47"/>
      <c r="S126" s="47"/>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2:42" ht="9" customHeight="1" x14ac:dyDescent="0.2">
      <c r="B127" s="47"/>
      <c r="C127" s="216">
        <f>T122*100</f>
        <v>665</v>
      </c>
      <c r="D127" s="216"/>
      <c r="E127" s="216"/>
      <c r="F127" s="47" t="s">
        <v>7</v>
      </c>
      <c r="G127" s="216">
        <f>AF122*100</f>
        <v>525</v>
      </c>
      <c r="H127" s="216"/>
      <c r="I127" s="216"/>
      <c r="J127" s="47" t="s">
        <v>2</v>
      </c>
      <c r="K127" s="223">
        <f>C127-G127</f>
        <v>140</v>
      </c>
      <c r="L127" s="223"/>
      <c r="M127" s="223"/>
      <c r="N127" s="223"/>
      <c r="O127" s="47" t="s">
        <v>23</v>
      </c>
      <c r="P127" s="47"/>
      <c r="Q127" s="47"/>
      <c r="R127" s="47"/>
      <c r="S127" s="47"/>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2:42" ht="9" customHeight="1" x14ac:dyDescent="0.2">
      <c r="B128" s="47"/>
      <c r="C128" s="47"/>
      <c r="D128" s="47"/>
      <c r="E128" s="47"/>
      <c r="F128" s="47"/>
      <c r="G128" s="47"/>
      <c r="H128" s="47"/>
      <c r="I128" s="47"/>
      <c r="J128" s="47"/>
      <c r="K128" s="47"/>
      <c r="L128" s="47"/>
      <c r="M128" s="47"/>
      <c r="N128" s="47"/>
      <c r="O128" s="47"/>
      <c r="P128" s="47"/>
      <c r="Q128" s="47"/>
      <c r="R128" s="47"/>
      <c r="S128" s="47"/>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2:42" ht="9" customHeight="1" x14ac:dyDescent="0.2">
      <c r="B129" s="47" t="s">
        <v>71</v>
      </c>
      <c r="C129" s="47"/>
      <c r="D129" s="47"/>
      <c r="E129" s="47"/>
      <c r="F129" s="47"/>
      <c r="G129" s="47"/>
      <c r="H129" s="47"/>
      <c r="I129" s="47"/>
      <c r="J129" s="47"/>
      <c r="K129" s="47"/>
      <c r="L129" s="47"/>
      <c r="M129" s="47"/>
      <c r="N129" s="47"/>
      <c r="O129" s="47"/>
      <c r="P129" s="47"/>
      <c r="Q129" s="47"/>
      <c r="R129" s="47"/>
      <c r="S129" s="47"/>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2:42" ht="9" customHeight="1" x14ac:dyDescent="0.2">
      <c r="B130" s="216" t="s">
        <v>72</v>
      </c>
      <c r="C130" s="216"/>
      <c r="D130" s="216"/>
      <c r="E130" s="216"/>
      <c r="F130" s="216" t="s">
        <v>2</v>
      </c>
      <c r="G130" s="216" t="s">
        <v>73</v>
      </c>
      <c r="H130" s="216"/>
      <c r="I130" s="216"/>
      <c r="J130" s="216"/>
      <c r="K130" s="216" t="s">
        <v>3</v>
      </c>
      <c r="L130" s="194" t="s">
        <v>72</v>
      </c>
      <c r="M130" s="194"/>
      <c r="N130" s="194"/>
      <c r="O130" s="194"/>
      <c r="P130" s="47"/>
      <c r="Q130" s="47"/>
      <c r="R130" s="47"/>
      <c r="S130" s="47"/>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spans="2:42" ht="9" customHeight="1" x14ac:dyDescent="0.2">
      <c r="B131" s="216"/>
      <c r="C131" s="216"/>
      <c r="D131" s="216"/>
      <c r="E131" s="216"/>
      <c r="F131" s="216"/>
      <c r="G131" s="216"/>
      <c r="H131" s="216"/>
      <c r="I131" s="216"/>
      <c r="J131" s="216"/>
      <c r="K131" s="216"/>
      <c r="L131" s="216" t="s">
        <v>73</v>
      </c>
      <c r="M131" s="216"/>
      <c r="N131" s="216"/>
      <c r="O131" s="216"/>
      <c r="P131" s="47"/>
      <c r="Q131" s="47"/>
      <c r="R131" s="47"/>
      <c r="S131" s="47"/>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spans="2:42" ht="9" customHeight="1" x14ac:dyDescent="0.2">
      <c r="B132" s="47"/>
      <c r="C132" s="47"/>
      <c r="D132" s="47"/>
      <c r="E132" s="47"/>
      <c r="F132" s="216" t="s">
        <v>2</v>
      </c>
      <c r="G132" s="216">
        <f>AA124</f>
        <v>12.5</v>
      </c>
      <c r="H132" s="216"/>
      <c r="I132" s="216"/>
      <c r="J132" s="216"/>
      <c r="K132" s="216" t="s">
        <v>3</v>
      </c>
      <c r="L132" s="194">
        <f>I122</f>
        <v>1.01</v>
      </c>
      <c r="M132" s="194"/>
      <c r="N132" s="194"/>
      <c r="O132" s="194"/>
      <c r="P132" s="47"/>
      <c r="Q132" s="47"/>
      <c r="R132" s="47"/>
      <c r="S132" s="47"/>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spans="2:42" ht="9" customHeight="1" x14ac:dyDescent="0.2">
      <c r="B133" s="47"/>
      <c r="C133" s="47"/>
      <c r="D133" s="47"/>
      <c r="E133" s="47"/>
      <c r="F133" s="216"/>
      <c r="G133" s="216"/>
      <c r="H133" s="216"/>
      <c r="I133" s="216"/>
      <c r="J133" s="216"/>
      <c r="K133" s="216"/>
      <c r="L133" s="216">
        <f>H124</f>
        <v>1.0249999999999999</v>
      </c>
      <c r="M133" s="216"/>
      <c r="N133" s="216"/>
      <c r="O133" s="216"/>
      <c r="P133" s="47"/>
      <c r="Q133" s="47"/>
      <c r="R133" s="47"/>
      <c r="S133" s="47"/>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2:42" ht="9" customHeight="1" x14ac:dyDescent="0.2">
      <c r="B134" s="47"/>
      <c r="C134" s="47"/>
      <c r="D134" s="47"/>
      <c r="E134" s="47"/>
      <c r="F134" s="216" t="s">
        <v>2</v>
      </c>
      <c r="G134" s="197">
        <f>G132*L132/L133</f>
        <v>12.317073170731708</v>
      </c>
      <c r="H134" s="197"/>
      <c r="I134" s="197"/>
      <c r="J134" s="197"/>
      <c r="K134" s="216" t="s">
        <v>74</v>
      </c>
      <c r="L134" s="216"/>
      <c r="M134" s="47"/>
      <c r="N134" s="47"/>
      <c r="O134" s="47"/>
      <c r="P134" s="47"/>
      <c r="Q134" s="47"/>
      <c r="R134" s="47"/>
      <c r="S134" s="47"/>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row r="135" spans="2:42" ht="9" customHeight="1" x14ac:dyDescent="0.2">
      <c r="B135" s="47"/>
      <c r="C135" s="47"/>
      <c r="D135" s="47"/>
      <c r="E135" s="47"/>
      <c r="F135" s="216"/>
      <c r="G135" s="197"/>
      <c r="H135" s="197"/>
      <c r="I135" s="197"/>
      <c r="J135" s="197"/>
      <c r="K135" s="216"/>
      <c r="L135" s="216"/>
      <c r="M135" s="47"/>
      <c r="N135" s="47"/>
      <c r="O135" s="47"/>
      <c r="P135" s="47"/>
      <c r="Q135" s="47"/>
      <c r="R135" s="47"/>
      <c r="S135" s="47"/>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row>
    <row r="136" spans="2:42" ht="9" customHeight="1" x14ac:dyDescent="0.2">
      <c r="B136" s="47" t="s">
        <v>75</v>
      </c>
      <c r="C136" s="47"/>
      <c r="D136" s="47"/>
      <c r="E136" s="47"/>
      <c r="F136" s="47"/>
      <c r="G136" s="47"/>
      <c r="H136" s="47"/>
      <c r="I136" s="47"/>
      <c r="J136" s="47"/>
      <c r="K136" s="47"/>
      <c r="L136" s="47"/>
      <c r="M136" s="47"/>
      <c r="N136" s="47"/>
      <c r="O136" s="47"/>
      <c r="P136" s="47"/>
      <c r="Q136" s="47"/>
      <c r="R136" s="47"/>
      <c r="S136" s="47"/>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row>
    <row r="137" spans="2:42" ht="9" customHeight="1" x14ac:dyDescent="0.2">
      <c r="B137" s="47" t="s">
        <v>47</v>
      </c>
      <c r="C137" s="47"/>
      <c r="D137" s="47"/>
      <c r="E137" s="47"/>
      <c r="F137" s="47"/>
      <c r="G137" s="47"/>
      <c r="H137" s="47"/>
      <c r="I137" s="47"/>
      <c r="J137" s="47"/>
      <c r="K137" s="47"/>
      <c r="L137" s="47"/>
      <c r="M137" s="47"/>
      <c r="N137" s="47"/>
      <c r="O137" s="47"/>
      <c r="P137" s="47"/>
      <c r="Q137" s="47"/>
      <c r="R137" s="47"/>
      <c r="S137" s="47"/>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row>
    <row r="138" spans="2:42" ht="9" customHeight="1" x14ac:dyDescent="0.2">
      <c r="B138" s="47"/>
      <c r="C138" s="47" t="s">
        <v>2</v>
      </c>
      <c r="D138" s="216">
        <f>K127</f>
        <v>140</v>
      </c>
      <c r="E138" s="216"/>
      <c r="F138" s="47" t="s">
        <v>3</v>
      </c>
      <c r="G138" s="196">
        <f>ROUND(G134,2)</f>
        <v>12.32</v>
      </c>
      <c r="H138" s="216"/>
      <c r="I138" s="216"/>
      <c r="J138" s="47"/>
      <c r="K138" s="47"/>
      <c r="L138" s="47"/>
      <c r="M138" s="47"/>
      <c r="N138" s="47"/>
      <c r="O138" s="47"/>
      <c r="P138" s="47"/>
      <c r="Q138" s="47"/>
      <c r="R138" s="47"/>
      <c r="S138" s="47"/>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2:42" ht="9" customHeight="1" x14ac:dyDescent="0.2">
      <c r="B139" s="47"/>
      <c r="C139" s="47" t="s">
        <v>2</v>
      </c>
      <c r="D139" s="197">
        <f>D138*G138</f>
        <v>1724.8</v>
      </c>
      <c r="E139" s="197"/>
      <c r="F139" s="197"/>
      <c r="G139" s="197"/>
      <c r="H139" s="216" t="s">
        <v>74</v>
      </c>
      <c r="I139" s="216"/>
      <c r="J139" s="47"/>
      <c r="K139" s="47"/>
      <c r="L139" s="47"/>
      <c r="M139" s="47"/>
      <c r="N139" s="47"/>
      <c r="O139" s="47"/>
      <c r="P139" s="47"/>
      <c r="Q139" s="47"/>
      <c r="R139" s="47"/>
      <c r="S139" s="47"/>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spans="2:42" ht="9" customHeight="1" x14ac:dyDescent="0.2"/>
    <row r="141" spans="2:42" x14ac:dyDescent="0.2">
      <c r="B141" s="23" t="s">
        <v>224</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row>
    <row r="142" spans="2:42" x14ac:dyDescent="0.2">
      <c r="B142" s="52" t="s">
        <v>63</v>
      </c>
      <c r="C142" s="48"/>
      <c r="D142" s="48"/>
      <c r="E142" s="48"/>
      <c r="F142" s="48"/>
      <c r="G142" s="48"/>
      <c r="H142" s="48"/>
      <c r="I142" s="225">
        <v>1.01</v>
      </c>
      <c r="J142" s="225"/>
      <c r="K142" s="225"/>
      <c r="L142" s="225"/>
      <c r="M142" s="49" t="s">
        <v>64</v>
      </c>
      <c r="N142" s="5"/>
      <c r="O142" s="5"/>
      <c r="P142" s="5"/>
      <c r="Q142" s="5"/>
      <c r="R142" s="5"/>
      <c r="S142" s="5"/>
      <c r="T142" s="204">
        <v>7.35</v>
      </c>
      <c r="U142" s="204"/>
      <c r="V142" s="204"/>
      <c r="W142" s="198" t="s">
        <v>65</v>
      </c>
      <c r="X142" s="198"/>
      <c r="Y142" s="198"/>
      <c r="Z142" s="198"/>
      <c r="AA142" s="198"/>
      <c r="AB142" s="198"/>
      <c r="AC142" s="198"/>
      <c r="AD142" s="198"/>
      <c r="AE142" s="198"/>
      <c r="AF142" s="204">
        <v>6.45</v>
      </c>
      <c r="AG142" s="204"/>
      <c r="AH142" s="204"/>
      <c r="AI142" s="198" t="s">
        <v>195</v>
      </c>
      <c r="AJ142" s="198"/>
      <c r="AK142" s="198"/>
      <c r="AL142" s="198"/>
      <c r="AM142" s="198"/>
      <c r="AN142" s="198"/>
      <c r="AO142" s="198"/>
      <c r="AP142" s="224"/>
    </row>
    <row r="143" spans="2:42" x14ac:dyDescent="0.2">
      <c r="B143" s="51" t="s">
        <v>227</v>
      </c>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1"/>
    </row>
    <row r="144" spans="2:42" x14ac:dyDescent="0.2">
      <c r="B144" s="22" t="s">
        <v>226</v>
      </c>
      <c r="C144" s="23"/>
      <c r="D144" s="23"/>
      <c r="E144" s="23"/>
      <c r="F144" s="23"/>
      <c r="G144" s="23"/>
      <c r="H144" s="219">
        <v>1.0249999999999999</v>
      </c>
      <c r="I144" s="219"/>
      <c r="J144" s="219"/>
      <c r="K144" s="221" t="s">
        <v>66</v>
      </c>
      <c r="L144" s="221"/>
      <c r="M144" s="221"/>
      <c r="N144" s="221"/>
      <c r="O144" s="221"/>
      <c r="P144" s="221"/>
      <c r="Q144" s="221"/>
      <c r="R144" s="221"/>
      <c r="S144" s="221"/>
      <c r="T144" s="221"/>
      <c r="U144" s="221"/>
      <c r="V144" s="221"/>
      <c r="W144" s="221"/>
      <c r="X144" s="221"/>
      <c r="Y144" s="221"/>
      <c r="Z144" s="221"/>
      <c r="AA144" s="219">
        <v>12.8</v>
      </c>
      <c r="AB144" s="219"/>
      <c r="AC144" s="219"/>
      <c r="AD144" s="221" t="s">
        <v>67</v>
      </c>
      <c r="AE144" s="221"/>
      <c r="AF144" s="221"/>
      <c r="AG144" s="221"/>
      <c r="AH144" s="221"/>
      <c r="AI144" s="23"/>
      <c r="AJ144" s="23"/>
      <c r="AK144" s="23"/>
      <c r="AL144" s="23"/>
      <c r="AM144" s="23"/>
      <c r="AN144" s="23"/>
      <c r="AO144" s="23"/>
      <c r="AP144" s="14"/>
    </row>
    <row r="145" spans="2:42" ht="9" customHeight="1" x14ac:dyDescent="0.2">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spans="2:42" ht="9" customHeight="1" x14ac:dyDescent="0.2">
      <c r="B146" s="47" t="s">
        <v>68</v>
      </c>
      <c r="C146" s="47"/>
      <c r="D146" s="47"/>
      <c r="E146" s="47"/>
      <c r="F146" s="47"/>
      <c r="G146" s="47"/>
      <c r="H146" s="47"/>
      <c r="I146" s="47"/>
      <c r="J146" s="47"/>
      <c r="K146" s="47"/>
      <c r="L146" s="47"/>
      <c r="M146" s="47"/>
      <c r="N146" s="47"/>
      <c r="O146" s="47"/>
      <c r="P146" s="47"/>
      <c r="Q146" s="47"/>
      <c r="R146" s="47"/>
      <c r="S146" s="47"/>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spans="2:42" ht="9" customHeight="1" x14ac:dyDescent="0.2">
      <c r="B147" s="47"/>
      <c r="C147" s="216">
        <f>T142*100</f>
        <v>735</v>
      </c>
      <c r="D147" s="216"/>
      <c r="E147" s="216"/>
      <c r="F147" s="47" t="s">
        <v>7</v>
      </c>
      <c r="G147" s="216">
        <f>AF142*100</f>
        <v>645</v>
      </c>
      <c r="H147" s="216"/>
      <c r="I147" s="216"/>
      <c r="J147" s="47" t="s">
        <v>2</v>
      </c>
      <c r="K147" s="223">
        <f>C147-G147</f>
        <v>90</v>
      </c>
      <c r="L147" s="223"/>
      <c r="M147" s="223"/>
      <c r="N147" s="223"/>
      <c r="O147" s="47" t="s">
        <v>23</v>
      </c>
      <c r="P147" s="47"/>
      <c r="Q147" s="47"/>
      <c r="R147" s="47"/>
      <c r="S147" s="47"/>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spans="2:42" ht="9" customHeight="1" x14ac:dyDescent="0.2">
      <c r="B148" s="47"/>
      <c r="C148" s="47"/>
      <c r="D148" s="47"/>
      <c r="E148" s="47"/>
      <c r="F148" s="47"/>
      <c r="G148" s="47"/>
      <c r="H148" s="47"/>
      <c r="I148" s="47"/>
      <c r="J148" s="47"/>
      <c r="K148" s="47"/>
      <c r="L148" s="47"/>
      <c r="M148" s="47"/>
      <c r="N148" s="47"/>
      <c r="O148" s="47"/>
      <c r="P148" s="47"/>
      <c r="Q148" s="47"/>
      <c r="R148" s="47"/>
      <c r="S148" s="47"/>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spans="2:42" ht="9" customHeight="1" x14ac:dyDescent="0.2">
      <c r="B149" s="47" t="s">
        <v>71</v>
      </c>
      <c r="C149" s="47"/>
      <c r="D149" s="47"/>
      <c r="E149" s="47"/>
      <c r="F149" s="47"/>
      <c r="G149" s="47"/>
      <c r="H149" s="47"/>
      <c r="I149" s="47"/>
      <c r="J149" s="47"/>
      <c r="K149" s="47"/>
      <c r="L149" s="47"/>
      <c r="M149" s="47"/>
      <c r="N149" s="47"/>
      <c r="O149" s="47"/>
      <c r="P149" s="47"/>
      <c r="Q149" s="47"/>
      <c r="R149" s="47"/>
      <c r="S149" s="47"/>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spans="2:42" ht="9" customHeight="1" x14ac:dyDescent="0.2">
      <c r="B150" s="216" t="s">
        <v>72</v>
      </c>
      <c r="C150" s="216"/>
      <c r="D150" s="216"/>
      <c r="E150" s="216"/>
      <c r="F150" s="216" t="s">
        <v>2</v>
      </c>
      <c r="G150" s="216" t="s">
        <v>73</v>
      </c>
      <c r="H150" s="216"/>
      <c r="I150" s="216"/>
      <c r="J150" s="216"/>
      <c r="K150" s="216" t="s">
        <v>3</v>
      </c>
      <c r="L150" s="194" t="s">
        <v>72</v>
      </c>
      <c r="M150" s="194"/>
      <c r="N150" s="194"/>
      <c r="O150" s="194"/>
      <c r="P150" s="47"/>
      <c r="Q150" s="47"/>
      <c r="R150" s="47"/>
      <c r="S150" s="47"/>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spans="2:42" ht="9" customHeight="1" x14ac:dyDescent="0.2">
      <c r="B151" s="216"/>
      <c r="C151" s="216"/>
      <c r="D151" s="216"/>
      <c r="E151" s="216"/>
      <c r="F151" s="216"/>
      <c r="G151" s="216"/>
      <c r="H151" s="216"/>
      <c r="I151" s="216"/>
      <c r="J151" s="216"/>
      <c r="K151" s="216"/>
      <c r="L151" s="216" t="s">
        <v>73</v>
      </c>
      <c r="M151" s="216"/>
      <c r="N151" s="216"/>
      <c r="O151" s="216"/>
      <c r="P151" s="47"/>
      <c r="Q151" s="47"/>
      <c r="R151" s="47"/>
      <c r="S151" s="47"/>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spans="2:42" ht="9" customHeight="1" x14ac:dyDescent="0.2">
      <c r="B152" s="47"/>
      <c r="C152" s="47"/>
      <c r="D152" s="47"/>
      <c r="E152" s="47"/>
      <c r="F152" s="216" t="s">
        <v>2</v>
      </c>
      <c r="G152" s="216">
        <f>AA144</f>
        <v>12.8</v>
      </c>
      <c r="H152" s="216"/>
      <c r="I152" s="216"/>
      <c r="J152" s="216"/>
      <c r="K152" s="216" t="s">
        <v>3</v>
      </c>
      <c r="L152" s="194">
        <f>I142</f>
        <v>1.01</v>
      </c>
      <c r="M152" s="194"/>
      <c r="N152" s="194"/>
      <c r="O152" s="194"/>
      <c r="P152" s="47"/>
      <c r="Q152" s="47"/>
      <c r="R152" s="47"/>
      <c r="S152" s="47"/>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row>
    <row r="153" spans="2:42" ht="9" customHeight="1" x14ac:dyDescent="0.2">
      <c r="B153" s="47"/>
      <c r="C153" s="47"/>
      <c r="D153" s="47"/>
      <c r="E153" s="47"/>
      <c r="F153" s="216"/>
      <c r="G153" s="216"/>
      <c r="H153" s="216"/>
      <c r="I153" s="216"/>
      <c r="J153" s="216"/>
      <c r="K153" s="216"/>
      <c r="L153" s="216">
        <f>H144</f>
        <v>1.0249999999999999</v>
      </c>
      <c r="M153" s="216"/>
      <c r="N153" s="216"/>
      <c r="O153" s="216"/>
      <c r="P153" s="47"/>
      <c r="Q153" s="47"/>
      <c r="R153" s="47"/>
      <c r="S153" s="47"/>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2:42" ht="9" customHeight="1" x14ac:dyDescent="0.2">
      <c r="B154" s="47"/>
      <c r="C154" s="47"/>
      <c r="D154" s="47"/>
      <c r="E154" s="47"/>
      <c r="F154" s="216" t="s">
        <v>2</v>
      </c>
      <c r="G154" s="197">
        <f>G152*L152/L153</f>
        <v>12.612682926829271</v>
      </c>
      <c r="H154" s="197"/>
      <c r="I154" s="197"/>
      <c r="J154" s="197"/>
      <c r="K154" s="216" t="s">
        <v>74</v>
      </c>
      <c r="L154" s="216"/>
      <c r="M154" s="47"/>
      <c r="N154" s="47"/>
      <c r="O154" s="47"/>
      <c r="P154" s="47"/>
      <c r="Q154" s="47"/>
      <c r="R154" s="47"/>
      <c r="S154" s="47"/>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spans="2:42" ht="9" customHeight="1" x14ac:dyDescent="0.2">
      <c r="B155" s="47"/>
      <c r="C155" s="47"/>
      <c r="D155" s="47"/>
      <c r="E155" s="47"/>
      <c r="F155" s="216"/>
      <c r="G155" s="197"/>
      <c r="H155" s="197"/>
      <c r="I155" s="197"/>
      <c r="J155" s="197"/>
      <c r="K155" s="216"/>
      <c r="L155" s="216"/>
      <c r="M155" s="47"/>
      <c r="N155" s="47"/>
      <c r="O155" s="47"/>
      <c r="P155" s="47"/>
      <c r="Q155" s="47"/>
      <c r="R155" s="47"/>
      <c r="S155" s="47"/>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spans="2:42" ht="9" customHeight="1" x14ac:dyDescent="0.2">
      <c r="B156" s="47" t="s">
        <v>75</v>
      </c>
      <c r="C156" s="47"/>
      <c r="D156" s="47"/>
      <c r="E156" s="47"/>
      <c r="F156" s="47"/>
      <c r="G156" s="47"/>
      <c r="H156" s="47"/>
      <c r="I156" s="47"/>
      <c r="J156" s="47"/>
      <c r="K156" s="47"/>
      <c r="L156" s="47"/>
      <c r="M156" s="47"/>
      <c r="N156" s="47"/>
      <c r="O156" s="47"/>
      <c r="P156" s="47"/>
      <c r="Q156" s="47"/>
      <c r="R156" s="47"/>
      <c r="S156" s="47"/>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row>
    <row r="157" spans="2:42" ht="9" customHeight="1" x14ac:dyDescent="0.2">
      <c r="B157" s="47" t="s">
        <v>47</v>
      </c>
      <c r="C157" s="47"/>
      <c r="D157" s="47"/>
      <c r="E157" s="47"/>
      <c r="F157" s="47"/>
      <c r="G157" s="47"/>
      <c r="H157" s="47"/>
      <c r="I157" s="47"/>
      <c r="J157" s="47"/>
      <c r="K157" s="47"/>
      <c r="L157" s="47"/>
      <c r="M157" s="47"/>
      <c r="N157" s="47"/>
      <c r="O157" s="47"/>
      <c r="P157" s="47"/>
      <c r="Q157" s="47"/>
      <c r="R157" s="47"/>
      <c r="S157" s="47"/>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spans="2:42" ht="9" customHeight="1" x14ac:dyDescent="0.2">
      <c r="B158" s="47"/>
      <c r="C158" s="47" t="s">
        <v>2</v>
      </c>
      <c r="D158" s="216">
        <f>K147</f>
        <v>90</v>
      </c>
      <c r="E158" s="216"/>
      <c r="F158" s="47" t="s">
        <v>3</v>
      </c>
      <c r="G158" s="196">
        <f>ROUND(G154,2)</f>
        <v>12.61</v>
      </c>
      <c r="H158" s="216"/>
      <c r="I158" s="216"/>
      <c r="J158" s="47"/>
      <c r="K158" s="47"/>
      <c r="L158" s="47"/>
      <c r="M158" s="47"/>
      <c r="N158" s="47"/>
      <c r="O158" s="47"/>
      <c r="P158" s="47"/>
      <c r="Q158" s="47"/>
      <c r="R158" s="47"/>
      <c r="S158" s="47"/>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spans="2:42" ht="9" customHeight="1" x14ac:dyDescent="0.2">
      <c r="B159" s="47"/>
      <c r="C159" s="47" t="s">
        <v>2</v>
      </c>
      <c r="D159" s="197">
        <f>D158*G158</f>
        <v>1134.8999999999999</v>
      </c>
      <c r="E159" s="197"/>
      <c r="F159" s="197"/>
      <c r="G159" s="197"/>
      <c r="H159" s="216" t="s">
        <v>74</v>
      </c>
      <c r="I159" s="216"/>
      <c r="J159" s="47"/>
      <c r="K159" s="47"/>
      <c r="L159" s="47"/>
      <c r="M159" s="47"/>
      <c r="N159" s="47"/>
      <c r="O159" s="47"/>
      <c r="P159" s="47"/>
      <c r="Q159" s="47"/>
      <c r="R159" s="47"/>
      <c r="S159" s="47"/>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row>
    <row r="161" spans="2:42" x14ac:dyDescent="0.2">
      <c r="B161" s="23" t="s">
        <v>215</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row>
    <row r="162" spans="2:42" x14ac:dyDescent="0.2">
      <c r="B162" s="52" t="s">
        <v>63</v>
      </c>
      <c r="C162" s="48"/>
      <c r="D162" s="48"/>
      <c r="E162" s="48"/>
      <c r="F162" s="48"/>
      <c r="G162" s="48"/>
      <c r="H162" s="48"/>
      <c r="I162" s="204">
        <v>1.0029999999999999</v>
      </c>
      <c r="J162" s="204"/>
      <c r="K162" s="204"/>
      <c r="L162" s="204"/>
      <c r="M162" s="49" t="s">
        <v>64</v>
      </c>
      <c r="N162" s="5"/>
      <c r="O162" s="5"/>
      <c r="P162" s="5"/>
      <c r="Q162" s="5"/>
      <c r="R162" s="5"/>
      <c r="S162" s="5"/>
      <c r="T162" s="204">
        <v>7.25</v>
      </c>
      <c r="U162" s="204"/>
      <c r="V162" s="204"/>
      <c r="W162" s="198" t="s">
        <v>65</v>
      </c>
      <c r="X162" s="198"/>
      <c r="Y162" s="198"/>
      <c r="Z162" s="198"/>
      <c r="AA162" s="198"/>
      <c r="AB162" s="198"/>
      <c r="AC162" s="198"/>
      <c r="AD162" s="198"/>
      <c r="AE162" s="198"/>
      <c r="AF162" s="204">
        <v>6.55</v>
      </c>
      <c r="AG162" s="204"/>
      <c r="AH162" s="204"/>
      <c r="AI162" s="198" t="s">
        <v>195</v>
      </c>
      <c r="AJ162" s="198"/>
      <c r="AK162" s="198"/>
      <c r="AL162" s="198"/>
      <c r="AM162" s="198"/>
      <c r="AN162" s="198"/>
      <c r="AO162" s="198"/>
      <c r="AP162" s="224"/>
    </row>
    <row r="163" spans="2:42" x14ac:dyDescent="0.2">
      <c r="B163" s="51" t="s">
        <v>227</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1"/>
    </row>
    <row r="164" spans="2:42" x14ac:dyDescent="0.2">
      <c r="B164" s="22" t="s">
        <v>226</v>
      </c>
      <c r="C164" s="23"/>
      <c r="D164" s="23"/>
      <c r="E164" s="23"/>
      <c r="F164" s="23"/>
      <c r="G164" s="23"/>
      <c r="H164" s="219">
        <v>1.0249999999999999</v>
      </c>
      <c r="I164" s="219"/>
      <c r="J164" s="219"/>
      <c r="K164" s="221" t="s">
        <v>66</v>
      </c>
      <c r="L164" s="221"/>
      <c r="M164" s="221"/>
      <c r="N164" s="221"/>
      <c r="O164" s="221"/>
      <c r="P164" s="221"/>
      <c r="Q164" s="221"/>
      <c r="R164" s="221"/>
      <c r="S164" s="221"/>
      <c r="T164" s="221"/>
      <c r="U164" s="221"/>
      <c r="V164" s="221"/>
      <c r="W164" s="221"/>
      <c r="X164" s="221"/>
      <c r="Y164" s="221"/>
      <c r="Z164" s="221"/>
      <c r="AA164" s="219">
        <v>13.2</v>
      </c>
      <c r="AB164" s="219"/>
      <c r="AC164" s="219"/>
      <c r="AD164" s="221" t="s">
        <v>67</v>
      </c>
      <c r="AE164" s="221"/>
      <c r="AF164" s="221"/>
      <c r="AG164" s="221"/>
      <c r="AH164" s="221"/>
      <c r="AI164" s="23"/>
      <c r="AJ164" s="23"/>
      <c r="AK164" s="23"/>
      <c r="AL164" s="23"/>
      <c r="AM164" s="23"/>
      <c r="AN164" s="23"/>
      <c r="AO164" s="23"/>
      <c r="AP164" s="14"/>
    </row>
    <row r="165" spans="2:42" ht="9" customHeight="1" x14ac:dyDescent="0.2">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row>
    <row r="166" spans="2:42" ht="9" customHeight="1" x14ac:dyDescent="0.2">
      <c r="B166" s="47" t="s">
        <v>68</v>
      </c>
      <c r="C166" s="47"/>
      <c r="D166" s="47"/>
      <c r="E166" s="47"/>
      <c r="F166" s="47"/>
      <c r="G166" s="47"/>
      <c r="H166" s="47"/>
      <c r="I166" s="47"/>
      <c r="J166" s="47"/>
      <c r="K166" s="47"/>
      <c r="L166" s="47"/>
      <c r="M166" s="47"/>
      <c r="N166" s="47"/>
      <c r="O166" s="47"/>
      <c r="P166" s="47"/>
      <c r="Q166" s="47"/>
      <c r="R166" s="47"/>
      <c r="S166" s="47"/>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spans="2:42" ht="9" customHeight="1" x14ac:dyDescent="0.2">
      <c r="B167" s="47"/>
      <c r="C167" s="216">
        <f>T162*100</f>
        <v>725</v>
      </c>
      <c r="D167" s="216"/>
      <c r="E167" s="216"/>
      <c r="F167" s="47" t="s">
        <v>7</v>
      </c>
      <c r="G167" s="216">
        <f>AF162*100</f>
        <v>655</v>
      </c>
      <c r="H167" s="216"/>
      <c r="I167" s="216"/>
      <c r="J167" s="47" t="s">
        <v>2</v>
      </c>
      <c r="K167" s="223">
        <f>C167-G167</f>
        <v>70</v>
      </c>
      <c r="L167" s="223"/>
      <c r="M167" s="223"/>
      <c r="N167" s="223"/>
      <c r="O167" s="47" t="s">
        <v>23</v>
      </c>
      <c r="P167" s="47"/>
      <c r="Q167" s="47"/>
      <c r="R167" s="47"/>
      <c r="S167" s="47"/>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row>
    <row r="168" spans="2:42" ht="9" customHeight="1" x14ac:dyDescent="0.2">
      <c r="B168" s="47"/>
      <c r="C168" s="47"/>
      <c r="D168" s="47"/>
      <c r="E168" s="47"/>
      <c r="F168" s="47"/>
      <c r="G168" s="47"/>
      <c r="H168" s="47"/>
      <c r="I168" s="47"/>
      <c r="J168" s="47"/>
      <c r="K168" s="47"/>
      <c r="L168" s="47"/>
      <c r="M168" s="47"/>
      <c r="N168" s="47"/>
      <c r="O168" s="47"/>
      <c r="P168" s="47"/>
      <c r="Q168" s="47"/>
      <c r="R168" s="47"/>
      <c r="S168" s="47"/>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row>
    <row r="169" spans="2:42" ht="9" customHeight="1" x14ac:dyDescent="0.2">
      <c r="B169" s="47" t="s">
        <v>71</v>
      </c>
      <c r="C169" s="47"/>
      <c r="D169" s="47"/>
      <c r="E169" s="47"/>
      <c r="F169" s="47"/>
      <c r="G169" s="47"/>
      <c r="H169" s="47"/>
      <c r="I169" s="47"/>
      <c r="J169" s="47"/>
      <c r="K169" s="47"/>
      <c r="L169" s="47"/>
      <c r="M169" s="47"/>
      <c r="N169" s="47"/>
      <c r="O169" s="47"/>
      <c r="P169" s="47"/>
      <c r="Q169" s="47"/>
      <c r="R169" s="47"/>
      <c r="S169" s="47"/>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row>
    <row r="170" spans="2:42" ht="9" customHeight="1" x14ac:dyDescent="0.2">
      <c r="B170" s="216" t="s">
        <v>72</v>
      </c>
      <c r="C170" s="216"/>
      <c r="D170" s="216"/>
      <c r="E170" s="216"/>
      <c r="F170" s="216" t="s">
        <v>2</v>
      </c>
      <c r="G170" s="216" t="s">
        <v>73</v>
      </c>
      <c r="H170" s="216"/>
      <c r="I170" s="216"/>
      <c r="J170" s="216"/>
      <c r="K170" s="216" t="s">
        <v>3</v>
      </c>
      <c r="L170" s="194" t="s">
        <v>72</v>
      </c>
      <c r="M170" s="194"/>
      <c r="N170" s="194"/>
      <c r="O170" s="194"/>
      <c r="P170" s="47"/>
      <c r="Q170" s="47"/>
      <c r="R170" s="47"/>
      <c r="S170" s="47"/>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row>
    <row r="171" spans="2:42" ht="9" customHeight="1" x14ac:dyDescent="0.2">
      <c r="B171" s="216"/>
      <c r="C171" s="216"/>
      <c r="D171" s="216"/>
      <c r="E171" s="216"/>
      <c r="F171" s="216"/>
      <c r="G171" s="216"/>
      <c r="H171" s="216"/>
      <c r="I171" s="216"/>
      <c r="J171" s="216"/>
      <c r="K171" s="216"/>
      <c r="L171" s="216" t="s">
        <v>73</v>
      </c>
      <c r="M171" s="216"/>
      <c r="N171" s="216"/>
      <c r="O171" s="216"/>
      <c r="P171" s="47"/>
      <c r="Q171" s="47"/>
      <c r="R171" s="47"/>
      <c r="S171" s="47"/>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row>
    <row r="172" spans="2:42" ht="9" customHeight="1" x14ac:dyDescent="0.2">
      <c r="B172" s="47"/>
      <c r="C172" s="47"/>
      <c r="D172" s="47"/>
      <c r="E172" s="47"/>
      <c r="F172" s="216" t="s">
        <v>2</v>
      </c>
      <c r="G172" s="216">
        <f>AA164</f>
        <v>13.2</v>
      </c>
      <c r="H172" s="216"/>
      <c r="I172" s="216"/>
      <c r="J172" s="216"/>
      <c r="K172" s="216" t="s">
        <v>3</v>
      </c>
      <c r="L172" s="194">
        <f>I162</f>
        <v>1.0029999999999999</v>
      </c>
      <c r="M172" s="194"/>
      <c r="N172" s="194"/>
      <c r="O172" s="194"/>
      <c r="P172" s="47"/>
      <c r="Q172" s="47"/>
      <c r="R172" s="47"/>
      <c r="S172" s="47"/>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row>
    <row r="173" spans="2:42" ht="9" customHeight="1" x14ac:dyDescent="0.2">
      <c r="B173" s="47"/>
      <c r="C173" s="47"/>
      <c r="D173" s="47"/>
      <c r="E173" s="47"/>
      <c r="F173" s="216"/>
      <c r="G173" s="216"/>
      <c r="H173" s="216"/>
      <c r="I173" s="216"/>
      <c r="J173" s="216"/>
      <c r="K173" s="216"/>
      <c r="L173" s="216">
        <f>H164</f>
        <v>1.0249999999999999</v>
      </c>
      <c r="M173" s="216"/>
      <c r="N173" s="216"/>
      <c r="O173" s="216"/>
      <c r="P173" s="47"/>
      <c r="Q173" s="47"/>
      <c r="R173" s="47"/>
      <c r="S173" s="47"/>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row>
    <row r="174" spans="2:42" ht="9" customHeight="1" x14ac:dyDescent="0.2">
      <c r="B174" s="47"/>
      <c r="C174" s="47"/>
      <c r="D174" s="47"/>
      <c r="E174" s="47"/>
      <c r="F174" s="216" t="s">
        <v>2</v>
      </c>
      <c r="G174" s="197">
        <f>G172*L172/L173</f>
        <v>12.916682926829267</v>
      </c>
      <c r="H174" s="197"/>
      <c r="I174" s="197"/>
      <c r="J174" s="197"/>
      <c r="K174" s="216" t="s">
        <v>74</v>
      </c>
      <c r="L174" s="216"/>
      <c r="M174" s="47"/>
      <c r="N174" s="47"/>
      <c r="O174" s="47"/>
      <c r="P174" s="47"/>
      <c r="Q174" s="47"/>
      <c r="R174" s="47"/>
      <c r="S174" s="47"/>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row>
    <row r="175" spans="2:42" ht="9" customHeight="1" x14ac:dyDescent="0.2">
      <c r="B175" s="47"/>
      <c r="C175" s="47"/>
      <c r="D175" s="47"/>
      <c r="E175" s="47"/>
      <c r="F175" s="216"/>
      <c r="G175" s="197"/>
      <c r="H175" s="197"/>
      <c r="I175" s="197"/>
      <c r="J175" s="197"/>
      <c r="K175" s="216"/>
      <c r="L175" s="216"/>
      <c r="M175" s="47"/>
      <c r="N175" s="47"/>
      <c r="O175" s="47"/>
      <c r="P175" s="47"/>
      <c r="Q175" s="47"/>
      <c r="R175" s="47"/>
      <c r="S175" s="47"/>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row>
    <row r="176" spans="2:42" ht="9" customHeight="1" x14ac:dyDescent="0.2">
      <c r="B176" s="47" t="s">
        <v>75</v>
      </c>
      <c r="C176" s="47"/>
      <c r="D176" s="47"/>
      <c r="E176" s="47"/>
      <c r="F176" s="47"/>
      <c r="G176" s="47"/>
      <c r="H176" s="47"/>
      <c r="I176" s="47"/>
      <c r="J176" s="47"/>
      <c r="K176" s="47"/>
      <c r="L176" s="47"/>
      <c r="M176" s="47"/>
      <c r="N176" s="47"/>
      <c r="O176" s="47"/>
      <c r="P176" s="47"/>
      <c r="Q176" s="47"/>
      <c r="R176" s="47"/>
      <c r="S176" s="47"/>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row>
    <row r="177" spans="2:42" ht="9" customHeight="1" x14ac:dyDescent="0.2">
      <c r="B177" s="47" t="s">
        <v>47</v>
      </c>
      <c r="C177" s="47"/>
      <c r="D177" s="47"/>
      <c r="E177" s="47"/>
      <c r="F177" s="47"/>
      <c r="G177" s="47"/>
      <c r="H177" s="47"/>
      <c r="I177" s="47"/>
      <c r="J177" s="47"/>
      <c r="K177" s="47"/>
      <c r="L177" s="47"/>
      <c r="M177" s="47"/>
      <c r="N177" s="47"/>
      <c r="O177" s="47"/>
      <c r="P177" s="47"/>
      <c r="Q177" s="47"/>
      <c r="R177" s="47"/>
      <c r="S177" s="47"/>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row>
    <row r="178" spans="2:42" ht="9" customHeight="1" x14ac:dyDescent="0.2">
      <c r="B178" s="47"/>
      <c r="C178" s="47" t="s">
        <v>2</v>
      </c>
      <c r="D178" s="216">
        <f>K167</f>
        <v>70</v>
      </c>
      <c r="E178" s="216"/>
      <c r="F178" s="47" t="s">
        <v>3</v>
      </c>
      <c r="G178" s="196">
        <f>ROUND(G174,2)</f>
        <v>12.92</v>
      </c>
      <c r="H178" s="216"/>
      <c r="I178" s="216"/>
      <c r="J178" s="47"/>
      <c r="K178" s="47"/>
      <c r="L178" s="47"/>
      <c r="M178" s="47"/>
      <c r="N178" s="47"/>
      <c r="O178" s="47"/>
      <c r="P178" s="47"/>
      <c r="Q178" s="47"/>
      <c r="R178" s="47"/>
      <c r="S178" s="47"/>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row>
    <row r="179" spans="2:42" ht="9" customHeight="1" x14ac:dyDescent="0.2">
      <c r="B179" s="47"/>
      <c r="C179" s="47" t="s">
        <v>2</v>
      </c>
      <c r="D179" s="197">
        <f>D178*G178</f>
        <v>904.4</v>
      </c>
      <c r="E179" s="197"/>
      <c r="F179" s="197"/>
      <c r="G179" s="197"/>
      <c r="H179" s="216" t="s">
        <v>74</v>
      </c>
      <c r="I179" s="216"/>
      <c r="J179" s="47"/>
      <c r="K179" s="47"/>
      <c r="L179" s="47"/>
      <c r="M179" s="47"/>
      <c r="N179" s="47"/>
      <c r="O179" s="47"/>
      <c r="P179" s="47"/>
      <c r="Q179" s="47"/>
      <c r="R179" s="47"/>
      <c r="S179" s="47"/>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row>
    <row r="180" spans="2:42" ht="9" customHeight="1" x14ac:dyDescent="0.2"/>
    <row r="181" spans="2:42" x14ac:dyDescent="0.2">
      <c r="B181" s="23" t="s">
        <v>216</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row>
    <row r="182" spans="2:42" x14ac:dyDescent="0.2">
      <c r="B182" s="52" t="s">
        <v>63</v>
      </c>
      <c r="C182" s="48"/>
      <c r="D182" s="48"/>
      <c r="E182" s="48"/>
      <c r="F182" s="48"/>
      <c r="G182" s="48"/>
      <c r="H182" s="48"/>
      <c r="I182" s="204">
        <v>1.01</v>
      </c>
      <c r="J182" s="204"/>
      <c r="K182" s="204"/>
      <c r="L182" s="204"/>
      <c r="M182" s="49" t="s">
        <v>64</v>
      </c>
      <c r="N182" s="5"/>
      <c r="O182" s="5"/>
      <c r="P182" s="5"/>
      <c r="Q182" s="5"/>
      <c r="R182" s="5"/>
      <c r="S182" s="5"/>
      <c r="T182" s="204">
        <v>7.35</v>
      </c>
      <c r="U182" s="204"/>
      <c r="V182" s="204"/>
      <c r="W182" s="198" t="s">
        <v>65</v>
      </c>
      <c r="X182" s="198"/>
      <c r="Y182" s="198"/>
      <c r="Z182" s="198"/>
      <c r="AA182" s="198"/>
      <c r="AB182" s="198"/>
      <c r="AC182" s="198"/>
      <c r="AD182" s="198"/>
      <c r="AE182" s="198"/>
      <c r="AF182" s="204">
        <v>6.25</v>
      </c>
      <c r="AG182" s="204"/>
      <c r="AH182" s="204"/>
      <c r="AI182" s="198" t="s">
        <v>195</v>
      </c>
      <c r="AJ182" s="198"/>
      <c r="AK182" s="198"/>
      <c r="AL182" s="198"/>
      <c r="AM182" s="198"/>
      <c r="AN182" s="198"/>
      <c r="AO182" s="198"/>
      <c r="AP182" s="224"/>
    </row>
    <row r="183" spans="2:42" x14ac:dyDescent="0.2">
      <c r="B183" s="51" t="s">
        <v>227</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1"/>
    </row>
    <row r="184" spans="2:42" x14ac:dyDescent="0.2">
      <c r="B184" s="22" t="s">
        <v>226</v>
      </c>
      <c r="C184" s="23"/>
      <c r="D184" s="23"/>
      <c r="E184" s="23"/>
      <c r="F184" s="23"/>
      <c r="G184" s="23"/>
      <c r="H184" s="219">
        <v>1.0249999999999999</v>
      </c>
      <c r="I184" s="219"/>
      <c r="J184" s="219"/>
      <c r="K184" s="221" t="s">
        <v>66</v>
      </c>
      <c r="L184" s="221"/>
      <c r="M184" s="221"/>
      <c r="N184" s="221"/>
      <c r="O184" s="221"/>
      <c r="P184" s="221"/>
      <c r="Q184" s="221"/>
      <c r="R184" s="221"/>
      <c r="S184" s="221"/>
      <c r="T184" s="221"/>
      <c r="U184" s="221"/>
      <c r="V184" s="221"/>
      <c r="W184" s="221"/>
      <c r="X184" s="221"/>
      <c r="Y184" s="221"/>
      <c r="Z184" s="221"/>
      <c r="AA184" s="219">
        <v>15.8</v>
      </c>
      <c r="AB184" s="219"/>
      <c r="AC184" s="219"/>
      <c r="AD184" s="221" t="s">
        <v>67</v>
      </c>
      <c r="AE184" s="221"/>
      <c r="AF184" s="221"/>
      <c r="AG184" s="221"/>
      <c r="AH184" s="221"/>
      <c r="AI184" s="23"/>
      <c r="AJ184" s="23"/>
      <c r="AK184" s="23"/>
      <c r="AL184" s="23"/>
      <c r="AM184" s="23"/>
      <c r="AN184" s="23"/>
      <c r="AO184" s="23"/>
      <c r="AP184" s="14"/>
    </row>
    <row r="185" spans="2:42" ht="9" customHeight="1" x14ac:dyDescent="0.2">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row>
    <row r="186" spans="2:42" ht="9" customHeight="1" x14ac:dyDescent="0.2">
      <c r="B186" s="47" t="s">
        <v>68</v>
      </c>
      <c r="C186" s="47"/>
      <c r="D186" s="47"/>
      <c r="E186" s="47"/>
      <c r="F186" s="47"/>
      <c r="G186" s="47"/>
      <c r="H186" s="47"/>
      <c r="I186" s="47"/>
      <c r="J186" s="47"/>
      <c r="K186" s="47"/>
      <c r="L186" s="47"/>
      <c r="M186" s="47"/>
      <c r="N186" s="47"/>
      <c r="O186" s="47"/>
      <c r="P186" s="47"/>
      <c r="Q186" s="47"/>
      <c r="R186" s="47"/>
      <c r="S186" s="47"/>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row>
    <row r="187" spans="2:42" ht="9" customHeight="1" x14ac:dyDescent="0.2">
      <c r="B187" s="47"/>
      <c r="C187" s="216">
        <f>T182*100</f>
        <v>735</v>
      </c>
      <c r="D187" s="216"/>
      <c r="E187" s="216"/>
      <c r="F187" s="47" t="s">
        <v>7</v>
      </c>
      <c r="G187" s="216">
        <f>AF182*100</f>
        <v>625</v>
      </c>
      <c r="H187" s="216"/>
      <c r="I187" s="216"/>
      <c r="J187" s="47" t="s">
        <v>2</v>
      </c>
      <c r="K187" s="223">
        <f>C187-G187</f>
        <v>110</v>
      </c>
      <c r="L187" s="223"/>
      <c r="M187" s="223"/>
      <c r="N187" s="223"/>
      <c r="O187" s="47" t="s">
        <v>23</v>
      </c>
      <c r="P187" s="47"/>
      <c r="Q187" s="47"/>
      <c r="R187" s="47"/>
      <c r="S187" s="47"/>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row>
    <row r="188" spans="2:42" ht="9" customHeight="1" x14ac:dyDescent="0.2">
      <c r="B188" s="47"/>
      <c r="C188" s="47"/>
      <c r="D188" s="47"/>
      <c r="E188" s="47"/>
      <c r="F188" s="47"/>
      <c r="G188" s="47"/>
      <c r="H188" s="47"/>
      <c r="I188" s="47"/>
      <c r="J188" s="47"/>
      <c r="K188" s="47"/>
      <c r="L188" s="47"/>
      <c r="M188" s="47"/>
      <c r="N188" s="47"/>
      <c r="O188" s="47"/>
      <c r="P188" s="47"/>
      <c r="Q188" s="47"/>
      <c r="R188" s="47"/>
      <c r="S188" s="47"/>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row>
    <row r="189" spans="2:42" ht="9" customHeight="1" x14ac:dyDescent="0.2">
      <c r="B189" s="47" t="s">
        <v>71</v>
      </c>
      <c r="C189" s="47"/>
      <c r="D189" s="47"/>
      <c r="E189" s="47"/>
      <c r="F189" s="47"/>
      <c r="G189" s="47"/>
      <c r="H189" s="47"/>
      <c r="I189" s="47"/>
      <c r="J189" s="47"/>
      <c r="K189" s="47"/>
      <c r="L189" s="47"/>
      <c r="M189" s="47"/>
      <c r="N189" s="47"/>
      <c r="O189" s="47"/>
      <c r="P189" s="47"/>
      <c r="Q189" s="47"/>
      <c r="R189" s="47"/>
      <c r="S189" s="47"/>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row>
    <row r="190" spans="2:42" ht="9" customHeight="1" x14ac:dyDescent="0.2">
      <c r="B190" s="216" t="s">
        <v>72</v>
      </c>
      <c r="C190" s="216"/>
      <c r="D190" s="216"/>
      <c r="E190" s="216"/>
      <c r="F190" s="216" t="s">
        <v>2</v>
      </c>
      <c r="G190" s="216" t="s">
        <v>73</v>
      </c>
      <c r="H190" s="216"/>
      <c r="I190" s="216"/>
      <c r="J190" s="216"/>
      <c r="K190" s="216" t="s">
        <v>3</v>
      </c>
      <c r="L190" s="194" t="s">
        <v>72</v>
      </c>
      <c r="M190" s="194"/>
      <c r="N190" s="194"/>
      <c r="O190" s="194"/>
      <c r="P190" s="47"/>
      <c r="Q190" s="47"/>
      <c r="R190" s="47"/>
      <c r="S190" s="47"/>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row>
    <row r="191" spans="2:42" ht="9" customHeight="1" x14ac:dyDescent="0.2">
      <c r="B191" s="216"/>
      <c r="C191" s="216"/>
      <c r="D191" s="216"/>
      <c r="E191" s="216"/>
      <c r="F191" s="216"/>
      <c r="G191" s="216"/>
      <c r="H191" s="216"/>
      <c r="I191" s="216"/>
      <c r="J191" s="216"/>
      <c r="K191" s="216"/>
      <c r="L191" s="216" t="s">
        <v>73</v>
      </c>
      <c r="M191" s="216"/>
      <c r="N191" s="216"/>
      <c r="O191" s="216"/>
      <c r="P191" s="47"/>
      <c r="Q191" s="47"/>
      <c r="R191" s="47"/>
      <c r="S191" s="47"/>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row>
    <row r="192" spans="2:42" ht="9" customHeight="1" x14ac:dyDescent="0.2">
      <c r="B192" s="47"/>
      <c r="C192" s="47"/>
      <c r="D192" s="47"/>
      <c r="E192" s="47"/>
      <c r="F192" s="216" t="s">
        <v>2</v>
      </c>
      <c r="G192" s="216">
        <f>AA184</f>
        <v>15.8</v>
      </c>
      <c r="H192" s="216"/>
      <c r="I192" s="216"/>
      <c r="J192" s="216"/>
      <c r="K192" s="216" t="s">
        <v>3</v>
      </c>
      <c r="L192" s="194">
        <f>I182</f>
        <v>1.01</v>
      </c>
      <c r="M192" s="194"/>
      <c r="N192" s="194"/>
      <c r="O192" s="194"/>
      <c r="P192" s="47"/>
      <c r="Q192" s="47"/>
      <c r="R192" s="47"/>
      <c r="S192" s="47"/>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row>
    <row r="193" spans="2:42" ht="9" customHeight="1" x14ac:dyDescent="0.2">
      <c r="B193" s="47"/>
      <c r="C193" s="47"/>
      <c r="D193" s="47"/>
      <c r="E193" s="47"/>
      <c r="F193" s="216"/>
      <c r="G193" s="216"/>
      <c r="H193" s="216"/>
      <c r="I193" s="216"/>
      <c r="J193" s="216"/>
      <c r="K193" s="216"/>
      <c r="L193" s="216">
        <f>H184</f>
        <v>1.0249999999999999</v>
      </c>
      <c r="M193" s="216"/>
      <c r="N193" s="216"/>
      <c r="O193" s="216"/>
      <c r="P193" s="47"/>
      <c r="Q193" s="47"/>
      <c r="R193" s="47"/>
      <c r="S193" s="47"/>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row>
    <row r="194" spans="2:42" ht="9" customHeight="1" x14ac:dyDescent="0.2">
      <c r="B194" s="47"/>
      <c r="C194" s="47"/>
      <c r="D194" s="47"/>
      <c r="E194" s="47"/>
      <c r="F194" s="216" t="s">
        <v>2</v>
      </c>
      <c r="G194" s="197">
        <f>G192*L192/L193</f>
        <v>15.568780487804879</v>
      </c>
      <c r="H194" s="197"/>
      <c r="I194" s="197"/>
      <c r="J194" s="197"/>
      <c r="K194" s="216" t="s">
        <v>74</v>
      </c>
      <c r="L194" s="216"/>
      <c r="M194" s="47"/>
      <c r="N194" s="47"/>
      <c r="O194" s="47"/>
      <c r="P194" s="47"/>
      <c r="Q194" s="47"/>
      <c r="R194" s="47"/>
      <c r="S194" s="47"/>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row>
    <row r="195" spans="2:42" ht="9" customHeight="1" x14ac:dyDescent="0.2">
      <c r="B195" s="47"/>
      <c r="C195" s="47"/>
      <c r="D195" s="47"/>
      <c r="E195" s="47"/>
      <c r="F195" s="216"/>
      <c r="G195" s="197"/>
      <c r="H195" s="197"/>
      <c r="I195" s="197"/>
      <c r="J195" s="197"/>
      <c r="K195" s="216"/>
      <c r="L195" s="216"/>
      <c r="M195" s="47"/>
      <c r="N195" s="47"/>
      <c r="O195" s="47"/>
      <c r="P195" s="47"/>
      <c r="Q195" s="47"/>
      <c r="R195" s="47"/>
      <c r="S195" s="47"/>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row>
    <row r="196" spans="2:42" ht="9" customHeight="1" x14ac:dyDescent="0.2">
      <c r="B196" s="47" t="s">
        <v>75</v>
      </c>
      <c r="C196" s="47"/>
      <c r="D196" s="47"/>
      <c r="E196" s="47"/>
      <c r="F196" s="47"/>
      <c r="G196" s="47"/>
      <c r="H196" s="47"/>
      <c r="I196" s="47"/>
      <c r="J196" s="47"/>
      <c r="K196" s="47"/>
      <c r="L196" s="47"/>
      <c r="M196" s="47"/>
      <c r="N196" s="47"/>
      <c r="O196" s="47"/>
      <c r="P196" s="47"/>
      <c r="Q196" s="47"/>
      <c r="R196" s="47"/>
      <c r="S196" s="47"/>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row>
    <row r="197" spans="2:42" ht="9" customHeight="1" x14ac:dyDescent="0.2">
      <c r="B197" s="47" t="s">
        <v>47</v>
      </c>
      <c r="C197" s="47"/>
      <c r="D197" s="47"/>
      <c r="E197" s="47"/>
      <c r="F197" s="47"/>
      <c r="G197" s="47"/>
      <c r="H197" s="47"/>
      <c r="I197" s="47"/>
      <c r="J197" s="47"/>
      <c r="K197" s="47"/>
      <c r="L197" s="47"/>
      <c r="M197" s="47"/>
      <c r="N197" s="47"/>
      <c r="O197" s="47"/>
      <c r="P197" s="47"/>
      <c r="Q197" s="47"/>
      <c r="R197" s="47"/>
      <c r="S197" s="47"/>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row>
    <row r="198" spans="2:42" ht="9" customHeight="1" x14ac:dyDescent="0.2">
      <c r="B198" s="47"/>
      <c r="C198" s="47" t="s">
        <v>2</v>
      </c>
      <c r="D198" s="216">
        <f>K187</f>
        <v>110</v>
      </c>
      <c r="E198" s="216"/>
      <c r="F198" s="47" t="s">
        <v>3</v>
      </c>
      <c r="G198" s="196">
        <f>ROUND(G194,2)</f>
        <v>15.57</v>
      </c>
      <c r="H198" s="216"/>
      <c r="I198" s="216"/>
      <c r="J198" s="47"/>
      <c r="K198" s="47"/>
      <c r="L198" s="47"/>
      <c r="M198" s="47"/>
      <c r="N198" s="47"/>
      <c r="O198" s="47"/>
      <c r="P198" s="47"/>
      <c r="Q198" s="47"/>
      <c r="R198" s="47"/>
      <c r="S198" s="47"/>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row>
    <row r="199" spans="2:42" ht="9" customHeight="1" x14ac:dyDescent="0.2">
      <c r="B199" s="47"/>
      <c r="C199" s="47" t="s">
        <v>2</v>
      </c>
      <c r="D199" s="197">
        <f>D198*G198</f>
        <v>1712.7</v>
      </c>
      <c r="E199" s="197"/>
      <c r="F199" s="197"/>
      <c r="G199" s="197"/>
      <c r="H199" s="216" t="s">
        <v>74</v>
      </c>
      <c r="I199" s="216"/>
      <c r="J199" s="47"/>
      <c r="K199" s="47"/>
      <c r="L199" s="47"/>
      <c r="M199" s="47"/>
      <c r="N199" s="47"/>
      <c r="O199" s="47"/>
      <c r="P199" s="47"/>
      <c r="Q199" s="47"/>
      <c r="R199" s="47"/>
      <c r="S199" s="47"/>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row>
    <row r="200" spans="2:42" ht="9" customHeight="1" x14ac:dyDescent="0.2"/>
    <row r="201" spans="2:42" x14ac:dyDescent="0.2">
      <c r="B201" s="23" t="s">
        <v>217</v>
      </c>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row>
    <row r="202" spans="2:42" x14ac:dyDescent="0.2">
      <c r="B202" s="52" t="s">
        <v>63</v>
      </c>
      <c r="C202" s="48"/>
      <c r="D202" s="48"/>
      <c r="E202" s="48"/>
      <c r="F202" s="48"/>
      <c r="G202" s="48"/>
      <c r="H202" s="48"/>
      <c r="I202" s="204">
        <v>1.004</v>
      </c>
      <c r="J202" s="204"/>
      <c r="K202" s="204"/>
      <c r="L202" s="204"/>
      <c r="M202" s="49" t="s">
        <v>64</v>
      </c>
      <c r="N202" s="5"/>
      <c r="O202" s="5"/>
      <c r="P202" s="5"/>
      <c r="Q202" s="5"/>
      <c r="R202" s="5"/>
      <c r="S202" s="5"/>
      <c r="T202" s="204">
        <v>7.45</v>
      </c>
      <c r="U202" s="204"/>
      <c r="V202" s="204"/>
      <c r="W202" s="198" t="s">
        <v>65</v>
      </c>
      <c r="X202" s="198"/>
      <c r="Y202" s="198"/>
      <c r="Z202" s="198"/>
      <c r="AA202" s="198"/>
      <c r="AB202" s="198"/>
      <c r="AC202" s="198"/>
      <c r="AD202" s="198"/>
      <c r="AE202" s="198"/>
      <c r="AF202" s="204">
        <v>6.43</v>
      </c>
      <c r="AG202" s="204"/>
      <c r="AH202" s="204"/>
      <c r="AI202" s="198" t="s">
        <v>195</v>
      </c>
      <c r="AJ202" s="198"/>
      <c r="AK202" s="198"/>
      <c r="AL202" s="198"/>
      <c r="AM202" s="198"/>
      <c r="AN202" s="198"/>
      <c r="AO202" s="198"/>
      <c r="AP202" s="224"/>
    </row>
    <row r="203" spans="2:42" x14ac:dyDescent="0.2">
      <c r="B203" s="51" t="s">
        <v>227</v>
      </c>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1"/>
    </row>
    <row r="204" spans="2:42" x14ac:dyDescent="0.2">
      <c r="B204" s="22" t="s">
        <v>226</v>
      </c>
      <c r="C204" s="23"/>
      <c r="D204" s="23"/>
      <c r="E204" s="23"/>
      <c r="F204" s="23"/>
      <c r="G204" s="23"/>
      <c r="H204" s="219">
        <v>1.0249999999999999</v>
      </c>
      <c r="I204" s="219"/>
      <c r="J204" s="219"/>
      <c r="K204" s="221" t="s">
        <v>66</v>
      </c>
      <c r="L204" s="221"/>
      <c r="M204" s="221"/>
      <c r="N204" s="221"/>
      <c r="O204" s="221"/>
      <c r="P204" s="221"/>
      <c r="Q204" s="221"/>
      <c r="R204" s="221"/>
      <c r="S204" s="221"/>
      <c r="T204" s="221"/>
      <c r="U204" s="221"/>
      <c r="V204" s="221"/>
      <c r="W204" s="221"/>
      <c r="X204" s="221"/>
      <c r="Y204" s="221"/>
      <c r="Z204" s="221"/>
      <c r="AA204" s="219">
        <v>13.4</v>
      </c>
      <c r="AB204" s="219"/>
      <c r="AC204" s="219"/>
      <c r="AD204" s="221" t="s">
        <v>67</v>
      </c>
      <c r="AE204" s="221"/>
      <c r="AF204" s="221"/>
      <c r="AG204" s="221"/>
      <c r="AH204" s="221"/>
      <c r="AI204" s="23"/>
      <c r="AJ204" s="23"/>
      <c r="AK204" s="23"/>
      <c r="AL204" s="23"/>
      <c r="AM204" s="23"/>
      <c r="AN204" s="23"/>
      <c r="AO204" s="23"/>
      <c r="AP204" s="14"/>
    </row>
    <row r="205" spans="2:42" ht="9" customHeight="1" x14ac:dyDescent="0.2">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spans="2:42" ht="9" customHeight="1" x14ac:dyDescent="0.2">
      <c r="B206" s="47" t="s">
        <v>68</v>
      </c>
      <c r="C206" s="47"/>
      <c r="D206" s="47"/>
      <c r="E206" s="47"/>
      <c r="F206" s="47"/>
      <c r="G206" s="47"/>
      <c r="H206" s="47"/>
      <c r="I206" s="47"/>
      <c r="J206" s="47"/>
      <c r="K206" s="47"/>
      <c r="L206" s="47"/>
      <c r="M206" s="47"/>
      <c r="N206" s="47"/>
      <c r="O206" s="47"/>
      <c r="P206" s="47"/>
      <c r="Q206" s="47"/>
      <c r="R206" s="47"/>
      <c r="S206" s="47"/>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row>
    <row r="207" spans="2:42" ht="9" customHeight="1" x14ac:dyDescent="0.2">
      <c r="B207" s="47"/>
      <c r="C207" s="216">
        <f>T202*100</f>
        <v>745</v>
      </c>
      <c r="D207" s="216"/>
      <c r="E207" s="216"/>
      <c r="F207" s="47" t="s">
        <v>7</v>
      </c>
      <c r="G207" s="216">
        <f>AF202*100</f>
        <v>643</v>
      </c>
      <c r="H207" s="216"/>
      <c r="I207" s="216"/>
      <c r="J207" s="47" t="s">
        <v>2</v>
      </c>
      <c r="K207" s="223">
        <f>C207-G207</f>
        <v>102</v>
      </c>
      <c r="L207" s="223"/>
      <c r="M207" s="223"/>
      <c r="N207" s="223"/>
      <c r="O207" s="47" t="s">
        <v>23</v>
      </c>
      <c r="P207" s="47"/>
      <c r="Q207" s="47"/>
      <c r="R207" s="47"/>
      <c r="S207" s="47"/>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row>
    <row r="208" spans="2:42" ht="9" customHeight="1" x14ac:dyDescent="0.2">
      <c r="B208" s="47"/>
      <c r="C208" s="47"/>
      <c r="D208" s="47"/>
      <c r="E208" s="47"/>
      <c r="F208" s="47"/>
      <c r="G208" s="47"/>
      <c r="H208" s="47"/>
      <c r="I208" s="47"/>
      <c r="J208" s="47"/>
      <c r="K208" s="47"/>
      <c r="L208" s="47"/>
      <c r="M208" s="47"/>
      <c r="N208" s="47"/>
      <c r="O208" s="47"/>
      <c r="P208" s="47"/>
      <c r="Q208" s="47"/>
      <c r="R208" s="47"/>
      <c r="S208" s="47"/>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spans="2:42" ht="9" customHeight="1" x14ac:dyDescent="0.2">
      <c r="B209" s="47" t="s">
        <v>71</v>
      </c>
      <c r="C209" s="47"/>
      <c r="D209" s="47"/>
      <c r="E209" s="47"/>
      <c r="F209" s="47"/>
      <c r="G209" s="47"/>
      <c r="H209" s="47"/>
      <c r="I209" s="47"/>
      <c r="J209" s="47"/>
      <c r="K209" s="47"/>
      <c r="L209" s="47"/>
      <c r="M209" s="47"/>
      <c r="N209" s="47"/>
      <c r="O209" s="47"/>
      <c r="P209" s="47"/>
      <c r="Q209" s="47"/>
      <c r="R209" s="47"/>
      <c r="S209" s="47"/>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row>
    <row r="210" spans="2:42" ht="9" customHeight="1" x14ac:dyDescent="0.2">
      <c r="B210" s="216" t="s">
        <v>72</v>
      </c>
      <c r="C210" s="216"/>
      <c r="D210" s="216"/>
      <c r="E210" s="216"/>
      <c r="F210" s="216" t="s">
        <v>2</v>
      </c>
      <c r="G210" s="216" t="s">
        <v>73</v>
      </c>
      <c r="H210" s="216"/>
      <c r="I210" s="216"/>
      <c r="J210" s="216"/>
      <c r="K210" s="216" t="s">
        <v>3</v>
      </c>
      <c r="L210" s="194" t="s">
        <v>72</v>
      </c>
      <c r="M210" s="194"/>
      <c r="N210" s="194"/>
      <c r="O210" s="194"/>
      <c r="P210" s="47"/>
      <c r="Q210" s="47"/>
      <c r="R210" s="47"/>
      <c r="S210" s="47"/>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row>
    <row r="211" spans="2:42" ht="9" customHeight="1" x14ac:dyDescent="0.2">
      <c r="B211" s="216"/>
      <c r="C211" s="216"/>
      <c r="D211" s="216"/>
      <c r="E211" s="216"/>
      <c r="F211" s="216"/>
      <c r="G211" s="216"/>
      <c r="H211" s="216"/>
      <c r="I211" s="216"/>
      <c r="J211" s="216"/>
      <c r="K211" s="216"/>
      <c r="L211" s="216" t="s">
        <v>73</v>
      </c>
      <c r="M211" s="216"/>
      <c r="N211" s="216"/>
      <c r="O211" s="216"/>
      <c r="P211" s="47"/>
      <c r="Q211" s="47"/>
      <c r="R211" s="47"/>
      <c r="S211" s="47"/>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row>
    <row r="212" spans="2:42" ht="9" customHeight="1" x14ac:dyDescent="0.2">
      <c r="B212" s="47"/>
      <c r="C212" s="47"/>
      <c r="D212" s="47"/>
      <c r="E212" s="47"/>
      <c r="F212" s="216" t="s">
        <v>2</v>
      </c>
      <c r="G212" s="216">
        <f>AA204</f>
        <v>13.4</v>
      </c>
      <c r="H212" s="216"/>
      <c r="I212" s="216"/>
      <c r="J212" s="216"/>
      <c r="K212" s="216" t="s">
        <v>3</v>
      </c>
      <c r="L212" s="194">
        <f>I202</f>
        <v>1.004</v>
      </c>
      <c r="M212" s="194"/>
      <c r="N212" s="194"/>
      <c r="O212" s="194"/>
      <c r="P212" s="47"/>
      <c r="Q212" s="47"/>
      <c r="R212" s="47"/>
      <c r="S212" s="47"/>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row>
    <row r="213" spans="2:42" ht="9" customHeight="1" x14ac:dyDescent="0.2">
      <c r="B213" s="47"/>
      <c r="C213" s="47"/>
      <c r="D213" s="47"/>
      <c r="E213" s="47"/>
      <c r="F213" s="216"/>
      <c r="G213" s="216"/>
      <c r="H213" s="216"/>
      <c r="I213" s="216"/>
      <c r="J213" s="216"/>
      <c r="K213" s="216"/>
      <c r="L213" s="216">
        <f>H204</f>
        <v>1.0249999999999999</v>
      </c>
      <c r="M213" s="216"/>
      <c r="N213" s="216"/>
      <c r="O213" s="216"/>
      <c r="P213" s="47"/>
      <c r="Q213" s="47"/>
      <c r="R213" s="47"/>
      <c r="S213" s="47"/>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spans="2:42" ht="9" customHeight="1" x14ac:dyDescent="0.2">
      <c r="B214" s="47"/>
      <c r="C214" s="47"/>
      <c r="D214" s="47"/>
      <c r="E214" s="47"/>
      <c r="F214" s="216" t="s">
        <v>2</v>
      </c>
      <c r="G214" s="197">
        <f>G212*L212/L213</f>
        <v>13.125463414634147</v>
      </c>
      <c r="H214" s="197"/>
      <c r="I214" s="197"/>
      <c r="J214" s="197"/>
      <c r="K214" s="216" t="s">
        <v>74</v>
      </c>
      <c r="L214" s="216"/>
      <c r="M214" s="47"/>
      <c r="N214" s="47"/>
      <c r="O214" s="47"/>
      <c r="P214" s="47"/>
      <c r="Q214" s="47"/>
      <c r="R214" s="47"/>
      <c r="S214" s="47"/>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row>
    <row r="215" spans="2:42" ht="9" customHeight="1" x14ac:dyDescent="0.2">
      <c r="B215" s="47"/>
      <c r="C215" s="47"/>
      <c r="D215" s="47"/>
      <c r="E215" s="47"/>
      <c r="F215" s="216"/>
      <c r="G215" s="197"/>
      <c r="H215" s="197"/>
      <c r="I215" s="197"/>
      <c r="J215" s="197"/>
      <c r="K215" s="216"/>
      <c r="L215" s="216"/>
      <c r="M215" s="47"/>
      <c r="N215" s="47"/>
      <c r="O215" s="47"/>
      <c r="P215" s="47"/>
      <c r="Q215" s="47"/>
      <c r="R215" s="47"/>
      <c r="S215" s="47"/>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row>
    <row r="216" spans="2:42" ht="9" customHeight="1" x14ac:dyDescent="0.2">
      <c r="B216" s="47" t="s">
        <v>75</v>
      </c>
      <c r="C216" s="47"/>
      <c r="D216" s="47"/>
      <c r="E216" s="47"/>
      <c r="F216" s="47"/>
      <c r="G216" s="47"/>
      <c r="H216" s="47"/>
      <c r="I216" s="47"/>
      <c r="J216" s="47"/>
      <c r="K216" s="47"/>
      <c r="L216" s="47"/>
      <c r="M216" s="47"/>
      <c r="N216" s="47"/>
      <c r="O216" s="47"/>
      <c r="P216" s="47"/>
      <c r="Q216" s="47"/>
      <c r="R216" s="47"/>
      <c r="S216" s="47"/>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row>
    <row r="217" spans="2:42" ht="9" customHeight="1" x14ac:dyDescent="0.2">
      <c r="B217" s="47" t="s">
        <v>47</v>
      </c>
      <c r="C217" s="47"/>
      <c r="D217" s="47"/>
      <c r="E217" s="47"/>
      <c r="F217" s="47"/>
      <c r="G217" s="47"/>
      <c r="H217" s="47"/>
      <c r="I217" s="47"/>
      <c r="J217" s="47"/>
      <c r="K217" s="47"/>
      <c r="L217" s="47"/>
      <c r="M217" s="47"/>
      <c r="N217" s="47"/>
      <c r="O217" s="47"/>
      <c r="P217" s="47"/>
      <c r="Q217" s="47"/>
      <c r="R217" s="47"/>
      <c r="S217" s="47"/>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row>
    <row r="218" spans="2:42" ht="9" customHeight="1" x14ac:dyDescent="0.2">
      <c r="B218" s="47"/>
      <c r="C218" s="47" t="s">
        <v>2</v>
      </c>
      <c r="D218" s="216">
        <f>K207</f>
        <v>102</v>
      </c>
      <c r="E218" s="216"/>
      <c r="F218" s="47" t="s">
        <v>3</v>
      </c>
      <c r="G218" s="196">
        <f>ROUND(G214,2)</f>
        <v>13.13</v>
      </c>
      <c r="H218" s="216"/>
      <c r="I218" s="216"/>
      <c r="J218" s="47"/>
      <c r="K218" s="47"/>
      <c r="L218" s="47"/>
      <c r="M218" s="47"/>
      <c r="N218" s="47"/>
      <c r="O218" s="47"/>
      <c r="P218" s="47"/>
      <c r="Q218" s="47"/>
      <c r="R218" s="47"/>
      <c r="S218" s="47"/>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row>
    <row r="219" spans="2:42" ht="9" customHeight="1" x14ac:dyDescent="0.2">
      <c r="B219" s="47"/>
      <c r="C219" s="47" t="s">
        <v>2</v>
      </c>
      <c r="D219" s="197">
        <f>D218*G218</f>
        <v>1339.26</v>
      </c>
      <c r="E219" s="197"/>
      <c r="F219" s="197"/>
      <c r="G219" s="197"/>
      <c r="H219" s="216" t="s">
        <v>74</v>
      </c>
      <c r="I219" s="216"/>
      <c r="J219" s="47"/>
      <c r="K219" s="47"/>
      <c r="L219" s="47"/>
      <c r="M219" s="47"/>
      <c r="N219" s="47"/>
      <c r="O219" s="47"/>
      <c r="P219" s="47"/>
      <c r="Q219" s="47"/>
      <c r="R219" s="47"/>
      <c r="S219" s="47"/>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row>
    <row r="220" spans="2:42" ht="9" customHeight="1" x14ac:dyDescent="0.2"/>
    <row r="221" spans="2:42" x14ac:dyDescent="0.2">
      <c r="B221" s="23" t="s">
        <v>218</v>
      </c>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row>
    <row r="222" spans="2:42" x14ac:dyDescent="0.2">
      <c r="B222" s="52" t="s">
        <v>63</v>
      </c>
      <c r="C222" s="48"/>
      <c r="D222" s="48"/>
      <c r="E222" s="48"/>
      <c r="F222" s="48"/>
      <c r="G222" s="48"/>
      <c r="H222" s="48"/>
      <c r="I222" s="204">
        <v>1.004</v>
      </c>
      <c r="J222" s="204"/>
      <c r="K222" s="204"/>
      <c r="L222" s="204"/>
      <c r="M222" s="49" t="s">
        <v>64</v>
      </c>
      <c r="N222" s="5"/>
      <c r="O222" s="5"/>
      <c r="P222" s="5"/>
      <c r="Q222" s="5"/>
      <c r="R222" s="5"/>
      <c r="S222" s="5"/>
      <c r="T222" s="204">
        <v>7.25</v>
      </c>
      <c r="U222" s="204"/>
      <c r="V222" s="204"/>
      <c r="W222" s="198" t="s">
        <v>65</v>
      </c>
      <c r="X222" s="198"/>
      <c r="Y222" s="198"/>
      <c r="Z222" s="198"/>
      <c r="AA222" s="198"/>
      <c r="AB222" s="198"/>
      <c r="AC222" s="198"/>
      <c r="AD222" s="198"/>
      <c r="AE222" s="198"/>
      <c r="AF222" s="204">
        <v>6.35</v>
      </c>
      <c r="AG222" s="204"/>
      <c r="AH222" s="204"/>
      <c r="AI222" s="198" t="s">
        <v>195</v>
      </c>
      <c r="AJ222" s="198"/>
      <c r="AK222" s="198"/>
      <c r="AL222" s="198"/>
      <c r="AM222" s="198"/>
      <c r="AN222" s="198"/>
      <c r="AO222" s="198"/>
      <c r="AP222" s="224"/>
    </row>
    <row r="223" spans="2:42" x14ac:dyDescent="0.2">
      <c r="B223" s="51" t="s">
        <v>227</v>
      </c>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1"/>
    </row>
    <row r="224" spans="2:42" x14ac:dyDescent="0.2">
      <c r="B224" s="22" t="s">
        <v>226</v>
      </c>
      <c r="C224" s="23"/>
      <c r="D224" s="23"/>
      <c r="E224" s="23"/>
      <c r="F224" s="23"/>
      <c r="G224" s="23"/>
      <c r="H224" s="219">
        <v>1.0249999999999999</v>
      </c>
      <c r="I224" s="219"/>
      <c r="J224" s="219"/>
      <c r="K224" s="221" t="s">
        <v>66</v>
      </c>
      <c r="L224" s="221"/>
      <c r="M224" s="221"/>
      <c r="N224" s="221"/>
      <c r="O224" s="221"/>
      <c r="P224" s="221"/>
      <c r="Q224" s="221"/>
      <c r="R224" s="221"/>
      <c r="S224" s="221"/>
      <c r="T224" s="221"/>
      <c r="U224" s="221"/>
      <c r="V224" s="221"/>
      <c r="W224" s="221"/>
      <c r="X224" s="221"/>
      <c r="Y224" s="221"/>
      <c r="Z224" s="221"/>
      <c r="AA224" s="219">
        <v>21.8</v>
      </c>
      <c r="AB224" s="219"/>
      <c r="AC224" s="219"/>
      <c r="AD224" s="221" t="s">
        <v>67</v>
      </c>
      <c r="AE224" s="221"/>
      <c r="AF224" s="221"/>
      <c r="AG224" s="221"/>
      <c r="AH224" s="221"/>
      <c r="AI224" s="23"/>
      <c r="AJ224" s="23"/>
      <c r="AK224" s="23"/>
      <c r="AL224" s="23"/>
      <c r="AM224" s="23"/>
      <c r="AN224" s="23"/>
      <c r="AO224" s="23"/>
      <c r="AP224" s="14"/>
    </row>
    <row r="225" spans="2:42" ht="9" customHeight="1" x14ac:dyDescent="0.2">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2:42" ht="9" customHeight="1" x14ac:dyDescent="0.2">
      <c r="B226" s="47" t="s">
        <v>68</v>
      </c>
      <c r="C226" s="47"/>
      <c r="D226" s="47"/>
      <c r="E226" s="47"/>
      <c r="F226" s="47"/>
      <c r="G226" s="47"/>
      <c r="H226" s="47"/>
      <c r="I226" s="47"/>
      <c r="J226" s="47"/>
      <c r="K226" s="47"/>
      <c r="L226" s="47"/>
      <c r="M226" s="47"/>
      <c r="N226" s="47"/>
      <c r="O226" s="47"/>
      <c r="P226" s="47"/>
      <c r="Q226" s="47"/>
      <c r="R226" s="47"/>
      <c r="S226" s="47"/>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row>
    <row r="227" spans="2:42" ht="9" customHeight="1" x14ac:dyDescent="0.2">
      <c r="B227" s="47"/>
      <c r="C227" s="216">
        <f>T222*100</f>
        <v>725</v>
      </c>
      <c r="D227" s="216"/>
      <c r="E227" s="216"/>
      <c r="F227" s="47" t="s">
        <v>7</v>
      </c>
      <c r="G227" s="216">
        <f>AF222*100</f>
        <v>635</v>
      </c>
      <c r="H227" s="216"/>
      <c r="I227" s="216"/>
      <c r="J227" s="47" t="s">
        <v>2</v>
      </c>
      <c r="K227" s="223">
        <f>C227-G227</f>
        <v>90</v>
      </c>
      <c r="L227" s="223"/>
      <c r="M227" s="223"/>
      <c r="N227" s="223"/>
      <c r="O227" s="47" t="s">
        <v>23</v>
      </c>
      <c r="P227" s="47"/>
      <c r="Q227" s="47"/>
      <c r="R227" s="47"/>
      <c r="S227" s="47"/>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row>
    <row r="228" spans="2:42" ht="9" customHeight="1" x14ac:dyDescent="0.2">
      <c r="B228" s="47"/>
      <c r="C228" s="47"/>
      <c r="D228" s="47"/>
      <c r="E228" s="47"/>
      <c r="F228" s="47"/>
      <c r="G228" s="47"/>
      <c r="H228" s="47"/>
      <c r="I228" s="47"/>
      <c r="J228" s="47"/>
      <c r="K228" s="47"/>
      <c r="L228" s="47"/>
      <c r="M228" s="47"/>
      <c r="N228" s="47"/>
      <c r="O228" s="47"/>
      <c r="P228" s="47"/>
      <c r="Q228" s="47"/>
      <c r="R228" s="47"/>
      <c r="S228" s="47"/>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row>
    <row r="229" spans="2:42" ht="9" customHeight="1" x14ac:dyDescent="0.2">
      <c r="B229" s="47" t="s">
        <v>71</v>
      </c>
      <c r="C229" s="47"/>
      <c r="D229" s="47"/>
      <c r="E229" s="47"/>
      <c r="F229" s="47"/>
      <c r="G229" s="47"/>
      <c r="H229" s="47"/>
      <c r="I229" s="47"/>
      <c r="J229" s="47"/>
      <c r="K229" s="47"/>
      <c r="L229" s="47"/>
      <c r="M229" s="47"/>
      <c r="N229" s="47"/>
      <c r="O229" s="47"/>
      <c r="P229" s="47"/>
      <c r="Q229" s="47"/>
      <c r="R229" s="47"/>
      <c r="S229" s="47"/>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row>
    <row r="230" spans="2:42" ht="9" customHeight="1" x14ac:dyDescent="0.2">
      <c r="B230" s="216" t="s">
        <v>72</v>
      </c>
      <c r="C230" s="216"/>
      <c r="D230" s="216"/>
      <c r="E230" s="216"/>
      <c r="F230" s="216" t="s">
        <v>2</v>
      </c>
      <c r="G230" s="216" t="s">
        <v>73</v>
      </c>
      <c r="H230" s="216"/>
      <c r="I230" s="216"/>
      <c r="J230" s="216"/>
      <c r="K230" s="216" t="s">
        <v>3</v>
      </c>
      <c r="L230" s="194" t="s">
        <v>72</v>
      </c>
      <c r="M230" s="194"/>
      <c r="N230" s="194"/>
      <c r="O230" s="194"/>
      <c r="P230" s="47"/>
      <c r="Q230" s="47"/>
      <c r="R230" s="47"/>
      <c r="S230" s="47"/>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row>
    <row r="231" spans="2:42" ht="9" customHeight="1" x14ac:dyDescent="0.2">
      <c r="B231" s="216"/>
      <c r="C231" s="216"/>
      <c r="D231" s="216"/>
      <c r="E231" s="216"/>
      <c r="F231" s="216"/>
      <c r="G231" s="216"/>
      <c r="H231" s="216"/>
      <c r="I231" s="216"/>
      <c r="J231" s="216"/>
      <c r="K231" s="216"/>
      <c r="L231" s="216" t="s">
        <v>73</v>
      </c>
      <c r="M231" s="216"/>
      <c r="N231" s="216"/>
      <c r="O231" s="216"/>
      <c r="P231" s="47"/>
      <c r="Q231" s="47"/>
      <c r="R231" s="47"/>
      <c r="S231" s="47"/>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row>
    <row r="232" spans="2:42" ht="9" customHeight="1" x14ac:dyDescent="0.2">
      <c r="B232" s="47"/>
      <c r="C232" s="47"/>
      <c r="D232" s="47"/>
      <c r="E232" s="47"/>
      <c r="F232" s="216" t="s">
        <v>2</v>
      </c>
      <c r="G232" s="216">
        <f>AA224</f>
        <v>21.8</v>
      </c>
      <c r="H232" s="216"/>
      <c r="I232" s="216"/>
      <c r="J232" s="216"/>
      <c r="K232" s="216" t="s">
        <v>3</v>
      </c>
      <c r="L232" s="194">
        <f>I222</f>
        <v>1.004</v>
      </c>
      <c r="M232" s="194"/>
      <c r="N232" s="194"/>
      <c r="O232" s="194"/>
      <c r="P232" s="47"/>
      <c r="Q232" s="47"/>
      <c r="R232" s="47"/>
      <c r="S232" s="47"/>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spans="2:42" ht="9" customHeight="1" x14ac:dyDescent="0.2">
      <c r="B233" s="47"/>
      <c r="C233" s="47"/>
      <c r="D233" s="47"/>
      <c r="E233" s="47"/>
      <c r="F233" s="216"/>
      <c r="G233" s="216"/>
      <c r="H233" s="216"/>
      <c r="I233" s="216"/>
      <c r="J233" s="216"/>
      <c r="K233" s="216"/>
      <c r="L233" s="216">
        <f>H224</f>
        <v>1.0249999999999999</v>
      </c>
      <c r="M233" s="216"/>
      <c r="N233" s="216"/>
      <c r="O233" s="216"/>
      <c r="P233" s="47"/>
      <c r="Q233" s="47"/>
      <c r="R233" s="47"/>
      <c r="S233" s="47"/>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row>
    <row r="234" spans="2:42" ht="9" customHeight="1" x14ac:dyDescent="0.2">
      <c r="B234" s="47"/>
      <c r="C234" s="47"/>
      <c r="D234" s="47"/>
      <c r="E234" s="47"/>
      <c r="F234" s="216" t="s">
        <v>2</v>
      </c>
      <c r="G234" s="197">
        <f>G232*L232/L233</f>
        <v>21.353365853658538</v>
      </c>
      <c r="H234" s="197"/>
      <c r="I234" s="197"/>
      <c r="J234" s="197"/>
      <c r="K234" s="216" t="s">
        <v>74</v>
      </c>
      <c r="L234" s="216"/>
      <c r="M234" s="47"/>
      <c r="N234" s="47"/>
      <c r="O234" s="47"/>
      <c r="P234" s="47"/>
      <c r="Q234" s="47"/>
      <c r="R234" s="47"/>
      <c r="S234" s="47"/>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spans="2:42" ht="9" customHeight="1" x14ac:dyDescent="0.2">
      <c r="B235" s="47"/>
      <c r="C235" s="47"/>
      <c r="D235" s="47"/>
      <c r="E235" s="47"/>
      <c r="F235" s="216"/>
      <c r="G235" s="197"/>
      <c r="H235" s="197"/>
      <c r="I235" s="197"/>
      <c r="J235" s="197"/>
      <c r="K235" s="216"/>
      <c r="L235" s="216"/>
      <c r="M235" s="47"/>
      <c r="N235" s="47"/>
      <c r="O235" s="47"/>
      <c r="P235" s="47"/>
      <c r="Q235" s="47"/>
      <c r="R235" s="47"/>
      <c r="S235" s="47"/>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row>
    <row r="236" spans="2:42" ht="9" customHeight="1" x14ac:dyDescent="0.2">
      <c r="B236" s="47" t="s">
        <v>75</v>
      </c>
      <c r="C236" s="47"/>
      <c r="D236" s="47"/>
      <c r="E236" s="47"/>
      <c r="F236" s="47"/>
      <c r="G236" s="47"/>
      <c r="H236" s="47"/>
      <c r="I236" s="47"/>
      <c r="J236" s="47"/>
      <c r="K236" s="47"/>
      <c r="L236" s="47"/>
      <c r="M236" s="47"/>
      <c r="N236" s="47"/>
      <c r="O236" s="47"/>
      <c r="P236" s="47"/>
      <c r="Q236" s="47"/>
      <c r="R236" s="47"/>
      <c r="S236" s="47"/>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row>
    <row r="237" spans="2:42" ht="9" customHeight="1" x14ac:dyDescent="0.2">
      <c r="B237" s="47" t="s">
        <v>47</v>
      </c>
      <c r="C237" s="47"/>
      <c r="D237" s="47"/>
      <c r="E237" s="47"/>
      <c r="F237" s="47"/>
      <c r="G237" s="47"/>
      <c r="H237" s="47"/>
      <c r="I237" s="47"/>
      <c r="J237" s="47"/>
      <c r="K237" s="47"/>
      <c r="L237" s="47"/>
      <c r="M237" s="47"/>
      <c r="N237" s="47"/>
      <c r="O237" s="47"/>
      <c r="P237" s="47"/>
      <c r="Q237" s="47"/>
      <c r="R237" s="47"/>
      <c r="S237" s="47"/>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spans="2:42" ht="9" customHeight="1" x14ac:dyDescent="0.2">
      <c r="B238" s="47"/>
      <c r="C238" s="47" t="s">
        <v>2</v>
      </c>
      <c r="D238" s="216">
        <f>K227</f>
        <v>90</v>
      </c>
      <c r="E238" s="216"/>
      <c r="F238" s="47" t="s">
        <v>3</v>
      </c>
      <c r="G238" s="196">
        <f>ROUND(G234,2)</f>
        <v>21.35</v>
      </c>
      <c r="H238" s="216"/>
      <c r="I238" s="216"/>
      <c r="J238" s="47"/>
      <c r="K238" s="47"/>
      <c r="L238" s="47"/>
      <c r="M238" s="47"/>
      <c r="N238" s="47"/>
      <c r="O238" s="47"/>
      <c r="P238" s="47"/>
      <c r="Q238" s="47"/>
      <c r="R238" s="47"/>
      <c r="S238" s="47"/>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2:42" ht="9" customHeight="1" x14ac:dyDescent="0.2">
      <c r="B239" s="47"/>
      <c r="C239" s="47" t="s">
        <v>2</v>
      </c>
      <c r="D239" s="197">
        <f>D238*G238</f>
        <v>1921.5000000000002</v>
      </c>
      <c r="E239" s="197"/>
      <c r="F239" s="197"/>
      <c r="G239" s="197"/>
      <c r="H239" s="216" t="s">
        <v>74</v>
      </c>
      <c r="I239" s="216"/>
      <c r="J239" s="47"/>
      <c r="K239" s="47"/>
      <c r="L239" s="47"/>
      <c r="M239" s="47"/>
      <c r="N239" s="47"/>
      <c r="O239" s="47"/>
      <c r="P239" s="47"/>
      <c r="Q239" s="47"/>
      <c r="R239" s="47"/>
      <c r="S239" s="47"/>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row>
    <row r="241" spans="2:42" x14ac:dyDescent="0.2">
      <c r="B241" s="73" t="s">
        <v>228</v>
      </c>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row>
    <row r="242" spans="2:42" x14ac:dyDescent="0.2">
      <c r="B242" s="52" t="s">
        <v>63</v>
      </c>
      <c r="C242" s="48"/>
      <c r="D242" s="48"/>
      <c r="E242" s="48"/>
      <c r="F242" s="48"/>
      <c r="G242" s="48"/>
      <c r="H242" s="48"/>
      <c r="I242" s="225">
        <v>1.01</v>
      </c>
      <c r="J242" s="225"/>
      <c r="K242" s="225"/>
      <c r="L242" s="225"/>
      <c r="M242" s="49" t="s">
        <v>64</v>
      </c>
      <c r="N242" s="5"/>
      <c r="O242" s="5"/>
      <c r="P242" s="5"/>
      <c r="Q242" s="5"/>
      <c r="R242" s="5"/>
      <c r="S242" s="5"/>
      <c r="T242" s="204">
        <v>8.58</v>
      </c>
      <c r="U242" s="204"/>
      <c r="V242" s="204"/>
      <c r="W242" s="198" t="s">
        <v>65</v>
      </c>
      <c r="X242" s="198"/>
      <c r="Y242" s="198"/>
      <c r="Z242" s="198"/>
      <c r="AA242" s="198"/>
      <c r="AB242" s="198"/>
      <c r="AC242" s="198"/>
      <c r="AD242" s="198"/>
      <c r="AE242" s="198"/>
      <c r="AF242" s="204">
        <v>7.73</v>
      </c>
      <c r="AG242" s="204"/>
      <c r="AH242" s="204"/>
      <c r="AI242" s="198" t="s">
        <v>195</v>
      </c>
      <c r="AJ242" s="198"/>
      <c r="AK242" s="198"/>
      <c r="AL242" s="198"/>
      <c r="AM242" s="198"/>
      <c r="AN242" s="198"/>
      <c r="AO242" s="198"/>
      <c r="AP242" s="224"/>
    </row>
    <row r="243" spans="2:42" x14ac:dyDescent="0.2">
      <c r="B243" s="51" t="s">
        <v>227</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1"/>
    </row>
    <row r="244" spans="2:42" x14ac:dyDescent="0.2">
      <c r="B244" s="72" t="s">
        <v>226</v>
      </c>
      <c r="C244" s="73"/>
      <c r="D244" s="73"/>
      <c r="E244" s="73"/>
      <c r="F244" s="73"/>
      <c r="G244" s="73"/>
      <c r="H244" s="219">
        <v>1.0249999999999999</v>
      </c>
      <c r="I244" s="219"/>
      <c r="J244" s="219"/>
      <c r="K244" s="221" t="s">
        <v>66</v>
      </c>
      <c r="L244" s="221"/>
      <c r="M244" s="221"/>
      <c r="N244" s="221"/>
      <c r="O244" s="221"/>
      <c r="P244" s="221"/>
      <c r="Q244" s="221"/>
      <c r="R244" s="221"/>
      <c r="S244" s="221"/>
      <c r="T244" s="221"/>
      <c r="U244" s="221"/>
      <c r="V244" s="221"/>
      <c r="W244" s="221"/>
      <c r="X244" s="221"/>
      <c r="Y244" s="221"/>
      <c r="Z244" s="221"/>
      <c r="AA244" s="219">
        <v>14.7</v>
      </c>
      <c r="AB244" s="219"/>
      <c r="AC244" s="219"/>
      <c r="AD244" s="221" t="s">
        <v>67</v>
      </c>
      <c r="AE244" s="221"/>
      <c r="AF244" s="221"/>
      <c r="AG244" s="221"/>
      <c r="AH244" s="221"/>
      <c r="AI244" s="73"/>
      <c r="AJ244" s="73"/>
      <c r="AK244" s="73"/>
      <c r="AL244" s="73"/>
      <c r="AM244" s="73"/>
      <c r="AN244" s="73"/>
      <c r="AO244" s="73"/>
      <c r="AP244" s="14"/>
    </row>
    <row r="245" spans="2:42" ht="9" customHeight="1" x14ac:dyDescent="0.2">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row>
    <row r="246" spans="2:42" ht="9" customHeight="1" x14ac:dyDescent="0.2">
      <c r="B246" s="47" t="s">
        <v>255</v>
      </c>
      <c r="C246" s="47"/>
      <c r="D246" s="47"/>
      <c r="E246" s="47"/>
      <c r="F246" s="47"/>
      <c r="G246" s="47"/>
      <c r="H246" s="47"/>
      <c r="I246" s="47"/>
      <c r="J246" s="47"/>
      <c r="K246" s="47"/>
      <c r="L246" s="47"/>
      <c r="M246" s="47"/>
      <c r="N246" s="47"/>
      <c r="O246" s="47"/>
      <c r="P246" s="47"/>
      <c r="Q246" s="47"/>
      <c r="R246" s="47"/>
      <c r="S246" s="47"/>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row>
    <row r="247" spans="2:42" ht="9" customHeight="1" x14ac:dyDescent="0.2">
      <c r="B247" s="47"/>
      <c r="C247" s="216">
        <f t="shared" ref="C247" si="0">T242*100</f>
        <v>858</v>
      </c>
      <c r="D247" s="216"/>
      <c r="E247" s="216"/>
      <c r="F247" s="47" t="s">
        <v>7</v>
      </c>
      <c r="G247" s="216">
        <f t="shared" ref="G247" si="1">AF242*100</f>
        <v>773</v>
      </c>
      <c r="H247" s="216"/>
      <c r="I247" s="216"/>
      <c r="J247" s="47" t="s">
        <v>2</v>
      </c>
      <c r="K247" s="223">
        <f t="shared" ref="K247" si="2">C247-G247</f>
        <v>85</v>
      </c>
      <c r="L247" s="223"/>
      <c r="M247" s="223"/>
      <c r="N247" s="223"/>
      <c r="O247" s="47" t="s">
        <v>23</v>
      </c>
      <c r="P247" s="47"/>
      <c r="Q247" s="47"/>
      <c r="R247" s="47"/>
      <c r="S247" s="47"/>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row>
    <row r="248" spans="2:42" ht="9" customHeight="1" x14ac:dyDescent="0.2">
      <c r="B248" s="47"/>
      <c r="C248" s="47"/>
      <c r="D248" s="47"/>
      <c r="E248" s="47"/>
      <c r="F248" s="47"/>
      <c r="G248" s="47"/>
      <c r="H248" s="47"/>
      <c r="I248" s="47"/>
      <c r="J248" s="47"/>
      <c r="K248" s="47"/>
      <c r="L248" s="47"/>
      <c r="M248" s="47"/>
      <c r="N248" s="47"/>
      <c r="O248" s="47"/>
      <c r="P248" s="47"/>
      <c r="Q248" s="47"/>
      <c r="R248" s="47"/>
      <c r="S248" s="47"/>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row>
    <row r="249" spans="2:42" ht="9" customHeight="1" x14ac:dyDescent="0.2">
      <c r="B249" s="47" t="s">
        <v>256</v>
      </c>
      <c r="C249" s="47"/>
      <c r="D249" s="47"/>
      <c r="E249" s="47"/>
      <c r="F249" s="47"/>
      <c r="G249" s="47"/>
      <c r="H249" s="47"/>
      <c r="I249" s="47"/>
      <c r="J249" s="47"/>
      <c r="K249" s="47"/>
      <c r="L249" s="47"/>
      <c r="M249" s="47"/>
      <c r="N249" s="47"/>
      <c r="O249" s="47"/>
      <c r="P249" s="47"/>
      <c r="Q249" s="47"/>
      <c r="R249" s="47"/>
      <c r="S249" s="47"/>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row>
    <row r="250" spans="2:42" ht="9" customHeight="1" x14ac:dyDescent="0.2">
      <c r="B250" s="216" t="s">
        <v>72</v>
      </c>
      <c r="C250" s="216"/>
      <c r="D250" s="216"/>
      <c r="E250" s="216"/>
      <c r="F250" s="216" t="s">
        <v>2</v>
      </c>
      <c r="G250" s="216" t="s">
        <v>73</v>
      </c>
      <c r="H250" s="216"/>
      <c r="I250" s="216"/>
      <c r="J250" s="216"/>
      <c r="K250" s="216" t="s">
        <v>3</v>
      </c>
      <c r="L250" s="194" t="s">
        <v>72</v>
      </c>
      <c r="M250" s="194"/>
      <c r="N250" s="194"/>
      <c r="O250" s="194"/>
      <c r="P250" s="47"/>
      <c r="Q250" s="47"/>
      <c r="R250" s="47"/>
      <c r="S250" s="47"/>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row>
    <row r="251" spans="2:42" ht="9" customHeight="1" x14ac:dyDescent="0.2">
      <c r="B251" s="216"/>
      <c r="C251" s="216"/>
      <c r="D251" s="216"/>
      <c r="E251" s="216"/>
      <c r="F251" s="216"/>
      <c r="G251" s="216"/>
      <c r="H251" s="216"/>
      <c r="I251" s="216"/>
      <c r="J251" s="216"/>
      <c r="K251" s="216"/>
      <c r="L251" s="216" t="s">
        <v>73</v>
      </c>
      <c r="M251" s="216"/>
      <c r="N251" s="216"/>
      <c r="O251" s="216"/>
      <c r="P251" s="47"/>
      <c r="Q251" s="47"/>
      <c r="R251" s="47"/>
      <c r="S251" s="47"/>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row>
    <row r="252" spans="2:42" ht="9" customHeight="1" x14ac:dyDescent="0.2">
      <c r="B252" s="47"/>
      <c r="C252" s="47"/>
      <c r="D252" s="47"/>
      <c r="E252" s="47"/>
      <c r="F252" s="216" t="s">
        <v>2</v>
      </c>
      <c r="G252" s="216">
        <f t="shared" ref="G252" si="3">AA244</f>
        <v>14.7</v>
      </c>
      <c r="H252" s="216"/>
      <c r="I252" s="216"/>
      <c r="J252" s="216"/>
      <c r="K252" s="216" t="s">
        <v>3</v>
      </c>
      <c r="L252" s="194">
        <f t="shared" ref="L252" si="4">I242</f>
        <v>1.01</v>
      </c>
      <c r="M252" s="194"/>
      <c r="N252" s="194"/>
      <c r="O252" s="194"/>
      <c r="P252" s="47"/>
      <c r="Q252" s="47"/>
      <c r="R252" s="47"/>
      <c r="S252" s="47"/>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row>
    <row r="253" spans="2:42" ht="9" customHeight="1" x14ac:dyDescent="0.2">
      <c r="B253" s="47"/>
      <c r="C253" s="47"/>
      <c r="D253" s="47"/>
      <c r="E253" s="47"/>
      <c r="F253" s="216"/>
      <c r="G253" s="216"/>
      <c r="H253" s="216"/>
      <c r="I253" s="216"/>
      <c r="J253" s="216"/>
      <c r="K253" s="216"/>
      <c r="L253" s="216">
        <f t="shared" ref="L253" si="5">H244</f>
        <v>1.0249999999999999</v>
      </c>
      <c r="M253" s="216"/>
      <c r="N253" s="216"/>
      <c r="O253" s="216"/>
      <c r="P253" s="47"/>
      <c r="Q253" s="47"/>
      <c r="R253" s="47"/>
      <c r="S253" s="47"/>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row>
    <row r="254" spans="2:42" ht="9" customHeight="1" x14ac:dyDescent="0.2">
      <c r="B254" s="47"/>
      <c r="C254" s="47"/>
      <c r="D254" s="47"/>
      <c r="E254" s="47"/>
      <c r="F254" s="216" t="s">
        <v>2</v>
      </c>
      <c r="G254" s="197">
        <f t="shared" ref="G254" si="6">G252*L252/L253</f>
        <v>14.484878048780489</v>
      </c>
      <c r="H254" s="197"/>
      <c r="I254" s="197"/>
      <c r="J254" s="197"/>
      <c r="K254" s="216" t="s">
        <v>74</v>
      </c>
      <c r="L254" s="216"/>
      <c r="M254" s="47"/>
      <c r="N254" s="47"/>
      <c r="O254" s="47"/>
      <c r="P254" s="47"/>
      <c r="Q254" s="47"/>
      <c r="R254" s="47"/>
      <c r="S254" s="47"/>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row>
    <row r="255" spans="2:42" ht="9" customHeight="1" x14ac:dyDescent="0.2">
      <c r="B255" s="47"/>
      <c r="C255" s="47"/>
      <c r="D255" s="47"/>
      <c r="E255" s="47"/>
      <c r="F255" s="216"/>
      <c r="G255" s="197"/>
      <c r="H255" s="197"/>
      <c r="I255" s="197"/>
      <c r="J255" s="197"/>
      <c r="K255" s="216"/>
      <c r="L255" s="216"/>
      <c r="M255" s="47"/>
      <c r="N255" s="47"/>
      <c r="O255" s="47"/>
      <c r="P255" s="47"/>
      <c r="Q255" s="47"/>
      <c r="R255" s="47"/>
      <c r="S255" s="47"/>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row>
    <row r="256" spans="2:42" ht="9" customHeight="1" x14ac:dyDescent="0.2">
      <c r="B256" s="47" t="s">
        <v>257</v>
      </c>
      <c r="C256" s="47"/>
      <c r="D256" s="47"/>
      <c r="E256" s="47"/>
      <c r="F256" s="47"/>
      <c r="G256" s="47"/>
      <c r="H256" s="47"/>
      <c r="I256" s="47"/>
      <c r="J256" s="47"/>
      <c r="K256" s="47"/>
      <c r="L256" s="47"/>
      <c r="M256" s="47"/>
      <c r="N256" s="47"/>
      <c r="O256" s="47"/>
      <c r="P256" s="47"/>
      <c r="Q256" s="47"/>
      <c r="R256" s="47"/>
      <c r="S256" s="47"/>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row>
    <row r="257" spans="2:42" ht="9" customHeight="1" x14ac:dyDescent="0.2">
      <c r="B257" s="47" t="s">
        <v>47</v>
      </c>
      <c r="C257" s="47"/>
      <c r="D257" s="47"/>
      <c r="E257" s="47"/>
      <c r="F257" s="47"/>
      <c r="G257" s="47"/>
      <c r="H257" s="47"/>
      <c r="I257" s="47"/>
      <c r="J257" s="47"/>
      <c r="K257" s="47"/>
      <c r="L257" s="47"/>
      <c r="M257" s="47"/>
      <c r="N257" s="47"/>
      <c r="O257" s="47"/>
      <c r="P257" s="47"/>
      <c r="Q257" s="47"/>
      <c r="R257" s="47"/>
      <c r="S257" s="47"/>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row>
    <row r="258" spans="2:42" ht="9" customHeight="1" x14ac:dyDescent="0.2">
      <c r="B258" s="47"/>
      <c r="C258" s="47" t="s">
        <v>2</v>
      </c>
      <c r="D258" s="216">
        <f t="shared" ref="D258" si="7">K247</f>
        <v>85</v>
      </c>
      <c r="E258" s="216"/>
      <c r="F258" s="47" t="s">
        <v>3</v>
      </c>
      <c r="G258" s="196">
        <f t="shared" ref="G258" si="8">ROUND(G254,2)</f>
        <v>14.48</v>
      </c>
      <c r="H258" s="216"/>
      <c r="I258" s="216"/>
      <c r="J258" s="47"/>
      <c r="K258" s="47"/>
      <c r="L258" s="47"/>
      <c r="M258" s="47"/>
      <c r="N258" s="47"/>
      <c r="O258" s="47"/>
      <c r="P258" s="47"/>
      <c r="Q258" s="47"/>
      <c r="R258" s="47"/>
      <c r="S258" s="47"/>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row>
    <row r="259" spans="2:42" ht="9" customHeight="1" x14ac:dyDescent="0.2">
      <c r="B259" s="47"/>
      <c r="C259" s="47" t="s">
        <v>2</v>
      </c>
      <c r="D259" s="197">
        <f t="shared" ref="D259" si="9">D258*G258</f>
        <v>1230.8</v>
      </c>
      <c r="E259" s="197"/>
      <c r="F259" s="197"/>
      <c r="G259" s="197"/>
      <c r="H259" s="216" t="s">
        <v>74</v>
      </c>
      <c r="I259" s="216"/>
      <c r="J259" s="47"/>
      <c r="K259" s="47"/>
      <c r="L259" s="47"/>
      <c r="M259" s="47"/>
      <c r="N259" s="47"/>
      <c r="O259" s="47"/>
      <c r="P259" s="47"/>
      <c r="Q259" s="47"/>
      <c r="R259" s="47"/>
      <c r="S259" s="47"/>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row>
    <row r="260" spans="2:42" ht="9" customHeight="1" x14ac:dyDescent="0.2">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row>
    <row r="261" spans="2:42" x14ac:dyDescent="0.2">
      <c r="B261" s="73" t="s">
        <v>236</v>
      </c>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row>
    <row r="262" spans="2:42" x14ac:dyDescent="0.2">
      <c r="B262" s="52" t="s">
        <v>63</v>
      </c>
      <c r="C262" s="48"/>
      <c r="D262" s="48"/>
      <c r="E262" s="48"/>
      <c r="F262" s="48"/>
      <c r="G262" s="48"/>
      <c r="H262" s="48"/>
      <c r="I262" s="204">
        <v>1.0029999999999999</v>
      </c>
      <c r="J262" s="204"/>
      <c r="K262" s="204"/>
      <c r="L262" s="204"/>
      <c r="M262" s="49" t="s">
        <v>64</v>
      </c>
      <c r="N262" s="5"/>
      <c r="O262" s="5"/>
      <c r="P262" s="5"/>
      <c r="Q262" s="5"/>
      <c r="R262" s="5"/>
      <c r="S262" s="5"/>
      <c r="T262" s="204">
        <v>8.86</v>
      </c>
      <c r="U262" s="204"/>
      <c r="V262" s="204"/>
      <c r="W262" s="198" t="s">
        <v>65</v>
      </c>
      <c r="X262" s="198"/>
      <c r="Y262" s="198"/>
      <c r="Z262" s="198"/>
      <c r="AA262" s="198"/>
      <c r="AB262" s="198"/>
      <c r="AC262" s="198"/>
      <c r="AD262" s="198"/>
      <c r="AE262" s="198"/>
      <c r="AF262" s="204">
        <v>8.01</v>
      </c>
      <c r="AG262" s="204"/>
      <c r="AH262" s="204"/>
      <c r="AI262" s="198" t="s">
        <v>195</v>
      </c>
      <c r="AJ262" s="198"/>
      <c r="AK262" s="198"/>
      <c r="AL262" s="198"/>
      <c r="AM262" s="198"/>
      <c r="AN262" s="198"/>
      <c r="AO262" s="198"/>
      <c r="AP262" s="224"/>
    </row>
    <row r="263" spans="2:42" x14ac:dyDescent="0.2">
      <c r="B263" s="51" t="s">
        <v>227</v>
      </c>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1"/>
    </row>
    <row r="264" spans="2:42" x14ac:dyDescent="0.2">
      <c r="B264" s="72" t="s">
        <v>226</v>
      </c>
      <c r="C264" s="73"/>
      <c r="D264" s="73"/>
      <c r="E264" s="73"/>
      <c r="F264" s="73"/>
      <c r="G264" s="73"/>
      <c r="H264" s="219">
        <v>1.0249999999999999</v>
      </c>
      <c r="I264" s="219"/>
      <c r="J264" s="219"/>
      <c r="K264" s="221" t="s">
        <v>66</v>
      </c>
      <c r="L264" s="221"/>
      <c r="M264" s="221"/>
      <c r="N264" s="221"/>
      <c r="O264" s="221"/>
      <c r="P264" s="221"/>
      <c r="Q264" s="221"/>
      <c r="R264" s="221"/>
      <c r="S264" s="221"/>
      <c r="T264" s="221"/>
      <c r="U264" s="221"/>
      <c r="V264" s="221"/>
      <c r="W264" s="221"/>
      <c r="X264" s="221"/>
      <c r="Y264" s="221"/>
      <c r="Z264" s="221"/>
      <c r="AA264" s="219">
        <v>15.8</v>
      </c>
      <c r="AB264" s="219"/>
      <c r="AC264" s="219"/>
      <c r="AD264" s="221" t="s">
        <v>67</v>
      </c>
      <c r="AE264" s="221"/>
      <c r="AF264" s="221"/>
      <c r="AG264" s="221"/>
      <c r="AH264" s="221"/>
      <c r="AI264" s="73"/>
      <c r="AJ264" s="73"/>
      <c r="AK264" s="73"/>
      <c r="AL264" s="73"/>
      <c r="AM264" s="73"/>
      <c r="AN264" s="73"/>
      <c r="AO264" s="73"/>
      <c r="AP264" s="14"/>
    </row>
    <row r="265" spans="2:42" ht="9" customHeight="1" x14ac:dyDescent="0.2">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row>
    <row r="266" spans="2:42" ht="9" customHeight="1" x14ac:dyDescent="0.2">
      <c r="B266" s="47" t="s">
        <v>258</v>
      </c>
      <c r="C266" s="47"/>
      <c r="D266" s="47"/>
      <c r="E266" s="47"/>
      <c r="F266" s="47"/>
      <c r="G266" s="47"/>
      <c r="H266" s="47"/>
      <c r="I266" s="47"/>
      <c r="J266" s="47"/>
      <c r="K266" s="47"/>
      <c r="L266" s="47"/>
      <c r="M266" s="47"/>
      <c r="N266" s="47"/>
      <c r="O266" s="47"/>
      <c r="P266" s="47"/>
      <c r="Q266" s="47"/>
      <c r="R266" s="47"/>
      <c r="S266" s="47"/>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row>
    <row r="267" spans="2:42" ht="9" customHeight="1" x14ac:dyDescent="0.2">
      <c r="B267" s="47"/>
      <c r="C267" s="216">
        <f t="shared" ref="C267" si="10">T262*100</f>
        <v>886</v>
      </c>
      <c r="D267" s="216"/>
      <c r="E267" s="216"/>
      <c r="F267" s="47" t="s">
        <v>7</v>
      </c>
      <c r="G267" s="216">
        <f t="shared" ref="G267" si="11">AF262*100</f>
        <v>801</v>
      </c>
      <c r="H267" s="216"/>
      <c r="I267" s="216"/>
      <c r="J267" s="47" t="s">
        <v>2</v>
      </c>
      <c r="K267" s="223">
        <f t="shared" ref="K267" si="12">C267-G267</f>
        <v>85</v>
      </c>
      <c r="L267" s="223"/>
      <c r="M267" s="223"/>
      <c r="N267" s="223"/>
      <c r="O267" s="47" t="s">
        <v>23</v>
      </c>
      <c r="P267" s="47"/>
      <c r="Q267" s="47"/>
      <c r="R267" s="47"/>
      <c r="S267" s="47"/>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row>
    <row r="268" spans="2:42" ht="9" customHeight="1" x14ac:dyDescent="0.2">
      <c r="B268" s="47"/>
      <c r="C268" s="47"/>
      <c r="D268" s="47"/>
      <c r="E268" s="47"/>
      <c r="F268" s="47"/>
      <c r="G268" s="47"/>
      <c r="H268" s="47"/>
      <c r="I268" s="47"/>
      <c r="J268" s="47"/>
      <c r="K268" s="47"/>
      <c r="L268" s="47"/>
      <c r="M268" s="47"/>
      <c r="N268" s="47"/>
      <c r="O268" s="47"/>
      <c r="P268" s="47"/>
      <c r="Q268" s="47"/>
      <c r="R268" s="47"/>
      <c r="S268" s="47"/>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row>
    <row r="269" spans="2:42" ht="9" customHeight="1" x14ac:dyDescent="0.2">
      <c r="B269" s="47" t="s">
        <v>259</v>
      </c>
      <c r="C269" s="47"/>
      <c r="D269" s="47"/>
      <c r="E269" s="47"/>
      <c r="F269" s="47"/>
      <c r="G269" s="47"/>
      <c r="H269" s="47"/>
      <c r="I269" s="47"/>
      <c r="J269" s="47"/>
      <c r="K269" s="47"/>
      <c r="L269" s="47"/>
      <c r="M269" s="47"/>
      <c r="N269" s="47"/>
      <c r="O269" s="47"/>
      <c r="P269" s="47"/>
      <c r="Q269" s="47"/>
      <c r="R269" s="47"/>
      <c r="S269" s="47"/>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row>
    <row r="270" spans="2:42" ht="9" customHeight="1" x14ac:dyDescent="0.2">
      <c r="B270" s="216" t="s">
        <v>72</v>
      </c>
      <c r="C270" s="216"/>
      <c r="D270" s="216"/>
      <c r="E270" s="216"/>
      <c r="F270" s="216" t="s">
        <v>2</v>
      </c>
      <c r="G270" s="216" t="s">
        <v>73</v>
      </c>
      <c r="H270" s="216"/>
      <c r="I270" s="216"/>
      <c r="J270" s="216"/>
      <c r="K270" s="216" t="s">
        <v>3</v>
      </c>
      <c r="L270" s="194" t="s">
        <v>72</v>
      </c>
      <c r="M270" s="194"/>
      <c r="N270" s="194"/>
      <c r="O270" s="194"/>
      <c r="P270" s="47"/>
      <c r="Q270" s="47"/>
      <c r="R270" s="47"/>
      <c r="S270" s="47"/>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row>
    <row r="271" spans="2:42" ht="9" customHeight="1" x14ac:dyDescent="0.2">
      <c r="B271" s="216"/>
      <c r="C271" s="216"/>
      <c r="D271" s="216"/>
      <c r="E271" s="216"/>
      <c r="F271" s="216"/>
      <c r="G271" s="216"/>
      <c r="H271" s="216"/>
      <c r="I271" s="216"/>
      <c r="J271" s="216"/>
      <c r="K271" s="216"/>
      <c r="L271" s="216" t="s">
        <v>73</v>
      </c>
      <c r="M271" s="216"/>
      <c r="N271" s="216"/>
      <c r="O271" s="216"/>
      <c r="P271" s="47"/>
      <c r="Q271" s="47"/>
      <c r="R271" s="47"/>
      <c r="S271" s="47"/>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row>
    <row r="272" spans="2:42" ht="9" customHeight="1" x14ac:dyDescent="0.2">
      <c r="B272" s="47"/>
      <c r="C272" s="47"/>
      <c r="D272" s="47"/>
      <c r="E272" s="47"/>
      <c r="F272" s="216" t="s">
        <v>2</v>
      </c>
      <c r="G272" s="216">
        <f t="shared" ref="G272" si="13">AA264</f>
        <v>15.8</v>
      </c>
      <c r="H272" s="216"/>
      <c r="I272" s="216"/>
      <c r="J272" s="216"/>
      <c r="K272" s="216" t="s">
        <v>3</v>
      </c>
      <c r="L272" s="194">
        <f t="shared" ref="L272" si="14">I262</f>
        <v>1.0029999999999999</v>
      </c>
      <c r="M272" s="194"/>
      <c r="N272" s="194"/>
      <c r="O272" s="194"/>
      <c r="P272" s="47"/>
      <c r="Q272" s="47"/>
      <c r="R272" s="47"/>
      <c r="S272" s="47"/>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row>
    <row r="273" spans="2:42" ht="9" customHeight="1" x14ac:dyDescent="0.2">
      <c r="B273" s="47"/>
      <c r="C273" s="47"/>
      <c r="D273" s="47"/>
      <c r="E273" s="47"/>
      <c r="F273" s="216"/>
      <c r="G273" s="216"/>
      <c r="H273" s="216"/>
      <c r="I273" s="216"/>
      <c r="J273" s="216"/>
      <c r="K273" s="216"/>
      <c r="L273" s="216">
        <f t="shared" ref="L273" si="15">H264</f>
        <v>1.0249999999999999</v>
      </c>
      <c r="M273" s="216"/>
      <c r="N273" s="216"/>
      <c r="O273" s="216"/>
      <c r="P273" s="47"/>
      <c r="Q273" s="47"/>
      <c r="R273" s="47"/>
      <c r="S273" s="47"/>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row>
    <row r="274" spans="2:42" ht="9" customHeight="1" x14ac:dyDescent="0.2">
      <c r="B274" s="47"/>
      <c r="C274" s="47"/>
      <c r="D274" s="47"/>
      <c r="E274" s="47"/>
      <c r="F274" s="216" t="s">
        <v>2</v>
      </c>
      <c r="G274" s="197">
        <f t="shared" ref="G274" si="16">G272*L272/L273</f>
        <v>15.460878048780488</v>
      </c>
      <c r="H274" s="197"/>
      <c r="I274" s="197"/>
      <c r="J274" s="197"/>
      <c r="K274" s="216" t="s">
        <v>74</v>
      </c>
      <c r="L274" s="216"/>
      <c r="M274" s="47"/>
      <c r="N274" s="47"/>
      <c r="O274" s="47"/>
      <c r="P274" s="47"/>
      <c r="Q274" s="47"/>
      <c r="R274" s="47"/>
      <c r="S274" s="47"/>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row>
    <row r="275" spans="2:42" ht="9" customHeight="1" x14ac:dyDescent="0.2">
      <c r="B275" s="47"/>
      <c r="C275" s="47"/>
      <c r="D275" s="47"/>
      <c r="E275" s="47"/>
      <c r="F275" s="216"/>
      <c r="G275" s="197"/>
      <c r="H275" s="197"/>
      <c r="I275" s="197"/>
      <c r="J275" s="197"/>
      <c r="K275" s="216"/>
      <c r="L275" s="216"/>
      <c r="M275" s="47"/>
      <c r="N275" s="47"/>
      <c r="O275" s="47"/>
      <c r="P275" s="47"/>
      <c r="Q275" s="47"/>
      <c r="R275" s="47"/>
      <c r="S275" s="47"/>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row>
    <row r="276" spans="2:42" ht="9" customHeight="1" x14ac:dyDescent="0.2">
      <c r="B276" s="47" t="s">
        <v>260</v>
      </c>
      <c r="C276" s="47"/>
      <c r="D276" s="47"/>
      <c r="E276" s="47"/>
      <c r="F276" s="47"/>
      <c r="G276" s="47"/>
      <c r="H276" s="47"/>
      <c r="I276" s="47"/>
      <c r="J276" s="47"/>
      <c r="K276" s="47"/>
      <c r="L276" s="47"/>
      <c r="M276" s="47"/>
      <c r="N276" s="47"/>
      <c r="O276" s="47"/>
      <c r="P276" s="47"/>
      <c r="Q276" s="47"/>
      <c r="R276" s="47"/>
      <c r="S276" s="47"/>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row>
    <row r="277" spans="2:42" ht="9" customHeight="1" x14ac:dyDescent="0.2">
      <c r="B277" s="47" t="s">
        <v>47</v>
      </c>
      <c r="C277" s="47"/>
      <c r="D277" s="47"/>
      <c r="E277" s="47"/>
      <c r="F277" s="47"/>
      <c r="G277" s="47"/>
      <c r="H277" s="47"/>
      <c r="I277" s="47"/>
      <c r="J277" s="47"/>
      <c r="K277" s="47"/>
      <c r="L277" s="47"/>
      <c r="M277" s="47"/>
      <c r="N277" s="47"/>
      <c r="O277" s="47"/>
      <c r="P277" s="47"/>
      <c r="Q277" s="47"/>
      <c r="R277" s="47"/>
      <c r="S277" s="47"/>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row>
    <row r="278" spans="2:42" ht="9" customHeight="1" x14ac:dyDescent="0.2">
      <c r="B278" s="47"/>
      <c r="C278" s="47" t="s">
        <v>2</v>
      </c>
      <c r="D278" s="216">
        <f t="shared" ref="D278" si="17">K267</f>
        <v>85</v>
      </c>
      <c r="E278" s="216"/>
      <c r="F278" s="47" t="s">
        <v>3</v>
      </c>
      <c r="G278" s="196">
        <f t="shared" ref="G278" si="18">ROUND(G274,2)</f>
        <v>15.46</v>
      </c>
      <c r="H278" s="216"/>
      <c r="I278" s="216"/>
      <c r="J278" s="47"/>
      <c r="K278" s="47"/>
      <c r="L278" s="47"/>
      <c r="M278" s="47"/>
      <c r="N278" s="47"/>
      <c r="O278" s="47"/>
      <c r="P278" s="47"/>
      <c r="Q278" s="47"/>
      <c r="R278" s="47"/>
      <c r="S278" s="47"/>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row>
    <row r="279" spans="2:42" ht="9" customHeight="1" x14ac:dyDescent="0.2">
      <c r="B279" s="47"/>
      <c r="C279" s="47" t="s">
        <v>2</v>
      </c>
      <c r="D279" s="197">
        <f t="shared" ref="D279" si="19">D278*G278</f>
        <v>1314.1000000000001</v>
      </c>
      <c r="E279" s="197"/>
      <c r="F279" s="197"/>
      <c r="G279" s="197"/>
      <c r="H279" s="216" t="s">
        <v>74</v>
      </c>
      <c r="I279" s="216"/>
      <c r="J279" s="47"/>
      <c r="K279" s="47"/>
      <c r="L279" s="47"/>
      <c r="M279" s="47"/>
      <c r="N279" s="47"/>
      <c r="O279" s="47"/>
      <c r="P279" s="47"/>
      <c r="Q279" s="47"/>
      <c r="R279" s="47"/>
      <c r="S279" s="47"/>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row>
    <row r="280" spans="2:42" ht="9" customHeight="1" x14ac:dyDescent="0.2">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row>
    <row r="281" spans="2:42" x14ac:dyDescent="0.2">
      <c r="B281" s="73" t="s">
        <v>267</v>
      </c>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row>
    <row r="282" spans="2:42" x14ac:dyDescent="0.2">
      <c r="B282" s="52" t="s">
        <v>63</v>
      </c>
      <c r="C282" s="48"/>
      <c r="D282" s="48"/>
      <c r="E282" s="48"/>
      <c r="F282" s="48"/>
      <c r="G282" s="48"/>
      <c r="H282" s="48"/>
      <c r="I282" s="204">
        <v>1.0029999999999999</v>
      </c>
      <c r="J282" s="204"/>
      <c r="K282" s="204"/>
      <c r="L282" s="204"/>
      <c r="M282" s="49" t="s">
        <v>64</v>
      </c>
      <c r="N282" s="5"/>
      <c r="O282" s="5"/>
      <c r="P282" s="5"/>
      <c r="Q282" s="5"/>
      <c r="R282" s="5"/>
      <c r="S282" s="5"/>
      <c r="T282" s="204">
        <v>8.15</v>
      </c>
      <c r="U282" s="204"/>
      <c r="V282" s="204"/>
      <c r="W282" s="198" t="s">
        <v>65</v>
      </c>
      <c r="X282" s="198"/>
      <c r="Y282" s="198"/>
      <c r="Z282" s="198"/>
      <c r="AA282" s="198"/>
      <c r="AB282" s="198"/>
      <c r="AC282" s="198"/>
      <c r="AD282" s="198"/>
      <c r="AE282" s="198"/>
      <c r="AF282" s="204">
        <v>7.35</v>
      </c>
      <c r="AG282" s="204"/>
      <c r="AH282" s="204"/>
      <c r="AI282" s="198" t="s">
        <v>195</v>
      </c>
      <c r="AJ282" s="198"/>
      <c r="AK282" s="198"/>
      <c r="AL282" s="198"/>
      <c r="AM282" s="198"/>
      <c r="AN282" s="198"/>
      <c r="AO282" s="198"/>
      <c r="AP282" s="224"/>
    </row>
    <row r="283" spans="2:42" x14ac:dyDescent="0.2">
      <c r="B283" s="51" t="s">
        <v>227</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1"/>
    </row>
    <row r="284" spans="2:42" x14ac:dyDescent="0.2">
      <c r="B284" s="72" t="s">
        <v>226</v>
      </c>
      <c r="C284" s="73"/>
      <c r="D284" s="73"/>
      <c r="E284" s="73"/>
      <c r="F284" s="73"/>
      <c r="G284" s="73"/>
      <c r="H284" s="219">
        <v>1.0249999999999999</v>
      </c>
      <c r="I284" s="219"/>
      <c r="J284" s="219"/>
      <c r="K284" s="221" t="s">
        <v>66</v>
      </c>
      <c r="L284" s="221"/>
      <c r="M284" s="221"/>
      <c r="N284" s="221"/>
      <c r="O284" s="221"/>
      <c r="P284" s="221"/>
      <c r="Q284" s="221"/>
      <c r="R284" s="221"/>
      <c r="S284" s="221"/>
      <c r="T284" s="221"/>
      <c r="U284" s="221"/>
      <c r="V284" s="221"/>
      <c r="W284" s="221"/>
      <c r="X284" s="221"/>
      <c r="Y284" s="221"/>
      <c r="Z284" s="221"/>
      <c r="AA284" s="219">
        <v>19.3</v>
      </c>
      <c r="AB284" s="219"/>
      <c r="AC284" s="219"/>
      <c r="AD284" s="221" t="s">
        <v>67</v>
      </c>
      <c r="AE284" s="221"/>
      <c r="AF284" s="221"/>
      <c r="AG284" s="221"/>
      <c r="AH284" s="221"/>
      <c r="AI284" s="73"/>
      <c r="AJ284" s="73"/>
      <c r="AK284" s="73"/>
      <c r="AL284" s="73"/>
      <c r="AM284" s="73"/>
      <c r="AN284" s="73"/>
      <c r="AO284" s="73"/>
      <c r="AP284" s="14"/>
    </row>
    <row r="285" spans="2:42" ht="9" customHeight="1" x14ac:dyDescent="0.2">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row>
    <row r="286" spans="2:42" ht="9" customHeight="1" x14ac:dyDescent="0.2">
      <c r="B286" s="47" t="s">
        <v>255</v>
      </c>
      <c r="C286" s="47"/>
      <c r="D286" s="47"/>
      <c r="E286" s="47"/>
      <c r="F286" s="47"/>
      <c r="G286" s="47"/>
      <c r="H286" s="47"/>
      <c r="I286" s="47"/>
      <c r="J286" s="47"/>
      <c r="K286" s="47"/>
      <c r="L286" s="47"/>
      <c r="M286" s="47"/>
      <c r="N286" s="47"/>
      <c r="O286" s="47"/>
      <c r="P286" s="47"/>
      <c r="Q286" s="47"/>
      <c r="R286" s="47"/>
      <c r="S286" s="47"/>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row>
    <row r="287" spans="2:42" ht="9" customHeight="1" x14ac:dyDescent="0.2">
      <c r="B287" s="47"/>
      <c r="C287" s="216">
        <f t="shared" ref="C287" si="20">T282*100</f>
        <v>815</v>
      </c>
      <c r="D287" s="216"/>
      <c r="E287" s="216"/>
      <c r="F287" s="47" t="s">
        <v>7</v>
      </c>
      <c r="G287" s="216">
        <f t="shared" ref="G287" si="21">AF282*100</f>
        <v>735</v>
      </c>
      <c r="H287" s="216"/>
      <c r="I287" s="216"/>
      <c r="J287" s="47" t="s">
        <v>2</v>
      </c>
      <c r="K287" s="223">
        <f t="shared" ref="K287" si="22">C287-G287</f>
        <v>80</v>
      </c>
      <c r="L287" s="223"/>
      <c r="M287" s="223"/>
      <c r="N287" s="223"/>
      <c r="O287" s="47" t="s">
        <v>23</v>
      </c>
      <c r="P287" s="47"/>
      <c r="Q287" s="47"/>
      <c r="R287" s="47"/>
      <c r="S287" s="47"/>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row>
    <row r="288" spans="2:42" ht="9" customHeight="1" x14ac:dyDescent="0.2">
      <c r="B288" s="47"/>
      <c r="C288" s="47"/>
      <c r="D288" s="47"/>
      <c r="E288" s="47"/>
      <c r="F288" s="47"/>
      <c r="G288" s="47"/>
      <c r="H288" s="47"/>
      <c r="I288" s="47"/>
      <c r="J288" s="47"/>
      <c r="K288" s="47"/>
      <c r="L288" s="47"/>
      <c r="M288" s="47"/>
      <c r="N288" s="47"/>
      <c r="O288" s="47"/>
      <c r="P288" s="47"/>
      <c r="Q288" s="47"/>
      <c r="R288" s="47"/>
      <c r="S288" s="47"/>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row>
    <row r="289" spans="2:42" ht="9" customHeight="1" x14ac:dyDescent="0.2">
      <c r="B289" s="47" t="s">
        <v>256</v>
      </c>
      <c r="C289" s="47"/>
      <c r="D289" s="47"/>
      <c r="E289" s="47"/>
      <c r="F289" s="47"/>
      <c r="G289" s="47"/>
      <c r="H289" s="47"/>
      <c r="I289" s="47"/>
      <c r="J289" s="47"/>
      <c r="K289" s="47"/>
      <c r="L289" s="47"/>
      <c r="M289" s="47"/>
      <c r="N289" s="47"/>
      <c r="O289" s="47"/>
      <c r="P289" s="47"/>
      <c r="Q289" s="47"/>
      <c r="R289" s="47"/>
      <c r="S289" s="47"/>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row>
    <row r="290" spans="2:42" ht="9" customHeight="1" x14ac:dyDescent="0.2">
      <c r="B290" s="216" t="s">
        <v>72</v>
      </c>
      <c r="C290" s="216"/>
      <c r="D290" s="216"/>
      <c r="E290" s="216"/>
      <c r="F290" s="216" t="s">
        <v>2</v>
      </c>
      <c r="G290" s="216" t="s">
        <v>73</v>
      </c>
      <c r="H290" s="216"/>
      <c r="I290" s="216"/>
      <c r="J290" s="216"/>
      <c r="K290" s="216" t="s">
        <v>3</v>
      </c>
      <c r="L290" s="194" t="s">
        <v>72</v>
      </c>
      <c r="M290" s="194"/>
      <c r="N290" s="194"/>
      <c r="O290" s="194"/>
      <c r="P290" s="47"/>
      <c r="Q290" s="47"/>
      <c r="R290" s="47"/>
      <c r="S290" s="47"/>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row>
    <row r="291" spans="2:42" ht="9" customHeight="1" x14ac:dyDescent="0.2">
      <c r="B291" s="216"/>
      <c r="C291" s="216"/>
      <c r="D291" s="216"/>
      <c r="E291" s="216"/>
      <c r="F291" s="216"/>
      <c r="G291" s="216"/>
      <c r="H291" s="216"/>
      <c r="I291" s="216"/>
      <c r="J291" s="216"/>
      <c r="K291" s="216"/>
      <c r="L291" s="216" t="s">
        <v>73</v>
      </c>
      <c r="M291" s="216"/>
      <c r="N291" s="216"/>
      <c r="O291" s="216"/>
      <c r="P291" s="47"/>
      <c r="Q291" s="47"/>
      <c r="R291" s="47"/>
      <c r="S291" s="47"/>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row>
    <row r="292" spans="2:42" ht="9" customHeight="1" x14ac:dyDescent="0.2">
      <c r="B292" s="47"/>
      <c r="C292" s="47"/>
      <c r="D292" s="47"/>
      <c r="E292" s="47"/>
      <c r="F292" s="216" t="s">
        <v>2</v>
      </c>
      <c r="G292" s="216">
        <f t="shared" ref="G292" si="23">AA284</f>
        <v>19.3</v>
      </c>
      <c r="H292" s="216"/>
      <c r="I292" s="216"/>
      <c r="J292" s="216"/>
      <c r="K292" s="216" t="s">
        <v>3</v>
      </c>
      <c r="L292" s="194">
        <f t="shared" ref="L292" si="24">I282</f>
        <v>1.0029999999999999</v>
      </c>
      <c r="M292" s="194"/>
      <c r="N292" s="194"/>
      <c r="O292" s="194"/>
      <c r="P292" s="47"/>
      <c r="Q292" s="47"/>
      <c r="R292" s="47"/>
      <c r="S292" s="47"/>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row>
    <row r="293" spans="2:42" ht="9" customHeight="1" x14ac:dyDescent="0.2">
      <c r="B293" s="47"/>
      <c r="C293" s="47"/>
      <c r="D293" s="47"/>
      <c r="E293" s="47"/>
      <c r="F293" s="216"/>
      <c r="G293" s="216"/>
      <c r="H293" s="216"/>
      <c r="I293" s="216"/>
      <c r="J293" s="216"/>
      <c r="K293" s="216"/>
      <c r="L293" s="216">
        <f t="shared" ref="L293" si="25">H284</f>
        <v>1.0249999999999999</v>
      </c>
      <c r="M293" s="216"/>
      <c r="N293" s="216"/>
      <c r="O293" s="216"/>
      <c r="P293" s="47"/>
      <c r="Q293" s="47"/>
      <c r="R293" s="47"/>
      <c r="S293" s="47"/>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row>
    <row r="294" spans="2:42" ht="9" customHeight="1" x14ac:dyDescent="0.2">
      <c r="B294" s="47"/>
      <c r="C294" s="47"/>
      <c r="D294" s="47"/>
      <c r="E294" s="47"/>
      <c r="F294" s="216" t="s">
        <v>2</v>
      </c>
      <c r="G294" s="197">
        <f t="shared" ref="G294" si="26">G292*L292/L293</f>
        <v>18.885756097560975</v>
      </c>
      <c r="H294" s="197"/>
      <c r="I294" s="197"/>
      <c r="J294" s="197"/>
      <c r="K294" s="216" t="s">
        <v>74</v>
      </c>
      <c r="L294" s="216"/>
      <c r="M294" s="47"/>
      <c r="N294" s="47"/>
      <c r="O294" s="47"/>
      <c r="P294" s="47"/>
      <c r="Q294" s="47"/>
      <c r="R294" s="47"/>
      <c r="S294" s="47"/>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row>
    <row r="295" spans="2:42" ht="9" customHeight="1" x14ac:dyDescent="0.2">
      <c r="B295" s="47"/>
      <c r="C295" s="47"/>
      <c r="D295" s="47"/>
      <c r="E295" s="47"/>
      <c r="F295" s="216"/>
      <c r="G295" s="197"/>
      <c r="H295" s="197"/>
      <c r="I295" s="197"/>
      <c r="J295" s="197"/>
      <c r="K295" s="216"/>
      <c r="L295" s="216"/>
      <c r="M295" s="47"/>
      <c r="N295" s="47"/>
      <c r="O295" s="47"/>
      <c r="P295" s="47"/>
      <c r="Q295" s="47"/>
      <c r="R295" s="47"/>
      <c r="S295" s="47"/>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row>
    <row r="296" spans="2:42" ht="9" customHeight="1" x14ac:dyDescent="0.2">
      <c r="B296" s="47" t="s">
        <v>257</v>
      </c>
      <c r="C296" s="47"/>
      <c r="D296" s="47"/>
      <c r="E296" s="47"/>
      <c r="F296" s="47"/>
      <c r="G296" s="47"/>
      <c r="H296" s="47"/>
      <c r="I296" s="47"/>
      <c r="J296" s="47"/>
      <c r="K296" s="47"/>
      <c r="L296" s="47"/>
      <c r="M296" s="47"/>
      <c r="N296" s="47"/>
      <c r="O296" s="47"/>
      <c r="P296" s="47"/>
      <c r="Q296" s="47"/>
      <c r="R296" s="47"/>
      <c r="S296" s="47"/>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row>
    <row r="297" spans="2:42" ht="9" customHeight="1" x14ac:dyDescent="0.2">
      <c r="B297" s="47" t="s">
        <v>47</v>
      </c>
      <c r="C297" s="47"/>
      <c r="D297" s="47"/>
      <c r="E297" s="47"/>
      <c r="F297" s="47"/>
      <c r="G297" s="47"/>
      <c r="H297" s="47"/>
      <c r="I297" s="47"/>
      <c r="J297" s="47"/>
      <c r="K297" s="47"/>
      <c r="L297" s="47"/>
      <c r="M297" s="47"/>
      <c r="N297" s="47"/>
      <c r="O297" s="47"/>
      <c r="P297" s="47"/>
      <c r="Q297" s="47"/>
      <c r="R297" s="47"/>
      <c r="S297" s="47"/>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row>
    <row r="298" spans="2:42" ht="9" customHeight="1" x14ac:dyDescent="0.2">
      <c r="B298" s="47"/>
      <c r="C298" s="47" t="s">
        <v>2</v>
      </c>
      <c r="D298" s="216">
        <f t="shared" ref="D298" si="27">K287</f>
        <v>80</v>
      </c>
      <c r="E298" s="216"/>
      <c r="F298" s="47" t="s">
        <v>3</v>
      </c>
      <c r="G298" s="196">
        <f t="shared" ref="G298" si="28">ROUND(G294,2)</f>
        <v>18.89</v>
      </c>
      <c r="H298" s="216"/>
      <c r="I298" s="216"/>
      <c r="J298" s="47"/>
      <c r="K298" s="47"/>
      <c r="L298" s="47"/>
      <c r="M298" s="47"/>
      <c r="N298" s="47"/>
      <c r="O298" s="47"/>
      <c r="P298" s="47"/>
      <c r="Q298" s="47"/>
      <c r="R298" s="47"/>
      <c r="S298" s="47"/>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row>
    <row r="299" spans="2:42" ht="9" customHeight="1" x14ac:dyDescent="0.2">
      <c r="B299" s="47"/>
      <c r="C299" s="47" t="s">
        <v>2</v>
      </c>
      <c r="D299" s="197">
        <f t="shared" ref="D299" si="29">D298*G298</f>
        <v>1511.2</v>
      </c>
      <c r="E299" s="197"/>
      <c r="F299" s="197"/>
      <c r="G299" s="197"/>
      <c r="H299" s="216" t="s">
        <v>74</v>
      </c>
      <c r="I299" s="216"/>
      <c r="J299" s="47"/>
      <c r="K299" s="47"/>
      <c r="L299" s="47"/>
      <c r="M299" s="47"/>
      <c r="N299" s="47"/>
      <c r="O299" s="47"/>
      <c r="P299" s="47"/>
      <c r="Q299" s="47"/>
      <c r="R299" s="47"/>
      <c r="S299" s="47"/>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row>
    <row r="300" spans="2:42" ht="9" customHeight="1" x14ac:dyDescent="0.2">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row>
    <row r="301" spans="2:42" x14ac:dyDescent="0.2">
      <c r="B301" s="73" t="s">
        <v>268</v>
      </c>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row>
    <row r="302" spans="2:42" x14ac:dyDescent="0.2">
      <c r="B302" s="52" t="s">
        <v>63</v>
      </c>
      <c r="C302" s="48"/>
      <c r="D302" s="48"/>
      <c r="E302" s="48"/>
      <c r="F302" s="48"/>
      <c r="G302" s="48"/>
      <c r="H302" s="48"/>
      <c r="I302" s="204">
        <v>1.0049999999999999</v>
      </c>
      <c r="J302" s="204"/>
      <c r="K302" s="204"/>
      <c r="L302" s="204"/>
      <c r="M302" s="49" t="s">
        <v>64</v>
      </c>
      <c r="N302" s="5"/>
      <c r="O302" s="5"/>
      <c r="P302" s="5"/>
      <c r="Q302" s="5"/>
      <c r="R302" s="5"/>
      <c r="S302" s="5"/>
      <c r="T302" s="204">
        <v>8.5500000000000007</v>
      </c>
      <c r="U302" s="204"/>
      <c r="V302" s="204"/>
      <c r="W302" s="198" t="s">
        <v>65</v>
      </c>
      <c r="X302" s="198"/>
      <c r="Y302" s="198"/>
      <c r="Z302" s="198"/>
      <c r="AA302" s="198"/>
      <c r="AB302" s="198"/>
      <c r="AC302" s="198"/>
      <c r="AD302" s="198"/>
      <c r="AE302" s="198"/>
      <c r="AF302" s="204">
        <v>7.65</v>
      </c>
      <c r="AG302" s="204"/>
      <c r="AH302" s="204"/>
      <c r="AI302" s="198" t="s">
        <v>195</v>
      </c>
      <c r="AJ302" s="198"/>
      <c r="AK302" s="198"/>
      <c r="AL302" s="198"/>
      <c r="AM302" s="198"/>
      <c r="AN302" s="198"/>
      <c r="AO302" s="198"/>
      <c r="AP302" s="224"/>
    </row>
    <row r="303" spans="2:42" x14ac:dyDescent="0.2">
      <c r="B303" s="51" t="s">
        <v>227</v>
      </c>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1"/>
    </row>
    <row r="304" spans="2:42" x14ac:dyDescent="0.2">
      <c r="B304" s="72" t="s">
        <v>226</v>
      </c>
      <c r="C304" s="73"/>
      <c r="D304" s="73"/>
      <c r="E304" s="73"/>
      <c r="F304" s="73"/>
      <c r="G304" s="73"/>
      <c r="H304" s="219">
        <v>1.0249999999999999</v>
      </c>
      <c r="I304" s="219"/>
      <c r="J304" s="219"/>
      <c r="K304" s="221" t="s">
        <v>66</v>
      </c>
      <c r="L304" s="221"/>
      <c r="M304" s="221"/>
      <c r="N304" s="221"/>
      <c r="O304" s="221"/>
      <c r="P304" s="221"/>
      <c r="Q304" s="221"/>
      <c r="R304" s="221"/>
      <c r="S304" s="221"/>
      <c r="T304" s="221"/>
      <c r="U304" s="221"/>
      <c r="V304" s="221"/>
      <c r="W304" s="221"/>
      <c r="X304" s="221"/>
      <c r="Y304" s="221"/>
      <c r="Z304" s="221"/>
      <c r="AA304" s="219">
        <v>22.5</v>
      </c>
      <c r="AB304" s="219"/>
      <c r="AC304" s="219"/>
      <c r="AD304" s="221" t="s">
        <v>67</v>
      </c>
      <c r="AE304" s="221"/>
      <c r="AF304" s="221"/>
      <c r="AG304" s="221"/>
      <c r="AH304" s="221"/>
      <c r="AI304" s="73"/>
      <c r="AJ304" s="73"/>
      <c r="AK304" s="73"/>
      <c r="AL304" s="73"/>
      <c r="AM304" s="73"/>
      <c r="AN304" s="73"/>
      <c r="AO304" s="73"/>
      <c r="AP304" s="14"/>
    </row>
    <row r="305" spans="2:42" ht="9" customHeight="1" x14ac:dyDescent="0.2">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row>
    <row r="306" spans="2:42" ht="9" customHeight="1" x14ac:dyDescent="0.2">
      <c r="B306" s="47" t="s">
        <v>258</v>
      </c>
      <c r="C306" s="47"/>
      <c r="D306" s="47"/>
      <c r="E306" s="47"/>
      <c r="F306" s="47"/>
      <c r="G306" s="47"/>
      <c r="H306" s="47"/>
      <c r="I306" s="47"/>
      <c r="J306" s="47"/>
      <c r="K306" s="47"/>
      <c r="L306" s="47"/>
      <c r="M306" s="47"/>
      <c r="N306" s="47"/>
      <c r="O306" s="47"/>
      <c r="P306" s="47"/>
      <c r="Q306" s="47"/>
      <c r="R306" s="47"/>
      <c r="S306" s="47"/>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row>
    <row r="307" spans="2:42" ht="9" customHeight="1" x14ac:dyDescent="0.2">
      <c r="B307" s="47"/>
      <c r="C307" s="216">
        <f t="shared" ref="C307" si="30">T302*100</f>
        <v>855.00000000000011</v>
      </c>
      <c r="D307" s="216"/>
      <c r="E307" s="216"/>
      <c r="F307" s="47" t="s">
        <v>7</v>
      </c>
      <c r="G307" s="216">
        <f t="shared" ref="G307" si="31">AF302*100</f>
        <v>765</v>
      </c>
      <c r="H307" s="216"/>
      <c r="I307" s="216"/>
      <c r="J307" s="47" t="s">
        <v>2</v>
      </c>
      <c r="K307" s="223">
        <f t="shared" ref="K307" si="32">C307-G307</f>
        <v>90.000000000000114</v>
      </c>
      <c r="L307" s="223"/>
      <c r="M307" s="223"/>
      <c r="N307" s="223"/>
      <c r="O307" s="47" t="s">
        <v>23</v>
      </c>
      <c r="P307" s="47"/>
      <c r="Q307" s="47"/>
      <c r="R307" s="47"/>
      <c r="S307" s="47"/>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row>
    <row r="308" spans="2:42" ht="9" customHeight="1" x14ac:dyDescent="0.2">
      <c r="B308" s="47"/>
      <c r="C308" s="47"/>
      <c r="D308" s="47"/>
      <c r="E308" s="47"/>
      <c r="F308" s="47"/>
      <c r="G308" s="47"/>
      <c r="H308" s="47"/>
      <c r="I308" s="47"/>
      <c r="J308" s="47"/>
      <c r="K308" s="47"/>
      <c r="L308" s="47"/>
      <c r="M308" s="47"/>
      <c r="N308" s="47"/>
      <c r="O308" s="47"/>
      <c r="P308" s="47"/>
      <c r="Q308" s="47"/>
      <c r="R308" s="47"/>
      <c r="S308" s="47"/>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row>
    <row r="309" spans="2:42" ht="9" customHeight="1" x14ac:dyDescent="0.2">
      <c r="B309" s="47" t="s">
        <v>259</v>
      </c>
      <c r="C309" s="47"/>
      <c r="D309" s="47"/>
      <c r="E309" s="47"/>
      <c r="F309" s="47"/>
      <c r="G309" s="47"/>
      <c r="H309" s="47"/>
      <c r="I309" s="47"/>
      <c r="J309" s="47"/>
      <c r="K309" s="47"/>
      <c r="L309" s="47"/>
      <c r="M309" s="47"/>
      <c r="N309" s="47"/>
      <c r="O309" s="47"/>
      <c r="P309" s="47"/>
      <c r="Q309" s="47"/>
      <c r="R309" s="47"/>
      <c r="S309" s="47"/>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row>
    <row r="310" spans="2:42" ht="9" customHeight="1" x14ac:dyDescent="0.2">
      <c r="B310" s="216" t="s">
        <v>72</v>
      </c>
      <c r="C310" s="216"/>
      <c r="D310" s="216"/>
      <c r="E310" s="216"/>
      <c r="F310" s="216" t="s">
        <v>2</v>
      </c>
      <c r="G310" s="216" t="s">
        <v>73</v>
      </c>
      <c r="H310" s="216"/>
      <c r="I310" s="216"/>
      <c r="J310" s="216"/>
      <c r="K310" s="216" t="s">
        <v>3</v>
      </c>
      <c r="L310" s="194" t="s">
        <v>72</v>
      </c>
      <c r="M310" s="194"/>
      <c r="N310" s="194"/>
      <c r="O310" s="194"/>
      <c r="P310" s="47"/>
      <c r="Q310" s="47"/>
      <c r="R310" s="47"/>
      <c r="S310" s="47"/>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row>
    <row r="311" spans="2:42" ht="9" customHeight="1" x14ac:dyDescent="0.2">
      <c r="B311" s="216"/>
      <c r="C311" s="216"/>
      <c r="D311" s="216"/>
      <c r="E311" s="216"/>
      <c r="F311" s="216"/>
      <c r="G311" s="216"/>
      <c r="H311" s="216"/>
      <c r="I311" s="216"/>
      <c r="J311" s="216"/>
      <c r="K311" s="216"/>
      <c r="L311" s="216" t="s">
        <v>73</v>
      </c>
      <c r="M311" s="216"/>
      <c r="N311" s="216"/>
      <c r="O311" s="216"/>
      <c r="P311" s="47"/>
      <c r="Q311" s="47"/>
      <c r="R311" s="47"/>
      <c r="S311" s="47"/>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row>
    <row r="312" spans="2:42" ht="9" customHeight="1" x14ac:dyDescent="0.2">
      <c r="B312" s="47"/>
      <c r="C312" s="47"/>
      <c r="D312" s="47"/>
      <c r="E312" s="47"/>
      <c r="F312" s="216" t="s">
        <v>2</v>
      </c>
      <c r="G312" s="216">
        <f t="shared" ref="G312" si="33">AA304</f>
        <v>22.5</v>
      </c>
      <c r="H312" s="216"/>
      <c r="I312" s="216"/>
      <c r="J312" s="216"/>
      <c r="K312" s="216" t="s">
        <v>3</v>
      </c>
      <c r="L312" s="194">
        <f t="shared" ref="L312" si="34">I302</f>
        <v>1.0049999999999999</v>
      </c>
      <c r="M312" s="194"/>
      <c r="N312" s="194"/>
      <c r="O312" s="194"/>
      <c r="P312" s="47"/>
      <c r="Q312" s="47"/>
      <c r="R312" s="47"/>
      <c r="S312" s="47"/>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row>
    <row r="313" spans="2:42" ht="9" customHeight="1" x14ac:dyDescent="0.2">
      <c r="B313" s="47"/>
      <c r="C313" s="47"/>
      <c r="D313" s="47"/>
      <c r="E313" s="47"/>
      <c r="F313" s="216"/>
      <c r="G313" s="216"/>
      <c r="H313" s="216"/>
      <c r="I313" s="216"/>
      <c r="J313" s="216"/>
      <c r="K313" s="216"/>
      <c r="L313" s="216">
        <f t="shared" ref="L313" si="35">H304</f>
        <v>1.0249999999999999</v>
      </c>
      <c r="M313" s="216"/>
      <c r="N313" s="216"/>
      <c r="O313" s="216"/>
      <c r="P313" s="47"/>
      <c r="Q313" s="47"/>
      <c r="R313" s="47"/>
      <c r="S313" s="47"/>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row>
    <row r="314" spans="2:42" ht="9" customHeight="1" x14ac:dyDescent="0.2">
      <c r="B314" s="47"/>
      <c r="C314" s="47"/>
      <c r="D314" s="47"/>
      <c r="E314" s="47"/>
      <c r="F314" s="216" t="s">
        <v>2</v>
      </c>
      <c r="G314" s="197">
        <f t="shared" ref="G314" si="36">G312*L312/L313</f>
        <v>22.060975609756095</v>
      </c>
      <c r="H314" s="197"/>
      <c r="I314" s="197"/>
      <c r="J314" s="197"/>
      <c r="K314" s="216" t="s">
        <v>74</v>
      </c>
      <c r="L314" s="216"/>
      <c r="M314" s="47"/>
      <c r="N314" s="47"/>
      <c r="O314" s="47"/>
      <c r="P314" s="47"/>
      <c r="Q314" s="47"/>
      <c r="R314" s="47"/>
      <c r="S314" s="47"/>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row>
    <row r="315" spans="2:42" ht="9" customHeight="1" x14ac:dyDescent="0.2">
      <c r="B315" s="47"/>
      <c r="C315" s="47"/>
      <c r="D315" s="47"/>
      <c r="E315" s="47"/>
      <c r="F315" s="216"/>
      <c r="G315" s="197"/>
      <c r="H315" s="197"/>
      <c r="I315" s="197"/>
      <c r="J315" s="197"/>
      <c r="K315" s="216"/>
      <c r="L315" s="216"/>
      <c r="M315" s="47"/>
      <c r="N315" s="47"/>
      <c r="O315" s="47"/>
      <c r="P315" s="47"/>
      <c r="Q315" s="47"/>
      <c r="R315" s="47"/>
      <c r="S315" s="47"/>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row>
    <row r="316" spans="2:42" ht="9" customHeight="1" x14ac:dyDescent="0.2">
      <c r="B316" s="47" t="s">
        <v>260</v>
      </c>
      <c r="C316" s="47"/>
      <c r="D316" s="47"/>
      <c r="E316" s="47"/>
      <c r="F316" s="47"/>
      <c r="G316" s="47"/>
      <c r="H316" s="47"/>
      <c r="I316" s="47"/>
      <c r="J316" s="47"/>
      <c r="K316" s="47"/>
      <c r="L316" s="47"/>
      <c r="M316" s="47"/>
      <c r="N316" s="47"/>
      <c r="O316" s="47"/>
      <c r="P316" s="47"/>
      <c r="Q316" s="47"/>
      <c r="R316" s="47"/>
      <c r="S316" s="47"/>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row>
    <row r="317" spans="2:42" ht="9" customHeight="1" x14ac:dyDescent="0.2">
      <c r="B317" s="47" t="s">
        <v>47</v>
      </c>
      <c r="C317" s="47"/>
      <c r="D317" s="47"/>
      <c r="E317" s="47"/>
      <c r="F317" s="47"/>
      <c r="G317" s="47"/>
      <c r="H317" s="47"/>
      <c r="I317" s="47"/>
      <c r="J317" s="47"/>
      <c r="K317" s="47"/>
      <c r="L317" s="47"/>
      <c r="M317" s="47"/>
      <c r="N317" s="47"/>
      <c r="O317" s="47"/>
      <c r="P317" s="47"/>
      <c r="Q317" s="47"/>
      <c r="R317" s="47"/>
      <c r="S317" s="47"/>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row>
    <row r="318" spans="2:42" ht="9" customHeight="1" x14ac:dyDescent="0.2">
      <c r="B318" s="47"/>
      <c r="C318" s="47" t="s">
        <v>2</v>
      </c>
      <c r="D318" s="216">
        <f t="shared" ref="D318" si="37">K307</f>
        <v>90.000000000000114</v>
      </c>
      <c r="E318" s="216"/>
      <c r="F318" s="47" t="s">
        <v>3</v>
      </c>
      <c r="G318" s="196">
        <f t="shared" ref="G318:G378" si="38">ROUND(G314,2)</f>
        <v>22.06</v>
      </c>
      <c r="H318" s="216"/>
      <c r="I318" s="216"/>
      <c r="J318" s="47"/>
      <c r="K318" s="47"/>
      <c r="L318" s="47"/>
      <c r="M318" s="47"/>
      <c r="N318" s="47"/>
      <c r="O318" s="47"/>
      <c r="P318" s="47"/>
      <c r="Q318" s="47"/>
      <c r="R318" s="47"/>
      <c r="S318" s="47"/>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row>
    <row r="319" spans="2:42" ht="9" customHeight="1" x14ac:dyDescent="0.2">
      <c r="B319" s="47"/>
      <c r="C319" s="47" t="s">
        <v>2</v>
      </c>
      <c r="D319" s="197">
        <f t="shared" ref="D319" si="39">D318*G318</f>
        <v>1985.4000000000024</v>
      </c>
      <c r="E319" s="197"/>
      <c r="F319" s="197"/>
      <c r="G319" s="197"/>
      <c r="H319" s="216" t="s">
        <v>74</v>
      </c>
      <c r="I319" s="216"/>
      <c r="J319" s="47"/>
      <c r="K319" s="47"/>
      <c r="L319" s="47"/>
      <c r="M319" s="47"/>
      <c r="N319" s="47"/>
      <c r="O319" s="47"/>
      <c r="P319" s="47"/>
      <c r="Q319" s="47"/>
      <c r="R319" s="47"/>
      <c r="S319" s="47"/>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row>
    <row r="320" spans="2:42" ht="22.5" customHeight="1" x14ac:dyDescent="0.2">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row>
    <row r="321" spans="2:42" x14ac:dyDescent="0.2">
      <c r="B321" s="73" t="s">
        <v>269</v>
      </c>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row>
    <row r="322" spans="2:42" x14ac:dyDescent="0.2">
      <c r="B322" s="52" t="s">
        <v>63</v>
      </c>
      <c r="C322" s="48"/>
      <c r="D322" s="48"/>
      <c r="E322" s="48"/>
      <c r="F322" s="48"/>
      <c r="G322" s="48"/>
      <c r="H322" s="48"/>
      <c r="I322" s="204">
        <v>1.0049999999999999</v>
      </c>
      <c r="J322" s="204"/>
      <c r="K322" s="204"/>
      <c r="L322" s="204"/>
      <c r="M322" s="49" t="s">
        <v>64</v>
      </c>
      <c r="N322" s="5"/>
      <c r="O322" s="5"/>
      <c r="P322" s="5"/>
      <c r="Q322" s="5"/>
      <c r="R322" s="5"/>
      <c r="S322" s="5"/>
      <c r="T322" s="204">
        <v>7.24</v>
      </c>
      <c r="U322" s="204"/>
      <c r="V322" s="204"/>
      <c r="W322" s="198" t="s">
        <v>65</v>
      </c>
      <c r="X322" s="198"/>
      <c r="Y322" s="198"/>
      <c r="Z322" s="198"/>
      <c r="AA322" s="198"/>
      <c r="AB322" s="198"/>
      <c r="AC322" s="198"/>
      <c r="AD322" s="198"/>
      <c r="AE322" s="198"/>
      <c r="AF322" s="204">
        <v>6.14</v>
      </c>
      <c r="AG322" s="204"/>
      <c r="AH322" s="204"/>
      <c r="AI322" s="198" t="s">
        <v>195</v>
      </c>
      <c r="AJ322" s="198"/>
      <c r="AK322" s="198"/>
      <c r="AL322" s="198"/>
      <c r="AM322" s="198"/>
      <c r="AN322" s="198"/>
      <c r="AO322" s="198"/>
      <c r="AP322" s="224"/>
    </row>
    <row r="323" spans="2:42" x14ac:dyDescent="0.2">
      <c r="B323" s="51" t="s">
        <v>227</v>
      </c>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1"/>
    </row>
    <row r="324" spans="2:42" x14ac:dyDescent="0.2">
      <c r="B324" s="72" t="s">
        <v>226</v>
      </c>
      <c r="C324" s="73"/>
      <c r="D324" s="73"/>
      <c r="E324" s="73"/>
      <c r="F324" s="73"/>
      <c r="G324" s="73"/>
      <c r="H324" s="219">
        <v>1.0249999999999999</v>
      </c>
      <c r="I324" s="219"/>
      <c r="J324" s="219"/>
      <c r="K324" s="221" t="s">
        <v>66</v>
      </c>
      <c r="L324" s="221"/>
      <c r="M324" s="221"/>
      <c r="N324" s="221"/>
      <c r="O324" s="221"/>
      <c r="P324" s="221"/>
      <c r="Q324" s="221"/>
      <c r="R324" s="221"/>
      <c r="S324" s="221"/>
      <c r="T324" s="221"/>
      <c r="U324" s="221"/>
      <c r="V324" s="221"/>
      <c r="W324" s="221"/>
      <c r="X324" s="221"/>
      <c r="Y324" s="221"/>
      <c r="Z324" s="221"/>
      <c r="AA324" s="219">
        <v>19.8</v>
      </c>
      <c r="AB324" s="219"/>
      <c r="AC324" s="219"/>
      <c r="AD324" s="221" t="s">
        <v>67</v>
      </c>
      <c r="AE324" s="221"/>
      <c r="AF324" s="221"/>
      <c r="AG324" s="221"/>
      <c r="AH324" s="221"/>
      <c r="AI324" s="73"/>
      <c r="AJ324" s="73"/>
      <c r="AK324" s="73"/>
      <c r="AL324" s="73"/>
      <c r="AM324" s="73"/>
      <c r="AN324" s="73"/>
      <c r="AO324" s="73"/>
      <c r="AP324" s="14"/>
    </row>
    <row r="325" spans="2:42" ht="9" customHeight="1" x14ac:dyDescent="0.2">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row>
    <row r="326" spans="2:42" ht="9" customHeight="1" x14ac:dyDescent="0.2">
      <c r="B326" s="47" t="s">
        <v>261</v>
      </c>
      <c r="C326" s="47"/>
      <c r="D326" s="47"/>
      <c r="E326" s="47"/>
      <c r="F326" s="47"/>
      <c r="G326" s="47"/>
      <c r="H326" s="47"/>
      <c r="I326" s="47"/>
      <c r="J326" s="47"/>
      <c r="K326" s="47"/>
      <c r="L326" s="47"/>
      <c r="M326" s="47"/>
      <c r="N326" s="47"/>
      <c r="O326" s="47"/>
      <c r="P326" s="47"/>
      <c r="Q326" s="47"/>
      <c r="R326" s="47"/>
      <c r="S326" s="47"/>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row>
    <row r="327" spans="2:42" ht="9" customHeight="1" x14ac:dyDescent="0.2">
      <c r="B327" s="47"/>
      <c r="C327" s="216">
        <f t="shared" ref="C327" si="40">T322*100</f>
        <v>724</v>
      </c>
      <c r="D327" s="216"/>
      <c r="E327" s="216"/>
      <c r="F327" s="47" t="s">
        <v>7</v>
      </c>
      <c r="G327" s="216">
        <f t="shared" ref="G327" si="41">AF322*100</f>
        <v>614</v>
      </c>
      <c r="H327" s="216"/>
      <c r="I327" s="216"/>
      <c r="J327" s="47" t="s">
        <v>2</v>
      </c>
      <c r="K327" s="223">
        <f t="shared" ref="K327" si="42">C327-G327</f>
        <v>110</v>
      </c>
      <c r="L327" s="223"/>
      <c r="M327" s="223"/>
      <c r="N327" s="223"/>
      <c r="O327" s="47" t="s">
        <v>23</v>
      </c>
      <c r="P327" s="47"/>
      <c r="Q327" s="47"/>
      <c r="R327" s="47"/>
      <c r="S327" s="47"/>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row>
    <row r="328" spans="2:42" ht="9" customHeight="1" x14ac:dyDescent="0.2">
      <c r="B328" s="47"/>
      <c r="C328" s="47"/>
      <c r="D328" s="47"/>
      <c r="E328" s="47"/>
      <c r="F328" s="47"/>
      <c r="G328" s="47"/>
      <c r="H328" s="47"/>
      <c r="I328" s="47"/>
      <c r="J328" s="47"/>
      <c r="K328" s="47"/>
      <c r="L328" s="47"/>
      <c r="M328" s="47"/>
      <c r="N328" s="47"/>
      <c r="O328" s="47"/>
      <c r="P328" s="47"/>
      <c r="Q328" s="47"/>
      <c r="R328" s="47"/>
      <c r="S328" s="47"/>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row>
    <row r="329" spans="2:42" ht="9" customHeight="1" x14ac:dyDescent="0.2">
      <c r="B329" s="47" t="s">
        <v>262</v>
      </c>
      <c r="C329" s="47"/>
      <c r="D329" s="47"/>
      <c r="E329" s="47"/>
      <c r="F329" s="47"/>
      <c r="G329" s="47"/>
      <c r="H329" s="47"/>
      <c r="I329" s="47"/>
      <c r="J329" s="47"/>
      <c r="K329" s="47"/>
      <c r="L329" s="47"/>
      <c r="M329" s="47"/>
      <c r="N329" s="47"/>
      <c r="O329" s="47"/>
      <c r="P329" s="47"/>
      <c r="Q329" s="47"/>
      <c r="R329" s="47"/>
      <c r="S329" s="47"/>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row>
    <row r="330" spans="2:42" ht="9" customHeight="1" x14ac:dyDescent="0.2">
      <c r="B330" s="216" t="s">
        <v>72</v>
      </c>
      <c r="C330" s="216"/>
      <c r="D330" s="216"/>
      <c r="E330" s="216"/>
      <c r="F330" s="216" t="s">
        <v>2</v>
      </c>
      <c r="G330" s="216" t="s">
        <v>73</v>
      </c>
      <c r="H330" s="216"/>
      <c r="I330" s="216"/>
      <c r="J330" s="216"/>
      <c r="K330" s="216" t="s">
        <v>3</v>
      </c>
      <c r="L330" s="194" t="s">
        <v>72</v>
      </c>
      <c r="M330" s="194"/>
      <c r="N330" s="194"/>
      <c r="O330" s="194"/>
      <c r="P330" s="47"/>
      <c r="Q330" s="47"/>
      <c r="R330" s="47"/>
      <c r="S330" s="47"/>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row>
    <row r="331" spans="2:42" ht="9" customHeight="1" x14ac:dyDescent="0.2">
      <c r="B331" s="216"/>
      <c r="C331" s="216"/>
      <c r="D331" s="216"/>
      <c r="E331" s="216"/>
      <c r="F331" s="216"/>
      <c r="G331" s="216"/>
      <c r="H331" s="216"/>
      <c r="I331" s="216"/>
      <c r="J331" s="216"/>
      <c r="K331" s="216"/>
      <c r="L331" s="216" t="s">
        <v>73</v>
      </c>
      <c r="M331" s="216"/>
      <c r="N331" s="216"/>
      <c r="O331" s="216"/>
      <c r="P331" s="47"/>
      <c r="Q331" s="47"/>
      <c r="R331" s="47"/>
      <c r="S331" s="47"/>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row>
    <row r="332" spans="2:42" ht="9" customHeight="1" x14ac:dyDescent="0.2">
      <c r="B332" s="47"/>
      <c r="C332" s="47"/>
      <c r="D332" s="47"/>
      <c r="E332" s="47"/>
      <c r="F332" s="216" t="s">
        <v>2</v>
      </c>
      <c r="G332" s="216">
        <f t="shared" ref="G332" si="43">AA324</f>
        <v>19.8</v>
      </c>
      <c r="H332" s="216"/>
      <c r="I332" s="216"/>
      <c r="J332" s="216"/>
      <c r="K332" s="216" t="s">
        <v>3</v>
      </c>
      <c r="L332" s="194">
        <f t="shared" ref="L332" si="44">I322</f>
        <v>1.0049999999999999</v>
      </c>
      <c r="M332" s="194"/>
      <c r="N332" s="194"/>
      <c r="O332" s="194"/>
      <c r="P332" s="47"/>
      <c r="Q332" s="47"/>
      <c r="R332" s="47"/>
      <c r="S332" s="47"/>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row>
    <row r="333" spans="2:42" ht="9" customHeight="1" x14ac:dyDescent="0.2">
      <c r="B333" s="47"/>
      <c r="C333" s="47"/>
      <c r="D333" s="47"/>
      <c r="E333" s="47"/>
      <c r="F333" s="216"/>
      <c r="G333" s="216"/>
      <c r="H333" s="216"/>
      <c r="I333" s="216"/>
      <c r="J333" s="216"/>
      <c r="K333" s="216"/>
      <c r="L333" s="216">
        <f t="shared" ref="L333" si="45">H324</f>
        <v>1.0249999999999999</v>
      </c>
      <c r="M333" s="216"/>
      <c r="N333" s="216"/>
      <c r="O333" s="216"/>
      <c r="P333" s="47"/>
      <c r="Q333" s="47"/>
      <c r="R333" s="47"/>
      <c r="S333" s="47"/>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row>
    <row r="334" spans="2:42" ht="9" customHeight="1" x14ac:dyDescent="0.2">
      <c r="B334" s="47"/>
      <c r="C334" s="47"/>
      <c r="D334" s="47"/>
      <c r="E334" s="47"/>
      <c r="F334" s="216" t="s">
        <v>2</v>
      </c>
      <c r="G334" s="197">
        <f>G332*L332/L333</f>
        <v>19.413658536585366</v>
      </c>
      <c r="H334" s="197"/>
      <c r="I334" s="197"/>
      <c r="J334" s="197"/>
      <c r="K334" s="216" t="s">
        <v>74</v>
      </c>
      <c r="L334" s="216"/>
      <c r="M334" s="47"/>
      <c r="N334" s="47"/>
      <c r="O334" s="47"/>
      <c r="P334" s="47"/>
      <c r="Q334" s="47"/>
      <c r="R334" s="47"/>
      <c r="S334" s="47"/>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row>
    <row r="335" spans="2:42" ht="9" customHeight="1" x14ac:dyDescent="0.2">
      <c r="B335" s="47"/>
      <c r="C335" s="47"/>
      <c r="D335" s="47"/>
      <c r="E335" s="47"/>
      <c r="F335" s="216"/>
      <c r="G335" s="197"/>
      <c r="H335" s="197"/>
      <c r="I335" s="197"/>
      <c r="J335" s="197"/>
      <c r="K335" s="216"/>
      <c r="L335" s="216"/>
      <c r="M335" s="47"/>
      <c r="N335" s="47"/>
      <c r="O335" s="47"/>
      <c r="P335" s="47"/>
      <c r="Q335" s="47"/>
      <c r="R335" s="47"/>
      <c r="S335" s="47"/>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row>
    <row r="336" spans="2:42" ht="9" customHeight="1" x14ac:dyDescent="0.2">
      <c r="B336" s="47" t="s">
        <v>263</v>
      </c>
      <c r="C336" s="47"/>
      <c r="D336" s="47"/>
      <c r="E336" s="47"/>
      <c r="F336" s="47"/>
      <c r="G336" s="47"/>
      <c r="H336" s="47"/>
      <c r="I336" s="47"/>
      <c r="J336" s="47"/>
      <c r="K336" s="47"/>
      <c r="L336" s="47"/>
      <c r="M336" s="47"/>
      <c r="N336" s="47"/>
      <c r="O336" s="47"/>
      <c r="P336" s="47"/>
      <c r="Q336" s="47"/>
      <c r="R336" s="47"/>
      <c r="S336" s="47"/>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row>
    <row r="337" spans="2:42" ht="9" customHeight="1" x14ac:dyDescent="0.2">
      <c r="B337" s="47" t="s">
        <v>47</v>
      </c>
      <c r="C337" s="47"/>
      <c r="D337" s="47"/>
      <c r="E337" s="47"/>
      <c r="F337" s="47"/>
      <c r="G337" s="47"/>
      <c r="H337" s="47"/>
      <c r="I337" s="47"/>
      <c r="J337" s="47"/>
      <c r="K337" s="47"/>
      <c r="L337" s="47"/>
      <c r="M337" s="47"/>
      <c r="N337" s="47"/>
      <c r="O337" s="47"/>
      <c r="P337" s="47"/>
      <c r="Q337" s="47"/>
      <c r="R337" s="47"/>
      <c r="S337" s="47"/>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row>
    <row r="338" spans="2:42" ht="9" customHeight="1" x14ac:dyDescent="0.2">
      <c r="B338" s="47"/>
      <c r="C338" s="47" t="s">
        <v>2</v>
      </c>
      <c r="D338" s="216">
        <f t="shared" ref="D338" si="46">K327</f>
        <v>110</v>
      </c>
      <c r="E338" s="216"/>
      <c r="F338" s="47" t="s">
        <v>3</v>
      </c>
      <c r="G338" s="196">
        <f t="shared" ref="G338:G398" si="47">ROUND(G334,2)</f>
        <v>19.41</v>
      </c>
      <c r="H338" s="216"/>
      <c r="I338" s="216"/>
      <c r="J338" s="47"/>
      <c r="K338" s="47"/>
      <c r="L338" s="47"/>
      <c r="M338" s="47"/>
      <c r="N338" s="47"/>
      <c r="O338" s="47"/>
      <c r="P338" s="47"/>
      <c r="Q338" s="47"/>
      <c r="R338" s="47"/>
      <c r="S338" s="47"/>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row>
    <row r="339" spans="2:42" ht="9" customHeight="1" x14ac:dyDescent="0.2">
      <c r="B339" s="47"/>
      <c r="C339" s="47" t="s">
        <v>2</v>
      </c>
      <c r="D339" s="197">
        <f t="shared" ref="D339" si="48">D338*G338</f>
        <v>2135.1</v>
      </c>
      <c r="E339" s="197"/>
      <c r="F339" s="197"/>
      <c r="G339" s="197"/>
      <c r="H339" s="216" t="s">
        <v>74</v>
      </c>
      <c r="I339" s="216"/>
      <c r="J339" s="47"/>
      <c r="K339" s="47"/>
      <c r="L339" s="47"/>
      <c r="M339" s="47"/>
      <c r="N339" s="47"/>
      <c r="O339" s="47"/>
      <c r="P339" s="47"/>
      <c r="Q339" s="47"/>
      <c r="R339" s="47"/>
      <c r="S339" s="47"/>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row>
    <row r="340" spans="2:42" ht="9" customHeight="1" x14ac:dyDescent="0.2">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row>
    <row r="341" spans="2:42" x14ac:dyDescent="0.2">
      <c r="B341" s="73" t="s">
        <v>270</v>
      </c>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row>
    <row r="342" spans="2:42" x14ac:dyDescent="0.2">
      <c r="B342" s="52" t="s">
        <v>63</v>
      </c>
      <c r="C342" s="48"/>
      <c r="D342" s="48"/>
      <c r="E342" s="48"/>
      <c r="F342" s="48"/>
      <c r="G342" s="48"/>
      <c r="H342" s="48"/>
      <c r="I342" s="204">
        <v>1.004</v>
      </c>
      <c r="J342" s="204"/>
      <c r="K342" s="204"/>
      <c r="L342" s="204"/>
      <c r="M342" s="49" t="s">
        <v>64</v>
      </c>
      <c r="N342" s="5"/>
      <c r="O342" s="5"/>
      <c r="P342" s="5"/>
      <c r="Q342" s="5"/>
      <c r="R342" s="5"/>
      <c r="S342" s="5"/>
      <c r="T342" s="204">
        <v>7.74</v>
      </c>
      <c r="U342" s="204"/>
      <c r="V342" s="204"/>
      <c r="W342" s="198" t="s">
        <v>65</v>
      </c>
      <c r="X342" s="198"/>
      <c r="Y342" s="198"/>
      <c r="Z342" s="198"/>
      <c r="AA342" s="198"/>
      <c r="AB342" s="198"/>
      <c r="AC342" s="198"/>
      <c r="AD342" s="198"/>
      <c r="AE342" s="198"/>
      <c r="AF342" s="204">
        <v>6.64</v>
      </c>
      <c r="AG342" s="204"/>
      <c r="AH342" s="204"/>
      <c r="AI342" s="198" t="s">
        <v>195</v>
      </c>
      <c r="AJ342" s="198"/>
      <c r="AK342" s="198"/>
      <c r="AL342" s="198"/>
      <c r="AM342" s="198"/>
      <c r="AN342" s="198"/>
      <c r="AO342" s="198"/>
      <c r="AP342" s="224"/>
    </row>
    <row r="343" spans="2:42" x14ac:dyDescent="0.2">
      <c r="B343" s="51" t="s">
        <v>227</v>
      </c>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1"/>
    </row>
    <row r="344" spans="2:42" x14ac:dyDescent="0.2">
      <c r="B344" s="72" t="s">
        <v>226</v>
      </c>
      <c r="C344" s="73"/>
      <c r="D344" s="73"/>
      <c r="E344" s="73"/>
      <c r="F344" s="73"/>
      <c r="G344" s="73"/>
      <c r="H344" s="219">
        <v>1.0249999999999999</v>
      </c>
      <c r="I344" s="219"/>
      <c r="J344" s="219"/>
      <c r="K344" s="221" t="s">
        <v>66</v>
      </c>
      <c r="L344" s="221"/>
      <c r="M344" s="221"/>
      <c r="N344" s="221"/>
      <c r="O344" s="221"/>
      <c r="P344" s="221"/>
      <c r="Q344" s="221"/>
      <c r="R344" s="221"/>
      <c r="S344" s="221"/>
      <c r="T344" s="221"/>
      <c r="U344" s="221"/>
      <c r="V344" s="221"/>
      <c r="W344" s="221"/>
      <c r="X344" s="221"/>
      <c r="Y344" s="221"/>
      <c r="Z344" s="221"/>
      <c r="AA344" s="219">
        <v>16.3</v>
      </c>
      <c r="AB344" s="219"/>
      <c r="AC344" s="219"/>
      <c r="AD344" s="221" t="s">
        <v>67</v>
      </c>
      <c r="AE344" s="221"/>
      <c r="AF344" s="221"/>
      <c r="AG344" s="221"/>
      <c r="AH344" s="221"/>
      <c r="AI344" s="73"/>
      <c r="AJ344" s="73"/>
      <c r="AK344" s="73"/>
      <c r="AL344" s="73"/>
      <c r="AM344" s="73"/>
      <c r="AN344" s="73"/>
      <c r="AO344" s="73"/>
      <c r="AP344" s="14"/>
    </row>
    <row r="345" spans="2:42" ht="9" customHeight="1"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row>
    <row r="346" spans="2:42" ht="9" customHeight="1" x14ac:dyDescent="0.2">
      <c r="B346" s="47" t="s">
        <v>258</v>
      </c>
      <c r="C346" s="47"/>
      <c r="D346" s="47"/>
      <c r="E346" s="47"/>
      <c r="F346" s="47"/>
      <c r="G346" s="47"/>
      <c r="H346" s="47"/>
      <c r="I346" s="47"/>
      <c r="J346" s="47"/>
      <c r="K346" s="47"/>
      <c r="L346" s="47"/>
      <c r="M346" s="47"/>
      <c r="N346" s="47"/>
      <c r="O346" s="47"/>
      <c r="P346" s="47"/>
      <c r="Q346" s="47"/>
      <c r="R346" s="47"/>
      <c r="S346" s="47"/>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row>
    <row r="347" spans="2:42" ht="9" customHeight="1" x14ac:dyDescent="0.2">
      <c r="B347" s="47"/>
      <c r="C347" s="216">
        <f t="shared" ref="C347" si="49">T342*100</f>
        <v>774</v>
      </c>
      <c r="D347" s="216"/>
      <c r="E347" s="216"/>
      <c r="F347" s="47" t="s">
        <v>7</v>
      </c>
      <c r="G347" s="216">
        <f t="shared" ref="G347" si="50">AF342*100</f>
        <v>664</v>
      </c>
      <c r="H347" s="216"/>
      <c r="I347" s="216"/>
      <c r="J347" s="47" t="s">
        <v>2</v>
      </c>
      <c r="K347" s="223">
        <f t="shared" ref="K347" si="51">C347-G347</f>
        <v>110</v>
      </c>
      <c r="L347" s="223"/>
      <c r="M347" s="223"/>
      <c r="N347" s="223"/>
      <c r="O347" s="47" t="s">
        <v>23</v>
      </c>
      <c r="P347" s="47"/>
      <c r="Q347" s="47"/>
      <c r="R347" s="47"/>
      <c r="S347" s="47"/>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row>
    <row r="348" spans="2:42" ht="9" customHeight="1" x14ac:dyDescent="0.2">
      <c r="B348" s="47"/>
      <c r="C348" s="47"/>
      <c r="D348" s="47"/>
      <c r="E348" s="47"/>
      <c r="F348" s="47"/>
      <c r="G348" s="47"/>
      <c r="H348" s="47"/>
      <c r="I348" s="47"/>
      <c r="J348" s="47"/>
      <c r="K348" s="47"/>
      <c r="L348" s="47"/>
      <c r="M348" s="47"/>
      <c r="N348" s="47"/>
      <c r="O348" s="47"/>
      <c r="P348" s="47"/>
      <c r="Q348" s="47"/>
      <c r="R348" s="47"/>
      <c r="S348" s="47"/>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row>
    <row r="349" spans="2:42" ht="9" customHeight="1" x14ac:dyDescent="0.2">
      <c r="B349" s="47" t="s">
        <v>259</v>
      </c>
      <c r="C349" s="47"/>
      <c r="D349" s="47"/>
      <c r="E349" s="47"/>
      <c r="F349" s="47"/>
      <c r="G349" s="47"/>
      <c r="H349" s="47"/>
      <c r="I349" s="47"/>
      <c r="J349" s="47"/>
      <c r="K349" s="47"/>
      <c r="L349" s="47"/>
      <c r="M349" s="47"/>
      <c r="N349" s="47"/>
      <c r="O349" s="47"/>
      <c r="P349" s="47"/>
      <c r="Q349" s="47"/>
      <c r="R349" s="47"/>
      <c r="S349" s="47"/>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row>
    <row r="350" spans="2:42" ht="9" customHeight="1" x14ac:dyDescent="0.2">
      <c r="B350" s="216" t="s">
        <v>72</v>
      </c>
      <c r="C350" s="216"/>
      <c r="D350" s="216"/>
      <c r="E350" s="216"/>
      <c r="F350" s="216" t="s">
        <v>2</v>
      </c>
      <c r="G350" s="216" t="s">
        <v>73</v>
      </c>
      <c r="H350" s="216"/>
      <c r="I350" s="216"/>
      <c r="J350" s="216"/>
      <c r="K350" s="216" t="s">
        <v>3</v>
      </c>
      <c r="L350" s="194" t="s">
        <v>72</v>
      </c>
      <c r="M350" s="194"/>
      <c r="N350" s="194"/>
      <c r="O350" s="194"/>
      <c r="P350" s="47"/>
      <c r="Q350" s="47"/>
      <c r="R350" s="47"/>
      <c r="S350" s="47"/>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row>
    <row r="351" spans="2:42" ht="9" customHeight="1" x14ac:dyDescent="0.2">
      <c r="B351" s="216"/>
      <c r="C351" s="216"/>
      <c r="D351" s="216"/>
      <c r="E351" s="216"/>
      <c r="F351" s="216"/>
      <c r="G351" s="216"/>
      <c r="H351" s="216"/>
      <c r="I351" s="216"/>
      <c r="J351" s="216"/>
      <c r="K351" s="216"/>
      <c r="L351" s="216" t="s">
        <v>73</v>
      </c>
      <c r="M351" s="216"/>
      <c r="N351" s="216"/>
      <c r="O351" s="216"/>
      <c r="P351" s="47"/>
      <c r="Q351" s="47"/>
      <c r="R351" s="47"/>
      <c r="S351" s="47"/>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row>
    <row r="352" spans="2:42" ht="9" customHeight="1" x14ac:dyDescent="0.2">
      <c r="B352" s="47"/>
      <c r="C352" s="47"/>
      <c r="D352" s="47"/>
      <c r="E352" s="47"/>
      <c r="F352" s="216" t="s">
        <v>2</v>
      </c>
      <c r="G352" s="216">
        <f t="shared" ref="G352" si="52">AA344</f>
        <v>16.3</v>
      </c>
      <c r="H352" s="216"/>
      <c r="I352" s="216"/>
      <c r="J352" s="216"/>
      <c r="K352" s="216" t="s">
        <v>3</v>
      </c>
      <c r="L352" s="194">
        <f t="shared" ref="L352" si="53">I342</f>
        <v>1.004</v>
      </c>
      <c r="M352" s="194"/>
      <c r="N352" s="194"/>
      <c r="O352" s="194"/>
      <c r="P352" s="47"/>
      <c r="Q352" s="47"/>
      <c r="R352" s="47"/>
      <c r="S352" s="47"/>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row>
    <row r="353" spans="2:42" ht="9" customHeight="1" x14ac:dyDescent="0.2">
      <c r="B353" s="47"/>
      <c r="C353" s="47"/>
      <c r="D353" s="47"/>
      <c r="E353" s="47"/>
      <c r="F353" s="216"/>
      <c r="G353" s="216"/>
      <c r="H353" s="216"/>
      <c r="I353" s="216"/>
      <c r="J353" s="216"/>
      <c r="K353" s="216"/>
      <c r="L353" s="216">
        <f t="shared" ref="L353" si="54">H344</f>
        <v>1.0249999999999999</v>
      </c>
      <c r="M353" s="216"/>
      <c r="N353" s="216"/>
      <c r="O353" s="216"/>
      <c r="P353" s="47"/>
      <c r="Q353" s="47"/>
      <c r="R353" s="47"/>
      <c r="S353" s="47"/>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row>
    <row r="354" spans="2:42" ht="9" customHeight="1" x14ac:dyDescent="0.2">
      <c r="B354" s="47"/>
      <c r="C354" s="47"/>
      <c r="D354" s="47"/>
      <c r="E354" s="47"/>
      <c r="F354" s="216" t="s">
        <v>2</v>
      </c>
      <c r="G354" s="197">
        <f t="shared" ref="G354" si="55">G352*L352/L353</f>
        <v>15.966048780487808</v>
      </c>
      <c r="H354" s="197"/>
      <c r="I354" s="197"/>
      <c r="J354" s="197"/>
      <c r="K354" s="216" t="s">
        <v>74</v>
      </c>
      <c r="L354" s="216"/>
      <c r="M354" s="47"/>
      <c r="N354" s="47"/>
      <c r="O354" s="47"/>
      <c r="P354" s="47"/>
      <c r="Q354" s="47"/>
      <c r="R354" s="47"/>
      <c r="S354" s="47"/>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row>
    <row r="355" spans="2:42" ht="9" customHeight="1" x14ac:dyDescent="0.2">
      <c r="B355" s="47"/>
      <c r="C355" s="47"/>
      <c r="D355" s="47"/>
      <c r="E355" s="47"/>
      <c r="F355" s="216"/>
      <c r="G355" s="197"/>
      <c r="H355" s="197"/>
      <c r="I355" s="197"/>
      <c r="J355" s="197"/>
      <c r="K355" s="216"/>
      <c r="L355" s="216"/>
      <c r="M355" s="47"/>
      <c r="N355" s="47"/>
      <c r="O355" s="47"/>
      <c r="P355" s="47"/>
      <c r="Q355" s="47"/>
      <c r="R355" s="47"/>
      <c r="S355" s="47"/>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row>
    <row r="356" spans="2:42" ht="9" customHeight="1" x14ac:dyDescent="0.2">
      <c r="B356" s="47" t="s">
        <v>260</v>
      </c>
      <c r="C356" s="47"/>
      <c r="D356" s="47"/>
      <c r="E356" s="47"/>
      <c r="F356" s="47"/>
      <c r="G356" s="47"/>
      <c r="H356" s="47"/>
      <c r="I356" s="47"/>
      <c r="J356" s="47"/>
      <c r="K356" s="47"/>
      <c r="L356" s="47"/>
      <c r="M356" s="47"/>
      <c r="N356" s="47"/>
      <c r="O356" s="47"/>
      <c r="P356" s="47"/>
      <c r="Q356" s="47"/>
      <c r="R356" s="47"/>
      <c r="S356" s="47"/>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row>
    <row r="357" spans="2:42" ht="9" customHeight="1" x14ac:dyDescent="0.2">
      <c r="B357" s="47" t="s">
        <v>47</v>
      </c>
      <c r="C357" s="47"/>
      <c r="D357" s="47"/>
      <c r="E357" s="47"/>
      <c r="F357" s="47"/>
      <c r="G357" s="47"/>
      <c r="H357" s="47"/>
      <c r="I357" s="47"/>
      <c r="J357" s="47"/>
      <c r="K357" s="47"/>
      <c r="L357" s="47"/>
      <c r="M357" s="47"/>
      <c r="N357" s="47"/>
      <c r="O357" s="47"/>
      <c r="P357" s="47"/>
      <c r="Q357" s="47"/>
      <c r="R357" s="47"/>
      <c r="S357" s="47"/>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row>
    <row r="358" spans="2:42" ht="9" customHeight="1" x14ac:dyDescent="0.2">
      <c r="B358" s="47"/>
      <c r="C358" s="47" t="s">
        <v>2</v>
      </c>
      <c r="D358" s="216">
        <f t="shared" ref="D358" si="56">K347</f>
        <v>110</v>
      </c>
      <c r="E358" s="216"/>
      <c r="F358" s="47" t="s">
        <v>3</v>
      </c>
      <c r="G358" s="196">
        <f t="shared" ref="G358" si="57">ROUND(G354,2)</f>
        <v>15.97</v>
      </c>
      <c r="H358" s="216"/>
      <c r="I358" s="216"/>
      <c r="J358" s="47"/>
      <c r="K358" s="47"/>
      <c r="L358" s="47"/>
      <c r="M358" s="47"/>
      <c r="N358" s="47"/>
      <c r="O358" s="47"/>
      <c r="P358" s="47"/>
      <c r="Q358" s="47"/>
      <c r="R358" s="47"/>
      <c r="S358" s="47"/>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row>
    <row r="359" spans="2:42" ht="9" customHeight="1" x14ac:dyDescent="0.2">
      <c r="B359" s="47"/>
      <c r="C359" s="47" t="s">
        <v>2</v>
      </c>
      <c r="D359" s="197">
        <f t="shared" ref="D359" si="58">D358*G358</f>
        <v>1756.7</v>
      </c>
      <c r="E359" s="197"/>
      <c r="F359" s="197"/>
      <c r="G359" s="197"/>
      <c r="H359" s="216" t="s">
        <v>74</v>
      </c>
      <c r="I359" s="216"/>
      <c r="J359" s="47"/>
      <c r="K359" s="47"/>
      <c r="L359" s="47"/>
      <c r="M359" s="47"/>
      <c r="N359" s="47"/>
      <c r="O359" s="47"/>
      <c r="P359" s="47"/>
      <c r="Q359" s="47"/>
      <c r="R359" s="47"/>
      <c r="S359" s="47"/>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row>
    <row r="360" spans="2:42" ht="9" customHeight="1" x14ac:dyDescent="0.2">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row>
    <row r="361" spans="2:42" x14ac:dyDescent="0.2">
      <c r="B361" s="73" t="s">
        <v>271</v>
      </c>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row>
    <row r="362" spans="2:42" x14ac:dyDescent="0.2">
      <c r="B362" s="52" t="s">
        <v>63</v>
      </c>
      <c r="C362" s="48"/>
      <c r="D362" s="48"/>
      <c r="E362" s="48"/>
      <c r="F362" s="48"/>
      <c r="G362" s="48"/>
      <c r="H362" s="48"/>
      <c r="I362" s="204">
        <v>1.0029999999999999</v>
      </c>
      <c r="J362" s="204"/>
      <c r="K362" s="204"/>
      <c r="L362" s="204"/>
      <c r="M362" s="49" t="s">
        <v>64</v>
      </c>
      <c r="N362" s="5"/>
      <c r="O362" s="5"/>
      <c r="P362" s="5"/>
      <c r="Q362" s="5"/>
      <c r="R362" s="5"/>
      <c r="S362" s="5"/>
      <c r="T362" s="204">
        <v>7.45</v>
      </c>
      <c r="U362" s="204"/>
      <c r="V362" s="204"/>
      <c r="W362" s="198" t="s">
        <v>65</v>
      </c>
      <c r="X362" s="198"/>
      <c r="Y362" s="198"/>
      <c r="Z362" s="198"/>
      <c r="AA362" s="198"/>
      <c r="AB362" s="198"/>
      <c r="AC362" s="198"/>
      <c r="AD362" s="198"/>
      <c r="AE362" s="198"/>
      <c r="AF362" s="204">
        <v>6.75</v>
      </c>
      <c r="AG362" s="204"/>
      <c r="AH362" s="204"/>
      <c r="AI362" s="198" t="s">
        <v>195</v>
      </c>
      <c r="AJ362" s="198"/>
      <c r="AK362" s="198"/>
      <c r="AL362" s="198"/>
      <c r="AM362" s="198"/>
      <c r="AN362" s="198"/>
      <c r="AO362" s="198"/>
      <c r="AP362" s="224"/>
    </row>
    <row r="363" spans="2:42" x14ac:dyDescent="0.2">
      <c r="B363" s="51" t="s">
        <v>227</v>
      </c>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1"/>
    </row>
    <row r="364" spans="2:42" x14ac:dyDescent="0.2">
      <c r="B364" s="72" t="s">
        <v>226</v>
      </c>
      <c r="C364" s="73"/>
      <c r="D364" s="73"/>
      <c r="E364" s="73"/>
      <c r="F364" s="73"/>
      <c r="G364" s="73"/>
      <c r="H364" s="219">
        <v>1.0249999999999999</v>
      </c>
      <c r="I364" s="219"/>
      <c r="J364" s="219"/>
      <c r="K364" s="221" t="s">
        <v>66</v>
      </c>
      <c r="L364" s="221"/>
      <c r="M364" s="221"/>
      <c r="N364" s="221"/>
      <c r="O364" s="221"/>
      <c r="P364" s="221"/>
      <c r="Q364" s="221"/>
      <c r="R364" s="221"/>
      <c r="S364" s="221"/>
      <c r="T364" s="221"/>
      <c r="U364" s="221"/>
      <c r="V364" s="221"/>
      <c r="W364" s="221"/>
      <c r="X364" s="221"/>
      <c r="Y364" s="221"/>
      <c r="Z364" s="221"/>
      <c r="AA364" s="219">
        <v>17.7</v>
      </c>
      <c r="AB364" s="219"/>
      <c r="AC364" s="219"/>
      <c r="AD364" s="221" t="s">
        <v>67</v>
      </c>
      <c r="AE364" s="221"/>
      <c r="AF364" s="221"/>
      <c r="AG364" s="221"/>
      <c r="AH364" s="221"/>
      <c r="AI364" s="73"/>
      <c r="AJ364" s="73"/>
      <c r="AK364" s="73"/>
      <c r="AL364" s="73"/>
      <c r="AM364" s="73"/>
      <c r="AN364" s="73"/>
      <c r="AO364" s="73"/>
      <c r="AP364" s="14"/>
    </row>
    <row r="365" spans="2:42" ht="9" customHeight="1"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row>
    <row r="366" spans="2:42" ht="9" customHeight="1" x14ac:dyDescent="0.2">
      <c r="B366" s="47" t="s">
        <v>261</v>
      </c>
      <c r="C366" s="47"/>
      <c r="D366" s="47"/>
      <c r="E366" s="47"/>
      <c r="F366" s="47"/>
      <c r="G366" s="47"/>
      <c r="H366" s="47"/>
      <c r="I366" s="47"/>
      <c r="J366" s="47"/>
      <c r="K366" s="47"/>
      <c r="L366" s="47"/>
      <c r="M366" s="47"/>
      <c r="N366" s="47"/>
      <c r="O366" s="47"/>
      <c r="P366" s="47"/>
      <c r="Q366" s="47"/>
      <c r="R366" s="47"/>
      <c r="S366" s="47"/>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row>
    <row r="367" spans="2:42" ht="9" customHeight="1" x14ac:dyDescent="0.2">
      <c r="B367" s="47"/>
      <c r="C367" s="216">
        <f t="shared" ref="C367" si="59">T362*100</f>
        <v>745</v>
      </c>
      <c r="D367" s="216"/>
      <c r="E367" s="216"/>
      <c r="F367" s="47" t="s">
        <v>7</v>
      </c>
      <c r="G367" s="216">
        <f t="shared" ref="G367" si="60">AF362*100</f>
        <v>675</v>
      </c>
      <c r="H367" s="216"/>
      <c r="I367" s="216"/>
      <c r="J367" s="47" t="s">
        <v>2</v>
      </c>
      <c r="K367" s="223">
        <f t="shared" ref="K367" si="61">C367-G367</f>
        <v>70</v>
      </c>
      <c r="L367" s="223"/>
      <c r="M367" s="223"/>
      <c r="N367" s="223"/>
      <c r="O367" s="47" t="s">
        <v>23</v>
      </c>
      <c r="P367" s="47"/>
      <c r="Q367" s="47"/>
      <c r="R367" s="47"/>
      <c r="S367" s="47"/>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row>
    <row r="368" spans="2:42" ht="9" customHeight="1" x14ac:dyDescent="0.2">
      <c r="B368" s="47"/>
      <c r="C368" s="47"/>
      <c r="D368" s="47"/>
      <c r="E368" s="47"/>
      <c r="F368" s="47"/>
      <c r="G368" s="47"/>
      <c r="H368" s="47"/>
      <c r="I368" s="47"/>
      <c r="J368" s="47"/>
      <c r="K368" s="47"/>
      <c r="L368" s="47"/>
      <c r="M368" s="47"/>
      <c r="N368" s="47"/>
      <c r="O368" s="47"/>
      <c r="P368" s="47"/>
      <c r="Q368" s="47"/>
      <c r="R368" s="47"/>
      <c r="S368" s="47"/>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row>
    <row r="369" spans="2:42" ht="9" customHeight="1" x14ac:dyDescent="0.2">
      <c r="B369" s="47" t="s">
        <v>262</v>
      </c>
      <c r="C369" s="47"/>
      <c r="D369" s="47"/>
      <c r="E369" s="47"/>
      <c r="F369" s="47"/>
      <c r="G369" s="47"/>
      <c r="H369" s="47"/>
      <c r="I369" s="47"/>
      <c r="J369" s="47"/>
      <c r="K369" s="47"/>
      <c r="L369" s="47"/>
      <c r="M369" s="47"/>
      <c r="N369" s="47"/>
      <c r="O369" s="47"/>
      <c r="P369" s="47"/>
      <c r="Q369" s="47"/>
      <c r="R369" s="47"/>
      <c r="S369" s="47"/>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row>
    <row r="370" spans="2:42" ht="9" customHeight="1" x14ac:dyDescent="0.2">
      <c r="B370" s="216" t="s">
        <v>72</v>
      </c>
      <c r="C370" s="216"/>
      <c r="D370" s="216"/>
      <c r="E370" s="216"/>
      <c r="F370" s="216" t="s">
        <v>2</v>
      </c>
      <c r="G370" s="216" t="s">
        <v>73</v>
      </c>
      <c r="H370" s="216"/>
      <c r="I370" s="216"/>
      <c r="J370" s="216"/>
      <c r="K370" s="216" t="s">
        <v>3</v>
      </c>
      <c r="L370" s="194" t="s">
        <v>72</v>
      </c>
      <c r="M370" s="194"/>
      <c r="N370" s="194"/>
      <c r="O370" s="194"/>
      <c r="P370" s="47"/>
      <c r="Q370" s="47"/>
      <c r="R370" s="47"/>
      <c r="S370" s="47"/>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row>
    <row r="371" spans="2:42" ht="9" customHeight="1" x14ac:dyDescent="0.2">
      <c r="B371" s="216"/>
      <c r="C371" s="216"/>
      <c r="D371" s="216"/>
      <c r="E371" s="216"/>
      <c r="F371" s="216"/>
      <c r="G371" s="216"/>
      <c r="H371" s="216"/>
      <c r="I371" s="216"/>
      <c r="J371" s="216"/>
      <c r="K371" s="216"/>
      <c r="L371" s="216" t="s">
        <v>73</v>
      </c>
      <c r="M371" s="216"/>
      <c r="N371" s="216"/>
      <c r="O371" s="216"/>
      <c r="P371" s="47"/>
      <c r="Q371" s="47"/>
      <c r="R371" s="47"/>
      <c r="S371" s="47"/>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row>
    <row r="372" spans="2:42" ht="9" customHeight="1" x14ac:dyDescent="0.2">
      <c r="B372" s="47"/>
      <c r="C372" s="47"/>
      <c r="D372" s="47"/>
      <c r="E372" s="47"/>
      <c r="F372" s="216" t="s">
        <v>2</v>
      </c>
      <c r="G372" s="216">
        <f t="shared" ref="G372" si="62">AA364</f>
        <v>17.7</v>
      </c>
      <c r="H372" s="216"/>
      <c r="I372" s="216"/>
      <c r="J372" s="216"/>
      <c r="K372" s="216" t="s">
        <v>3</v>
      </c>
      <c r="L372" s="194">
        <f t="shared" ref="L372" si="63">I362</f>
        <v>1.0029999999999999</v>
      </c>
      <c r="M372" s="194"/>
      <c r="N372" s="194"/>
      <c r="O372" s="194"/>
      <c r="P372" s="47"/>
      <c r="Q372" s="47"/>
      <c r="R372" s="47"/>
      <c r="S372" s="47"/>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row>
    <row r="373" spans="2:42" ht="9" customHeight="1" x14ac:dyDescent="0.2">
      <c r="B373" s="47"/>
      <c r="C373" s="47"/>
      <c r="D373" s="47"/>
      <c r="E373" s="47"/>
      <c r="F373" s="216"/>
      <c r="G373" s="216"/>
      <c r="H373" s="216"/>
      <c r="I373" s="216"/>
      <c r="J373" s="216"/>
      <c r="K373" s="216"/>
      <c r="L373" s="216">
        <f t="shared" ref="L373" si="64">H364</f>
        <v>1.0249999999999999</v>
      </c>
      <c r="M373" s="216"/>
      <c r="N373" s="216"/>
      <c r="O373" s="216"/>
      <c r="P373" s="47"/>
      <c r="Q373" s="47"/>
      <c r="R373" s="47"/>
      <c r="S373" s="47"/>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row>
    <row r="374" spans="2:42" ht="9" customHeight="1" x14ac:dyDescent="0.2">
      <c r="B374" s="47"/>
      <c r="C374" s="47"/>
      <c r="D374" s="47"/>
      <c r="E374" s="47"/>
      <c r="F374" s="216" t="s">
        <v>2</v>
      </c>
      <c r="G374" s="197">
        <f t="shared" ref="G374" si="65">G372*L372/L373</f>
        <v>17.320097560975608</v>
      </c>
      <c r="H374" s="197"/>
      <c r="I374" s="197"/>
      <c r="J374" s="197"/>
      <c r="K374" s="216" t="s">
        <v>74</v>
      </c>
      <c r="L374" s="216"/>
      <c r="M374" s="47"/>
      <c r="N374" s="47"/>
      <c r="O374" s="47"/>
      <c r="P374" s="47"/>
      <c r="Q374" s="47"/>
      <c r="R374" s="47"/>
      <c r="S374" s="47"/>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row>
    <row r="375" spans="2:42" ht="9" customHeight="1" x14ac:dyDescent="0.2">
      <c r="B375" s="47"/>
      <c r="C375" s="47"/>
      <c r="D375" s="47"/>
      <c r="E375" s="47"/>
      <c r="F375" s="216"/>
      <c r="G375" s="197"/>
      <c r="H375" s="197"/>
      <c r="I375" s="197"/>
      <c r="J375" s="197"/>
      <c r="K375" s="216"/>
      <c r="L375" s="216"/>
      <c r="M375" s="47"/>
      <c r="N375" s="47"/>
      <c r="O375" s="47"/>
      <c r="P375" s="47"/>
      <c r="Q375" s="47"/>
      <c r="R375" s="47"/>
      <c r="S375" s="47"/>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row>
    <row r="376" spans="2:42" ht="9" customHeight="1" x14ac:dyDescent="0.2">
      <c r="B376" s="47" t="s">
        <v>263</v>
      </c>
      <c r="C376" s="47"/>
      <c r="D376" s="47"/>
      <c r="E376" s="47"/>
      <c r="F376" s="47"/>
      <c r="G376" s="47"/>
      <c r="H376" s="47"/>
      <c r="I376" s="47"/>
      <c r="J376" s="47"/>
      <c r="K376" s="47"/>
      <c r="L376" s="47"/>
      <c r="M376" s="47"/>
      <c r="N376" s="47"/>
      <c r="O376" s="47"/>
      <c r="P376" s="47"/>
      <c r="Q376" s="47"/>
      <c r="R376" s="47"/>
      <c r="S376" s="47"/>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row>
    <row r="377" spans="2:42" ht="9" customHeight="1" x14ac:dyDescent="0.2">
      <c r="B377" s="47" t="s">
        <v>47</v>
      </c>
      <c r="C377" s="47"/>
      <c r="D377" s="47"/>
      <c r="E377" s="47"/>
      <c r="F377" s="47"/>
      <c r="G377" s="47"/>
      <c r="H377" s="47"/>
      <c r="I377" s="47"/>
      <c r="J377" s="47"/>
      <c r="K377" s="47"/>
      <c r="L377" s="47"/>
      <c r="M377" s="47"/>
      <c r="N377" s="47"/>
      <c r="O377" s="47"/>
      <c r="P377" s="47"/>
      <c r="Q377" s="47"/>
      <c r="R377" s="47"/>
      <c r="S377" s="47"/>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row>
    <row r="378" spans="2:42" ht="9" customHeight="1" x14ac:dyDescent="0.2">
      <c r="B378" s="47"/>
      <c r="C378" s="47" t="s">
        <v>2</v>
      </c>
      <c r="D378" s="216">
        <f t="shared" ref="D378" si="66">K367</f>
        <v>70</v>
      </c>
      <c r="E378" s="216"/>
      <c r="F378" s="47" t="s">
        <v>3</v>
      </c>
      <c r="G378" s="196">
        <f t="shared" si="38"/>
        <v>17.32</v>
      </c>
      <c r="H378" s="216"/>
      <c r="I378" s="216"/>
      <c r="J378" s="47"/>
      <c r="K378" s="47"/>
      <c r="L378" s="47"/>
      <c r="M378" s="47"/>
      <c r="N378" s="47"/>
      <c r="O378" s="47"/>
      <c r="P378" s="47"/>
      <c r="Q378" s="47"/>
      <c r="R378" s="47"/>
      <c r="S378" s="47"/>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row>
    <row r="379" spans="2:42" ht="9" customHeight="1" x14ac:dyDescent="0.2">
      <c r="B379" s="47"/>
      <c r="C379" s="47" t="s">
        <v>2</v>
      </c>
      <c r="D379" s="197">
        <f t="shared" ref="D379" si="67">D378*G378</f>
        <v>1212.4000000000001</v>
      </c>
      <c r="E379" s="197"/>
      <c r="F379" s="197"/>
      <c r="G379" s="197"/>
      <c r="H379" s="216" t="s">
        <v>74</v>
      </c>
      <c r="I379" s="216"/>
      <c r="J379" s="47"/>
      <c r="K379" s="47"/>
      <c r="L379" s="47"/>
      <c r="M379" s="47"/>
      <c r="N379" s="47"/>
      <c r="O379" s="47"/>
      <c r="P379" s="47"/>
      <c r="Q379" s="47"/>
      <c r="R379" s="47"/>
      <c r="S379" s="47"/>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row>
    <row r="380" spans="2:42" ht="9" customHeight="1" x14ac:dyDescent="0.2">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row>
    <row r="381" spans="2:42" x14ac:dyDescent="0.2">
      <c r="B381" s="73" t="s">
        <v>254</v>
      </c>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row>
    <row r="382" spans="2:42" x14ac:dyDescent="0.2">
      <c r="B382" s="52" t="s">
        <v>63</v>
      </c>
      <c r="C382" s="48"/>
      <c r="D382" s="48"/>
      <c r="E382" s="48"/>
      <c r="F382" s="48"/>
      <c r="G382" s="48"/>
      <c r="H382" s="48"/>
      <c r="I382" s="204">
        <v>1.004</v>
      </c>
      <c r="J382" s="204"/>
      <c r="K382" s="204"/>
      <c r="L382" s="204"/>
      <c r="M382" s="49" t="s">
        <v>64</v>
      </c>
      <c r="N382" s="5"/>
      <c r="O382" s="5"/>
      <c r="P382" s="5"/>
      <c r="Q382" s="5"/>
      <c r="R382" s="5"/>
      <c r="S382" s="5"/>
      <c r="T382" s="204">
        <v>8.4600000000000009</v>
      </c>
      <c r="U382" s="204"/>
      <c r="V382" s="204"/>
      <c r="W382" s="198" t="s">
        <v>65</v>
      </c>
      <c r="X382" s="198"/>
      <c r="Y382" s="198"/>
      <c r="Z382" s="198"/>
      <c r="AA382" s="198"/>
      <c r="AB382" s="198"/>
      <c r="AC382" s="198"/>
      <c r="AD382" s="198"/>
      <c r="AE382" s="198"/>
      <c r="AF382" s="204">
        <v>7.16</v>
      </c>
      <c r="AG382" s="204"/>
      <c r="AH382" s="204"/>
      <c r="AI382" s="198" t="s">
        <v>195</v>
      </c>
      <c r="AJ382" s="198"/>
      <c r="AK382" s="198"/>
      <c r="AL382" s="198"/>
      <c r="AM382" s="198"/>
      <c r="AN382" s="198"/>
      <c r="AO382" s="198"/>
      <c r="AP382" s="224"/>
    </row>
    <row r="383" spans="2:42" x14ac:dyDescent="0.2">
      <c r="B383" s="51" t="s">
        <v>227</v>
      </c>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1"/>
    </row>
    <row r="384" spans="2:42" x14ac:dyDescent="0.2">
      <c r="B384" s="72" t="s">
        <v>226</v>
      </c>
      <c r="C384" s="73"/>
      <c r="D384" s="73"/>
      <c r="E384" s="73"/>
      <c r="F384" s="73"/>
      <c r="G384" s="73"/>
      <c r="H384" s="219">
        <v>1.0249999999999999</v>
      </c>
      <c r="I384" s="219"/>
      <c r="J384" s="219"/>
      <c r="K384" s="221" t="s">
        <v>66</v>
      </c>
      <c r="L384" s="221"/>
      <c r="M384" s="221"/>
      <c r="N384" s="221"/>
      <c r="O384" s="221"/>
      <c r="P384" s="221"/>
      <c r="Q384" s="221"/>
      <c r="R384" s="221"/>
      <c r="S384" s="221"/>
      <c r="T384" s="221"/>
      <c r="U384" s="221"/>
      <c r="V384" s="221"/>
      <c r="W384" s="221"/>
      <c r="X384" s="221"/>
      <c r="Y384" s="221"/>
      <c r="Z384" s="221"/>
      <c r="AA384" s="219">
        <v>19.5</v>
      </c>
      <c r="AB384" s="219"/>
      <c r="AC384" s="219"/>
      <c r="AD384" s="221" t="s">
        <v>67</v>
      </c>
      <c r="AE384" s="221"/>
      <c r="AF384" s="221"/>
      <c r="AG384" s="221"/>
      <c r="AH384" s="221"/>
      <c r="AI384" s="73"/>
      <c r="AJ384" s="73"/>
      <c r="AK384" s="73"/>
      <c r="AL384" s="73"/>
      <c r="AM384" s="73"/>
      <c r="AN384" s="73"/>
      <c r="AO384" s="73"/>
      <c r="AP384" s="14"/>
    </row>
    <row r="385" spans="2:42" ht="9" customHeight="1"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row>
    <row r="386" spans="2:42" ht="9" customHeight="1" x14ac:dyDescent="0.2">
      <c r="B386" s="47" t="s">
        <v>264</v>
      </c>
      <c r="C386" s="47"/>
      <c r="D386" s="47"/>
      <c r="E386" s="47"/>
      <c r="F386" s="47"/>
      <c r="G386" s="47"/>
      <c r="H386" s="47"/>
      <c r="I386" s="47"/>
      <c r="J386" s="47"/>
      <c r="K386" s="47"/>
      <c r="L386" s="47"/>
      <c r="M386" s="47"/>
      <c r="N386" s="47"/>
      <c r="O386" s="47"/>
      <c r="P386" s="47"/>
      <c r="Q386" s="47"/>
      <c r="R386" s="47"/>
      <c r="S386" s="47"/>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row>
    <row r="387" spans="2:42" ht="9" customHeight="1" x14ac:dyDescent="0.2">
      <c r="B387" s="47"/>
      <c r="C387" s="216">
        <f t="shared" ref="C387" si="68">T382*100</f>
        <v>846.00000000000011</v>
      </c>
      <c r="D387" s="216"/>
      <c r="E387" s="216"/>
      <c r="F387" s="47" t="s">
        <v>7</v>
      </c>
      <c r="G387" s="216">
        <f t="shared" ref="G387" si="69">AF382*100</f>
        <v>716</v>
      </c>
      <c r="H387" s="216"/>
      <c r="I387" s="216"/>
      <c r="J387" s="47" t="s">
        <v>2</v>
      </c>
      <c r="K387" s="223">
        <f t="shared" ref="K387" si="70">C387-G387</f>
        <v>130.00000000000011</v>
      </c>
      <c r="L387" s="223"/>
      <c r="M387" s="223"/>
      <c r="N387" s="223"/>
      <c r="O387" s="47" t="s">
        <v>23</v>
      </c>
      <c r="P387" s="47"/>
      <c r="Q387" s="47"/>
      <c r="R387" s="47"/>
      <c r="S387" s="47"/>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row>
    <row r="388" spans="2:42" ht="9" customHeight="1" x14ac:dyDescent="0.2">
      <c r="B388" s="47"/>
      <c r="C388" s="47"/>
      <c r="D388" s="47"/>
      <c r="E388" s="47"/>
      <c r="F388" s="47"/>
      <c r="G388" s="47"/>
      <c r="H388" s="47"/>
      <c r="I388" s="47"/>
      <c r="J388" s="47"/>
      <c r="K388" s="47"/>
      <c r="L388" s="47"/>
      <c r="M388" s="47"/>
      <c r="N388" s="47"/>
      <c r="O388" s="47"/>
      <c r="P388" s="47"/>
      <c r="Q388" s="47"/>
      <c r="R388" s="47"/>
      <c r="S388" s="47"/>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row>
    <row r="389" spans="2:42" ht="9" customHeight="1" x14ac:dyDescent="0.2">
      <c r="B389" s="47" t="s">
        <v>265</v>
      </c>
      <c r="C389" s="47"/>
      <c r="D389" s="47"/>
      <c r="E389" s="47"/>
      <c r="F389" s="47"/>
      <c r="G389" s="47"/>
      <c r="H389" s="47"/>
      <c r="I389" s="47"/>
      <c r="J389" s="47"/>
      <c r="K389" s="47"/>
      <c r="L389" s="47"/>
      <c r="M389" s="47"/>
      <c r="N389" s="47"/>
      <c r="O389" s="47"/>
      <c r="P389" s="47"/>
      <c r="Q389" s="47"/>
      <c r="R389" s="47"/>
      <c r="S389" s="47"/>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row>
    <row r="390" spans="2:42" ht="9" customHeight="1" x14ac:dyDescent="0.2">
      <c r="B390" s="216" t="s">
        <v>72</v>
      </c>
      <c r="C390" s="216"/>
      <c r="D390" s="216"/>
      <c r="E390" s="216"/>
      <c r="F390" s="216" t="s">
        <v>2</v>
      </c>
      <c r="G390" s="216" t="s">
        <v>73</v>
      </c>
      <c r="H390" s="216"/>
      <c r="I390" s="216"/>
      <c r="J390" s="216"/>
      <c r="K390" s="216" t="s">
        <v>3</v>
      </c>
      <c r="L390" s="194" t="s">
        <v>72</v>
      </c>
      <c r="M390" s="194"/>
      <c r="N390" s="194"/>
      <c r="O390" s="194"/>
      <c r="P390" s="47"/>
      <c r="Q390" s="47"/>
      <c r="R390" s="47"/>
      <c r="S390" s="47"/>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row>
    <row r="391" spans="2:42" ht="9" customHeight="1" x14ac:dyDescent="0.2">
      <c r="B391" s="216"/>
      <c r="C391" s="216"/>
      <c r="D391" s="216"/>
      <c r="E391" s="216"/>
      <c r="F391" s="216"/>
      <c r="G391" s="216"/>
      <c r="H391" s="216"/>
      <c r="I391" s="216"/>
      <c r="J391" s="216"/>
      <c r="K391" s="216"/>
      <c r="L391" s="216" t="s">
        <v>73</v>
      </c>
      <c r="M391" s="216"/>
      <c r="N391" s="216"/>
      <c r="O391" s="216"/>
      <c r="P391" s="47"/>
      <c r="Q391" s="47"/>
      <c r="R391" s="47"/>
      <c r="S391" s="47"/>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row>
    <row r="392" spans="2:42" ht="9" customHeight="1" x14ac:dyDescent="0.2">
      <c r="B392" s="47"/>
      <c r="C392" s="47"/>
      <c r="D392" s="47"/>
      <c r="E392" s="47"/>
      <c r="F392" s="216" t="s">
        <v>2</v>
      </c>
      <c r="G392" s="216">
        <f t="shared" ref="G392" si="71">AA384</f>
        <v>19.5</v>
      </c>
      <c r="H392" s="216"/>
      <c r="I392" s="216"/>
      <c r="J392" s="216"/>
      <c r="K392" s="216" t="s">
        <v>3</v>
      </c>
      <c r="L392" s="194">
        <f t="shared" ref="L392" si="72">I382</f>
        <v>1.004</v>
      </c>
      <c r="M392" s="194"/>
      <c r="N392" s="194"/>
      <c r="O392" s="194"/>
      <c r="P392" s="47"/>
      <c r="Q392" s="47"/>
      <c r="R392" s="47"/>
      <c r="S392" s="47"/>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row>
    <row r="393" spans="2:42" ht="9" customHeight="1" x14ac:dyDescent="0.2">
      <c r="B393" s="47"/>
      <c r="C393" s="47"/>
      <c r="D393" s="47"/>
      <c r="E393" s="47"/>
      <c r="F393" s="216"/>
      <c r="G393" s="216"/>
      <c r="H393" s="216"/>
      <c r="I393" s="216"/>
      <c r="J393" s="216"/>
      <c r="K393" s="216"/>
      <c r="L393" s="216">
        <f t="shared" ref="L393" si="73">H384</f>
        <v>1.0249999999999999</v>
      </c>
      <c r="M393" s="216"/>
      <c r="N393" s="216"/>
      <c r="O393" s="216"/>
      <c r="P393" s="47"/>
      <c r="Q393" s="47"/>
      <c r="R393" s="47"/>
      <c r="S393" s="47"/>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row>
    <row r="394" spans="2:42" ht="9" customHeight="1" x14ac:dyDescent="0.2">
      <c r="B394" s="47"/>
      <c r="C394" s="47"/>
      <c r="D394" s="47"/>
      <c r="E394" s="47"/>
      <c r="F394" s="216" t="s">
        <v>2</v>
      </c>
      <c r="G394" s="197">
        <f t="shared" ref="G394" si="74">G392*L392/L393</f>
        <v>19.10048780487805</v>
      </c>
      <c r="H394" s="197"/>
      <c r="I394" s="197"/>
      <c r="J394" s="197"/>
      <c r="K394" s="216" t="s">
        <v>74</v>
      </c>
      <c r="L394" s="216"/>
      <c r="M394" s="47"/>
      <c r="N394" s="47"/>
      <c r="O394" s="47"/>
      <c r="P394" s="47"/>
      <c r="Q394" s="47"/>
      <c r="R394" s="47"/>
      <c r="S394" s="47"/>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row>
    <row r="395" spans="2:42" ht="9" customHeight="1" x14ac:dyDescent="0.2">
      <c r="B395" s="47"/>
      <c r="C395" s="47"/>
      <c r="D395" s="47"/>
      <c r="E395" s="47"/>
      <c r="F395" s="216"/>
      <c r="G395" s="197"/>
      <c r="H395" s="197"/>
      <c r="I395" s="197"/>
      <c r="J395" s="197"/>
      <c r="K395" s="216"/>
      <c r="L395" s="216"/>
      <c r="M395" s="47"/>
      <c r="N395" s="47"/>
      <c r="O395" s="47"/>
      <c r="P395" s="47"/>
      <c r="Q395" s="47"/>
      <c r="R395" s="47"/>
      <c r="S395" s="47"/>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row>
    <row r="396" spans="2:42" ht="9" customHeight="1" x14ac:dyDescent="0.2">
      <c r="B396" s="47" t="s">
        <v>266</v>
      </c>
      <c r="C396" s="47"/>
      <c r="D396" s="47"/>
      <c r="E396" s="47"/>
      <c r="F396" s="47"/>
      <c r="G396" s="47"/>
      <c r="H396" s="47"/>
      <c r="I396" s="47"/>
      <c r="J396" s="47"/>
      <c r="K396" s="47"/>
      <c r="L396" s="47"/>
      <c r="M396" s="47"/>
      <c r="N396" s="47"/>
      <c r="O396" s="47"/>
      <c r="P396" s="47"/>
      <c r="Q396" s="47"/>
      <c r="R396" s="47"/>
      <c r="S396" s="47"/>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row>
    <row r="397" spans="2:42" ht="9" customHeight="1" x14ac:dyDescent="0.2">
      <c r="B397" s="47" t="s">
        <v>47</v>
      </c>
      <c r="C397" s="47"/>
      <c r="D397" s="47"/>
      <c r="E397" s="47"/>
      <c r="F397" s="47"/>
      <c r="G397" s="47"/>
      <c r="H397" s="47"/>
      <c r="I397" s="47"/>
      <c r="J397" s="47"/>
      <c r="K397" s="47"/>
      <c r="L397" s="47"/>
      <c r="M397" s="47"/>
      <c r="N397" s="47"/>
      <c r="O397" s="47"/>
      <c r="P397" s="47"/>
      <c r="Q397" s="47"/>
      <c r="R397" s="47"/>
      <c r="S397" s="47"/>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row>
    <row r="398" spans="2:42" ht="9" customHeight="1" x14ac:dyDescent="0.2">
      <c r="B398" s="47"/>
      <c r="C398" s="47" t="s">
        <v>2</v>
      </c>
      <c r="D398" s="216">
        <f t="shared" ref="D398" si="75">K387</f>
        <v>130.00000000000011</v>
      </c>
      <c r="E398" s="216"/>
      <c r="F398" s="47" t="s">
        <v>3</v>
      </c>
      <c r="G398" s="196">
        <f t="shared" si="47"/>
        <v>19.100000000000001</v>
      </c>
      <c r="H398" s="216"/>
      <c r="I398" s="216"/>
      <c r="J398" s="47"/>
      <c r="K398" s="47"/>
      <c r="L398" s="47"/>
      <c r="M398" s="47"/>
      <c r="N398" s="47"/>
      <c r="O398" s="47"/>
      <c r="P398" s="47"/>
      <c r="Q398" s="47"/>
      <c r="R398" s="47"/>
      <c r="S398" s="47"/>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row>
    <row r="399" spans="2:42" ht="9" customHeight="1" x14ac:dyDescent="0.2">
      <c r="B399" s="47"/>
      <c r="C399" s="47" t="s">
        <v>2</v>
      </c>
      <c r="D399" s="197">
        <f t="shared" ref="D399" si="76">D398*G398</f>
        <v>2483.0000000000023</v>
      </c>
      <c r="E399" s="197"/>
      <c r="F399" s="197"/>
      <c r="G399" s="197"/>
      <c r="H399" s="216" t="s">
        <v>74</v>
      </c>
      <c r="I399" s="216"/>
      <c r="J399" s="47"/>
      <c r="K399" s="47"/>
      <c r="L399" s="47"/>
      <c r="M399" s="47"/>
      <c r="N399" s="47"/>
      <c r="O399" s="47"/>
      <c r="P399" s="47"/>
      <c r="Q399" s="47"/>
      <c r="R399" s="47"/>
      <c r="S399" s="47"/>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row>
    <row r="400" spans="2:42" ht="9" customHeight="1" x14ac:dyDescent="0.2">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row>
  </sheetData>
  <mergeCells count="600">
    <mergeCell ref="F12:F13"/>
    <mergeCell ref="G12:J13"/>
    <mergeCell ref="K12:K13"/>
    <mergeCell ref="L12:O12"/>
    <mergeCell ref="L13:O13"/>
    <mergeCell ref="D19:G19"/>
    <mergeCell ref="H19:I19"/>
    <mergeCell ref="F14:F15"/>
    <mergeCell ref="G14:J15"/>
    <mergeCell ref="K14:L15"/>
    <mergeCell ref="D18:E18"/>
    <mergeCell ref="G18:I18"/>
    <mergeCell ref="C7:E7"/>
    <mergeCell ref="G7:I7"/>
    <mergeCell ref="K7:N7"/>
    <mergeCell ref="B10:E11"/>
    <mergeCell ref="F10:F11"/>
    <mergeCell ref="G10:J11"/>
    <mergeCell ref="K10:K11"/>
    <mergeCell ref="L10:O10"/>
    <mergeCell ref="L11:O11"/>
    <mergeCell ref="AI2:AP2"/>
    <mergeCell ref="K4:Z4"/>
    <mergeCell ref="AD4:AH4"/>
    <mergeCell ref="I2:L2"/>
    <mergeCell ref="T2:V2"/>
    <mergeCell ref="AF2:AH2"/>
    <mergeCell ref="H4:J4"/>
    <mergeCell ref="AA4:AC4"/>
    <mergeCell ref="W2:AE2"/>
    <mergeCell ref="AF22:AH22"/>
    <mergeCell ref="AI22:AP22"/>
    <mergeCell ref="H24:J24"/>
    <mergeCell ref="K24:Z24"/>
    <mergeCell ref="AA24:AC24"/>
    <mergeCell ref="AD24:AH24"/>
    <mergeCell ref="I22:L22"/>
    <mergeCell ref="T22:V22"/>
    <mergeCell ref="W22:AE22"/>
    <mergeCell ref="C27:E27"/>
    <mergeCell ref="G27:I27"/>
    <mergeCell ref="K27:N27"/>
    <mergeCell ref="B30:E31"/>
    <mergeCell ref="F30:F31"/>
    <mergeCell ref="G30:J31"/>
    <mergeCell ref="K30:K31"/>
    <mergeCell ref="L30:O30"/>
    <mergeCell ref="L31:O31"/>
    <mergeCell ref="F34:F35"/>
    <mergeCell ref="G34:J35"/>
    <mergeCell ref="K34:L35"/>
    <mergeCell ref="D38:E38"/>
    <mergeCell ref="G38:I38"/>
    <mergeCell ref="F32:F33"/>
    <mergeCell ref="G32:J33"/>
    <mergeCell ref="K32:K33"/>
    <mergeCell ref="L32:O32"/>
    <mergeCell ref="L33:O33"/>
    <mergeCell ref="AF42:AH42"/>
    <mergeCell ref="AI42:AP42"/>
    <mergeCell ref="H44:J44"/>
    <mergeCell ref="K44:Z44"/>
    <mergeCell ref="AA44:AC44"/>
    <mergeCell ref="AD44:AH44"/>
    <mergeCell ref="D39:G39"/>
    <mergeCell ref="H39:I39"/>
    <mergeCell ref="I42:L42"/>
    <mergeCell ref="T42:V42"/>
    <mergeCell ref="W42:AE42"/>
    <mergeCell ref="C47:E47"/>
    <mergeCell ref="G47:I47"/>
    <mergeCell ref="K47:N47"/>
    <mergeCell ref="B50:E51"/>
    <mergeCell ref="F50:F51"/>
    <mergeCell ref="G50:J51"/>
    <mergeCell ref="K50:K51"/>
    <mergeCell ref="L50:O50"/>
    <mergeCell ref="L51:O51"/>
    <mergeCell ref="F54:F55"/>
    <mergeCell ref="G54:J55"/>
    <mergeCell ref="K54:L55"/>
    <mergeCell ref="D58:E58"/>
    <mergeCell ref="G58:I58"/>
    <mergeCell ref="F52:F53"/>
    <mergeCell ref="G52:J53"/>
    <mergeCell ref="K52:K53"/>
    <mergeCell ref="L52:O52"/>
    <mergeCell ref="L53:O53"/>
    <mergeCell ref="AF62:AH62"/>
    <mergeCell ref="AI62:AP62"/>
    <mergeCell ref="H64:J64"/>
    <mergeCell ref="K64:Z64"/>
    <mergeCell ref="AA64:AC64"/>
    <mergeCell ref="AD64:AH64"/>
    <mergeCell ref="D59:G59"/>
    <mergeCell ref="H59:I59"/>
    <mergeCell ref="I62:L62"/>
    <mergeCell ref="T62:V62"/>
    <mergeCell ref="W62:AE62"/>
    <mergeCell ref="C67:E67"/>
    <mergeCell ref="G67:I67"/>
    <mergeCell ref="K67:N67"/>
    <mergeCell ref="B70:E71"/>
    <mergeCell ref="F70:F71"/>
    <mergeCell ref="G70:J71"/>
    <mergeCell ref="K70:K71"/>
    <mergeCell ref="L70:O70"/>
    <mergeCell ref="L71:O71"/>
    <mergeCell ref="F74:F75"/>
    <mergeCell ref="G74:J75"/>
    <mergeCell ref="K74:L75"/>
    <mergeCell ref="D78:E78"/>
    <mergeCell ref="G78:I78"/>
    <mergeCell ref="F72:F73"/>
    <mergeCell ref="G72:J73"/>
    <mergeCell ref="K72:K73"/>
    <mergeCell ref="L72:O72"/>
    <mergeCell ref="L73:O73"/>
    <mergeCell ref="AF82:AH82"/>
    <mergeCell ref="AI82:AP82"/>
    <mergeCell ref="H84:J84"/>
    <mergeCell ref="K84:Z84"/>
    <mergeCell ref="AA84:AC84"/>
    <mergeCell ref="AD84:AH84"/>
    <mergeCell ref="D79:G79"/>
    <mergeCell ref="H79:I79"/>
    <mergeCell ref="I82:L82"/>
    <mergeCell ref="T82:V82"/>
    <mergeCell ref="W82:AE82"/>
    <mergeCell ref="C87:E87"/>
    <mergeCell ref="G87:I87"/>
    <mergeCell ref="K87:N87"/>
    <mergeCell ref="B90:E91"/>
    <mergeCell ref="F90:F91"/>
    <mergeCell ref="G90:J91"/>
    <mergeCell ref="K90:K91"/>
    <mergeCell ref="L90:O90"/>
    <mergeCell ref="L91:O91"/>
    <mergeCell ref="F94:F95"/>
    <mergeCell ref="G94:J95"/>
    <mergeCell ref="K94:L95"/>
    <mergeCell ref="D98:E98"/>
    <mergeCell ref="G98:I98"/>
    <mergeCell ref="F92:F93"/>
    <mergeCell ref="G92:J93"/>
    <mergeCell ref="K92:K93"/>
    <mergeCell ref="L92:O92"/>
    <mergeCell ref="L93:O93"/>
    <mergeCell ref="AF102:AH102"/>
    <mergeCell ref="AI102:AP102"/>
    <mergeCell ref="H104:J104"/>
    <mergeCell ref="K104:Z104"/>
    <mergeCell ref="AA104:AC104"/>
    <mergeCell ref="AD104:AH104"/>
    <mergeCell ref="D99:G99"/>
    <mergeCell ref="H99:I99"/>
    <mergeCell ref="I102:L102"/>
    <mergeCell ref="T102:V102"/>
    <mergeCell ref="W102:AE102"/>
    <mergeCell ref="C107:E107"/>
    <mergeCell ref="G107:I107"/>
    <mergeCell ref="K107:N107"/>
    <mergeCell ref="B110:E111"/>
    <mergeCell ref="F110:F111"/>
    <mergeCell ref="G110:J111"/>
    <mergeCell ref="K110:K111"/>
    <mergeCell ref="L110:O110"/>
    <mergeCell ref="L111:O111"/>
    <mergeCell ref="F114:F115"/>
    <mergeCell ref="G114:J115"/>
    <mergeCell ref="K114:L115"/>
    <mergeCell ref="D118:E118"/>
    <mergeCell ref="G118:I118"/>
    <mergeCell ref="F112:F113"/>
    <mergeCell ref="G112:J113"/>
    <mergeCell ref="K112:K113"/>
    <mergeCell ref="L112:O112"/>
    <mergeCell ref="L113:O113"/>
    <mergeCell ref="AF122:AH122"/>
    <mergeCell ref="AI122:AP122"/>
    <mergeCell ref="H124:J124"/>
    <mergeCell ref="K124:Z124"/>
    <mergeCell ref="AA124:AC124"/>
    <mergeCell ref="AD124:AH124"/>
    <mergeCell ref="D119:G119"/>
    <mergeCell ref="H119:I119"/>
    <mergeCell ref="I122:L122"/>
    <mergeCell ref="T122:V122"/>
    <mergeCell ref="W122:AE122"/>
    <mergeCell ref="C127:E127"/>
    <mergeCell ref="G127:I127"/>
    <mergeCell ref="K127:N127"/>
    <mergeCell ref="B130:E131"/>
    <mergeCell ref="F130:F131"/>
    <mergeCell ref="G130:J131"/>
    <mergeCell ref="K130:K131"/>
    <mergeCell ref="L130:O130"/>
    <mergeCell ref="L131:O131"/>
    <mergeCell ref="F134:F135"/>
    <mergeCell ref="G134:J135"/>
    <mergeCell ref="K134:L135"/>
    <mergeCell ref="D138:E138"/>
    <mergeCell ref="G138:I138"/>
    <mergeCell ref="F132:F133"/>
    <mergeCell ref="G132:J133"/>
    <mergeCell ref="K132:K133"/>
    <mergeCell ref="L132:O132"/>
    <mergeCell ref="L133:O133"/>
    <mergeCell ref="AF142:AH142"/>
    <mergeCell ref="AI142:AP142"/>
    <mergeCell ref="H144:J144"/>
    <mergeCell ref="K144:Z144"/>
    <mergeCell ref="AA144:AC144"/>
    <mergeCell ref="AD144:AH144"/>
    <mergeCell ref="D139:G139"/>
    <mergeCell ref="H139:I139"/>
    <mergeCell ref="I142:L142"/>
    <mergeCell ref="T142:V142"/>
    <mergeCell ref="W142:AE142"/>
    <mergeCell ref="C147:E147"/>
    <mergeCell ref="G147:I147"/>
    <mergeCell ref="K147:N147"/>
    <mergeCell ref="B150:E151"/>
    <mergeCell ref="F150:F151"/>
    <mergeCell ref="G150:J151"/>
    <mergeCell ref="K150:K151"/>
    <mergeCell ref="L150:O150"/>
    <mergeCell ref="L151:O151"/>
    <mergeCell ref="F154:F155"/>
    <mergeCell ref="G154:J155"/>
    <mergeCell ref="K154:L155"/>
    <mergeCell ref="D158:E158"/>
    <mergeCell ref="G158:I158"/>
    <mergeCell ref="F152:F153"/>
    <mergeCell ref="G152:J153"/>
    <mergeCell ref="K152:K153"/>
    <mergeCell ref="L152:O152"/>
    <mergeCell ref="L153:O153"/>
    <mergeCell ref="AF162:AH162"/>
    <mergeCell ref="AI162:AP162"/>
    <mergeCell ref="H164:J164"/>
    <mergeCell ref="K164:Z164"/>
    <mergeCell ref="AA164:AC164"/>
    <mergeCell ref="AD164:AH164"/>
    <mergeCell ref="D159:G159"/>
    <mergeCell ref="H159:I159"/>
    <mergeCell ref="I162:L162"/>
    <mergeCell ref="T162:V162"/>
    <mergeCell ref="W162:AE162"/>
    <mergeCell ref="C167:E167"/>
    <mergeCell ref="G167:I167"/>
    <mergeCell ref="K167:N167"/>
    <mergeCell ref="B170:E171"/>
    <mergeCell ref="F170:F171"/>
    <mergeCell ref="G170:J171"/>
    <mergeCell ref="K170:K171"/>
    <mergeCell ref="L170:O170"/>
    <mergeCell ref="L171:O171"/>
    <mergeCell ref="F174:F175"/>
    <mergeCell ref="G174:J175"/>
    <mergeCell ref="K174:L175"/>
    <mergeCell ref="D178:E178"/>
    <mergeCell ref="G178:I178"/>
    <mergeCell ref="F172:F173"/>
    <mergeCell ref="G172:J173"/>
    <mergeCell ref="K172:K173"/>
    <mergeCell ref="L172:O172"/>
    <mergeCell ref="L173:O173"/>
    <mergeCell ref="AF182:AH182"/>
    <mergeCell ref="AI182:AP182"/>
    <mergeCell ref="H184:J184"/>
    <mergeCell ref="K184:Z184"/>
    <mergeCell ref="AA184:AC184"/>
    <mergeCell ref="AD184:AH184"/>
    <mergeCell ref="D179:G179"/>
    <mergeCell ref="H179:I179"/>
    <mergeCell ref="I182:L182"/>
    <mergeCell ref="T182:V182"/>
    <mergeCell ref="W182:AE182"/>
    <mergeCell ref="C187:E187"/>
    <mergeCell ref="G187:I187"/>
    <mergeCell ref="K187:N187"/>
    <mergeCell ref="B190:E191"/>
    <mergeCell ref="F190:F191"/>
    <mergeCell ref="G190:J191"/>
    <mergeCell ref="K190:K191"/>
    <mergeCell ref="L190:O190"/>
    <mergeCell ref="L191:O191"/>
    <mergeCell ref="F194:F195"/>
    <mergeCell ref="G194:J195"/>
    <mergeCell ref="K194:L195"/>
    <mergeCell ref="D198:E198"/>
    <mergeCell ref="G198:I198"/>
    <mergeCell ref="F192:F193"/>
    <mergeCell ref="G192:J193"/>
    <mergeCell ref="K192:K193"/>
    <mergeCell ref="L192:O192"/>
    <mergeCell ref="L193:O193"/>
    <mergeCell ref="AF202:AH202"/>
    <mergeCell ref="AI202:AP202"/>
    <mergeCell ref="H204:J204"/>
    <mergeCell ref="K204:Z204"/>
    <mergeCell ref="AA204:AC204"/>
    <mergeCell ref="AD204:AH204"/>
    <mergeCell ref="D199:G199"/>
    <mergeCell ref="H199:I199"/>
    <mergeCell ref="I202:L202"/>
    <mergeCell ref="T202:V202"/>
    <mergeCell ref="W202:AE202"/>
    <mergeCell ref="C207:E207"/>
    <mergeCell ref="G207:I207"/>
    <mergeCell ref="K207:N207"/>
    <mergeCell ref="B210:E211"/>
    <mergeCell ref="F210:F211"/>
    <mergeCell ref="G210:J211"/>
    <mergeCell ref="K210:K211"/>
    <mergeCell ref="L210:O210"/>
    <mergeCell ref="L211:O211"/>
    <mergeCell ref="F214:F215"/>
    <mergeCell ref="G214:J215"/>
    <mergeCell ref="K214:L215"/>
    <mergeCell ref="D218:E218"/>
    <mergeCell ref="G218:I218"/>
    <mergeCell ref="F212:F213"/>
    <mergeCell ref="G212:J213"/>
    <mergeCell ref="K212:K213"/>
    <mergeCell ref="L212:O212"/>
    <mergeCell ref="L213:O213"/>
    <mergeCell ref="AF222:AH222"/>
    <mergeCell ref="AI222:AP222"/>
    <mergeCell ref="H224:J224"/>
    <mergeCell ref="K224:Z224"/>
    <mergeCell ref="AA224:AC224"/>
    <mergeCell ref="AD224:AH224"/>
    <mergeCell ref="D219:G219"/>
    <mergeCell ref="H219:I219"/>
    <mergeCell ref="I222:L222"/>
    <mergeCell ref="T222:V222"/>
    <mergeCell ref="W222:AE222"/>
    <mergeCell ref="C227:E227"/>
    <mergeCell ref="G227:I227"/>
    <mergeCell ref="K227:N227"/>
    <mergeCell ref="B230:E231"/>
    <mergeCell ref="F230:F231"/>
    <mergeCell ref="G230:J231"/>
    <mergeCell ref="K230:K231"/>
    <mergeCell ref="L230:O230"/>
    <mergeCell ref="L231:O231"/>
    <mergeCell ref="D239:G239"/>
    <mergeCell ref="H239:I239"/>
    <mergeCell ref="F234:F235"/>
    <mergeCell ref="G234:J235"/>
    <mergeCell ref="K234:L235"/>
    <mergeCell ref="D238:E238"/>
    <mergeCell ref="G238:I238"/>
    <mergeCell ref="F232:F233"/>
    <mergeCell ref="G232:J233"/>
    <mergeCell ref="K232:K233"/>
    <mergeCell ref="L232:O232"/>
    <mergeCell ref="L233:O233"/>
    <mergeCell ref="I242:L242"/>
    <mergeCell ref="T242:V242"/>
    <mergeCell ref="W242:AE242"/>
    <mergeCell ref="AF242:AH242"/>
    <mergeCell ref="AI242:AP242"/>
    <mergeCell ref="H244:J244"/>
    <mergeCell ref="K244:Z244"/>
    <mergeCell ref="AA244:AC244"/>
    <mergeCell ref="AD244:AH244"/>
    <mergeCell ref="C247:E247"/>
    <mergeCell ref="G247:I247"/>
    <mergeCell ref="K247:N247"/>
    <mergeCell ref="B250:E251"/>
    <mergeCell ref="F250:F251"/>
    <mergeCell ref="G250:J251"/>
    <mergeCell ref="K250:K251"/>
    <mergeCell ref="L250:O250"/>
    <mergeCell ref="L251:O251"/>
    <mergeCell ref="F252:F253"/>
    <mergeCell ref="G252:J253"/>
    <mergeCell ref="K252:K253"/>
    <mergeCell ref="L252:O252"/>
    <mergeCell ref="L253:O253"/>
    <mergeCell ref="F254:F255"/>
    <mergeCell ref="G254:J255"/>
    <mergeCell ref="K254:L255"/>
    <mergeCell ref="D258:E258"/>
    <mergeCell ref="G258:I258"/>
    <mergeCell ref="D259:G259"/>
    <mergeCell ref="H259:I259"/>
    <mergeCell ref="I262:L262"/>
    <mergeCell ref="T262:V262"/>
    <mergeCell ref="W262:AE262"/>
    <mergeCell ref="AF262:AH262"/>
    <mergeCell ref="AI262:AP262"/>
    <mergeCell ref="H264:J264"/>
    <mergeCell ref="K264:Z264"/>
    <mergeCell ref="AA264:AC264"/>
    <mergeCell ref="AD264:AH264"/>
    <mergeCell ref="C267:E267"/>
    <mergeCell ref="G267:I267"/>
    <mergeCell ref="K267:N267"/>
    <mergeCell ref="B270:E271"/>
    <mergeCell ref="F270:F271"/>
    <mergeCell ref="G270:J271"/>
    <mergeCell ref="K270:K271"/>
    <mergeCell ref="L270:O270"/>
    <mergeCell ref="L271:O271"/>
    <mergeCell ref="F272:F273"/>
    <mergeCell ref="G272:J273"/>
    <mergeCell ref="K272:K273"/>
    <mergeCell ref="L272:O272"/>
    <mergeCell ref="L273:O273"/>
    <mergeCell ref="F274:F275"/>
    <mergeCell ref="G274:J275"/>
    <mergeCell ref="K274:L275"/>
    <mergeCell ref="D278:E278"/>
    <mergeCell ref="G278:I278"/>
    <mergeCell ref="D279:G279"/>
    <mergeCell ref="H279:I279"/>
    <mergeCell ref="I282:L282"/>
    <mergeCell ref="T282:V282"/>
    <mergeCell ref="W282:AE282"/>
    <mergeCell ref="AF282:AH282"/>
    <mergeCell ref="AI282:AP282"/>
    <mergeCell ref="H284:J284"/>
    <mergeCell ref="K284:Z284"/>
    <mergeCell ref="AA284:AC284"/>
    <mergeCell ref="AD284:AH284"/>
    <mergeCell ref="C287:E287"/>
    <mergeCell ref="G287:I287"/>
    <mergeCell ref="K287:N287"/>
    <mergeCell ref="B290:E291"/>
    <mergeCell ref="F290:F291"/>
    <mergeCell ref="G290:J291"/>
    <mergeCell ref="K290:K291"/>
    <mergeCell ref="L290:O290"/>
    <mergeCell ref="L291:O291"/>
    <mergeCell ref="F292:F293"/>
    <mergeCell ref="G292:J293"/>
    <mergeCell ref="K292:K293"/>
    <mergeCell ref="L292:O292"/>
    <mergeCell ref="L293:O293"/>
    <mergeCell ref="F294:F295"/>
    <mergeCell ref="G294:J295"/>
    <mergeCell ref="K294:L295"/>
    <mergeCell ref="D298:E298"/>
    <mergeCell ref="G298:I298"/>
    <mergeCell ref="D299:G299"/>
    <mergeCell ref="H299:I299"/>
    <mergeCell ref="I302:L302"/>
    <mergeCell ref="T302:V302"/>
    <mergeCell ref="W302:AE302"/>
    <mergeCell ref="AF302:AH302"/>
    <mergeCell ref="AI302:AP302"/>
    <mergeCell ref="H304:J304"/>
    <mergeCell ref="K304:Z304"/>
    <mergeCell ref="AA304:AC304"/>
    <mergeCell ref="AD304:AH304"/>
    <mergeCell ref="C307:E307"/>
    <mergeCell ref="G307:I307"/>
    <mergeCell ref="K307:N307"/>
    <mergeCell ref="B310:E311"/>
    <mergeCell ref="F310:F311"/>
    <mergeCell ref="G310:J311"/>
    <mergeCell ref="K310:K311"/>
    <mergeCell ref="L310:O310"/>
    <mergeCell ref="L311:O311"/>
    <mergeCell ref="F312:F313"/>
    <mergeCell ref="G312:J313"/>
    <mergeCell ref="K312:K313"/>
    <mergeCell ref="L312:O312"/>
    <mergeCell ref="L313:O313"/>
    <mergeCell ref="F314:F315"/>
    <mergeCell ref="G314:J315"/>
    <mergeCell ref="K314:L315"/>
    <mergeCell ref="D318:E318"/>
    <mergeCell ref="G318:I318"/>
    <mergeCell ref="D319:G319"/>
    <mergeCell ref="H319:I319"/>
    <mergeCell ref="I322:L322"/>
    <mergeCell ref="T322:V322"/>
    <mergeCell ref="W322:AE322"/>
    <mergeCell ref="AF322:AH322"/>
    <mergeCell ref="AI322:AP322"/>
    <mergeCell ref="H324:J324"/>
    <mergeCell ref="K324:Z324"/>
    <mergeCell ref="AA324:AC324"/>
    <mergeCell ref="AD324:AH324"/>
    <mergeCell ref="C327:E327"/>
    <mergeCell ref="G327:I327"/>
    <mergeCell ref="K327:N327"/>
    <mergeCell ref="B330:E331"/>
    <mergeCell ref="F330:F331"/>
    <mergeCell ref="G330:J331"/>
    <mergeCell ref="K330:K331"/>
    <mergeCell ref="L330:O330"/>
    <mergeCell ref="L331:O331"/>
    <mergeCell ref="F332:F333"/>
    <mergeCell ref="G332:J333"/>
    <mergeCell ref="K332:K333"/>
    <mergeCell ref="L332:O332"/>
    <mergeCell ref="L333:O333"/>
    <mergeCell ref="F334:F335"/>
    <mergeCell ref="G334:J335"/>
    <mergeCell ref="K334:L335"/>
    <mergeCell ref="D338:E338"/>
    <mergeCell ref="G338:I338"/>
    <mergeCell ref="D339:G339"/>
    <mergeCell ref="H339:I339"/>
    <mergeCell ref="I342:L342"/>
    <mergeCell ref="T342:V342"/>
    <mergeCell ref="W342:AE342"/>
    <mergeCell ref="AF342:AH342"/>
    <mergeCell ref="AI342:AP342"/>
    <mergeCell ref="H344:J344"/>
    <mergeCell ref="K344:Z344"/>
    <mergeCell ref="AA344:AC344"/>
    <mergeCell ref="AD344:AH344"/>
    <mergeCell ref="C347:E347"/>
    <mergeCell ref="G347:I347"/>
    <mergeCell ref="K347:N347"/>
    <mergeCell ref="B350:E351"/>
    <mergeCell ref="F350:F351"/>
    <mergeCell ref="G350:J351"/>
    <mergeCell ref="K350:K351"/>
    <mergeCell ref="L350:O350"/>
    <mergeCell ref="L351:O351"/>
    <mergeCell ref="F352:F353"/>
    <mergeCell ref="G352:J353"/>
    <mergeCell ref="K352:K353"/>
    <mergeCell ref="L352:O352"/>
    <mergeCell ref="L353:O353"/>
    <mergeCell ref="F354:F355"/>
    <mergeCell ref="G354:J355"/>
    <mergeCell ref="K354:L355"/>
    <mergeCell ref="D358:E358"/>
    <mergeCell ref="G358:I358"/>
    <mergeCell ref="D359:G359"/>
    <mergeCell ref="H359:I359"/>
    <mergeCell ref="I362:L362"/>
    <mergeCell ref="T362:V362"/>
    <mergeCell ref="W362:AE362"/>
    <mergeCell ref="AF362:AH362"/>
    <mergeCell ref="AI362:AP362"/>
    <mergeCell ref="H364:J364"/>
    <mergeCell ref="K364:Z364"/>
    <mergeCell ref="AA364:AC364"/>
    <mergeCell ref="AD364:AH364"/>
    <mergeCell ref="C367:E367"/>
    <mergeCell ref="G367:I367"/>
    <mergeCell ref="K367:N367"/>
    <mergeCell ref="B370:E371"/>
    <mergeCell ref="F370:F371"/>
    <mergeCell ref="G370:J371"/>
    <mergeCell ref="K370:K371"/>
    <mergeCell ref="L370:O370"/>
    <mergeCell ref="L371:O371"/>
    <mergeCell ref="F372:F373"/>
    <mergeCell ref="G372:J373"/>
    <mergeCell ref="K372:K373"/>
    <mergeCell ref="L372:O372"/>
    <mergeCell ref="L373:O373"/>
    <mergeCell ref="F374:F375"/>
    <mergeCell ref="G374:J375"/>
    <mergeCell ref="K374:L375"/>
    <mergeCell ref="D378:E378"/>
    <mergeCell ref="G378:I378"/>
    <mergeCell ref="D379:G379"/>
    <mergeCell ref="H379:I379"/>
    <mergeCell ref="I382:L382"/>
    <mergeCell ref="T382:V382"/>
    <mergeCell ref="W382:AE382"/>
    <mergeCell ref="AF382:AH382"/>
    <mergeCell ref="AI382:AP382"/>
    <mergeCell ref="H384:J384"/>
    <mergeCell ref="K384:Z384"/>
    <mergeCell ref="AA384:AC384"/>
    <mergeCell ref="AD384:AH384"/>
    <mergeCell ref="C387:E387"/>
    <mergeCell ref="G387:I387"/>
    <mergeCell ref="K387:N387"/>
    <mergeCell ref="B390:E391"/>
    <mergeCell ref="F390:F391"/>
    <mergeCell ref="G390:J391"/>
    <mergeCell ref="K390:K391"/>
    <mergeCell ref="L390:O390"/>
    <mergeCell ref="L391:O391"/>
    <mergeCell ref="D399:G399"/>
    <mergeCell ref="H399:I399"/>
    <mergeCell ref="F392:F393"/>
    <mergeCell ref="G392:J393"/>
    <mergeCell ref="K392:K393"/>
    <mergeCell ref="L392:O392"/>
    <mergeCell ref="L393:O393"/>
    <mergeCell ref="F394:F395"/>
    <mergeCell ref="G394:J395"/>
    <mergeCell ref="K394:L395"/>
    <mergeCell ref="D398:E398"/>
    <mergeCell ref="G398:I398"/>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CH400"/>
  <sheetViews>
    <sheetView zoomScaleNormal="100" workbookViewId="0">
      <selection activeCell="A386" sqref="A386:XFD399"/>
    </sheetView>
  </sheetViews>
  <sheetFormatPr defaultRowHeight="13.2" x14ac:dyDescent="0.2"/>
  <cols>
    <col min="1" max="1" width="1.6640625" style="8" customWidth="1"/>
    <col min="2" max="125" width="2.109375" customWidth="1"/>
  </cols>
  <sheetData>
    <row r="1" spans="2:86" x14ac:dyDescent="0.2">
      <c r="B1" s="9" t="s">
        <v>26</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row>
    <row r="2" spans="2:86" x14ac:dyDescent="0.2">
      <c r="B2" s="152" t="s">
        <v>76</v>
      </c>
      <c r="C2" s="153"/>
      <c r="D2" s="153"/>
      <c r="E2" s="204">
        <v>43500</v>
      </c>
      <c r="F2" s="204"/>
      <c r="G2" s="204"/>
      <c r="H2" s="204"/>
      <c r="I2" s="83" t="s">
        <v>77</v>
      </c>
      <c r="J2" s="83"/>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81"/>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2:86" x14ac:dyDescent="0.2">
      <c r="B3" s="82" t="s">
        <v>78</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1"/>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row>
    <row r="4" spans="2:86" x14ac:dyDescent="0.2">
      <c r="B4" s="85" t="s">
        <v>79</v>
      </c>
      <c r="C4" s="86"/>
      <c r="D4" s="86"/>
      <c r="E4" s="86"/>
      <c r="F4" s="86"/>
      <c r="G4" s="86"/>
      <c r="H4" s="86"/>
      <c r="I4" s="86"/>
      <c r="J4" s="86"/>
      <c r="K4" s="86"/>
      <c r="L4" s="202">
        <v>36.5</v>
      </c>
      <c r="M4" s="202"/>
      <c r="N4" s="227" t="s">
        <v>80</v>
      </c>
      <c r="O4" s="228"/>
      <c r="P4" s="228"/>
      <c r="Q4" s="228"/>
      <c r="R4" s="228"/>
      <c r="S4" s="228"/>
      <c r="T4" s="228"/>
      <c r="U4" s="228"/>
      <c r="V4" s="228"/>
      <c r="W4" s="228"/>
      <c r="X4" s="228"/>
      <c r="Y4" s="228"/>
      <c r="Z4" s="228"/>
      <c r="AA4" s="228"/>
      <c r="AB4" s="202">
        <v>1.024</v>
      </c>
      <c r="AC4" s="202"/>
      <c r="AD4" s="202"/>
      <c r="AE4" s="227" t="s">
        <v>52</v>
      </c>
      <c r="AF4" s="228"/>
      <c r="AG4" s="230">
        <v>1.0029999999999999</v>
      </c>
      <c r="AH4" s="230"/>
      <c r="AI4" s="230"/>
      <c r="AJ4" s="227" t="s">
        <v>53</v>
      </c>
      <c r="AK4" s="228"/>
      <c r="AL4" s="228"/>
      <c r="AM4" s="3"/>
      <c r="AN4" s="3"/>
      <c r="AO4" s="3"/>
      <c r="AP4" s="13"/>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row>
    <row r="5" spans="2:86" x14ac:dyDescent="0.2">
      <c r="B5" s="84" t="s">
        <v>81</v>
      </c>
      <c r="C5" s="73"/>
      <c r="D5" s="73"/>
      <c r="E5" s="73"/>
      <c r="F5" s="73"/>
      <c r="G5" s="73"/>
      <c r="H5" s="73"/>
      <c r="I5" s="73"/>
      <c r="J5" s="73"/>
      <c r="K5" s="73"/>
      <c r="L5" s="73"/>
      <c r="M5" s="73"/>
      <c r="N5" s="73"/>
      <c r="O5" s="73"/>
      <c r="P5" s="73"/>
      <c r="Q5" s="73"/>
      <c r="R5" s="73"/>
      <c r="S5" s="4"/>
      <c r="T5" s="4"/>
      <c r="U5" s="4"/>
      <c r="V5" s="4"/>
      <c r="W5" s="4"/>
      <c r="X5" s="4"/>
      <c r="Y5" s="4"/>
      <c r="Z5" s="4"/>
      <c r="AA5" s="4"/>
      <c r="AB5" s="4"/>
      <c r="AC5" s="4"/>
      <c r="AD5" s="4"/>
      <c r="AE5" s="4"/>
      <c r="AF5" s="4"/>
      <c r="AG5" s="4"/>
      <c r="AH5" s="4"/>
      <c r="AI5" s="4"/>
      <c r="AJ5" s="4"/>
      <c r="AK5" s="4"/>
      <c r="AL5" s="4"/>
      <c r="AM5" s="4"/>
      <c r="AN5" s="4"/>
      <c r="AO5" s="4"/>
      <c r="AP5" s="1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row>
    <row r="6" spans="2:86" ht="11.25" customHeight="1" x14ac:dyDescent="0.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row>
    <row r="7" spans="2:86" ht="11.25" customHeight="1" x14ac:dyDescent="0.2">
      <c r="B7" s="37" t="s">
        <v>82</v>
      </c>
      <c r="C7" s="37"/>
      <c r="D7" s="37"/>
      <c r="E7" s="37"/>
      <c r="F7" s="37"/>
      <c r="G7" s="37"/>
      <c r="H7" s="37"/>
      <c r="I7" s="37"/>
      <c r="J7" s="37"/>
      <c r="K7" s="37"/>
      <c r="L7" s="37"/>
      <c r="M7" s="37"/>
      <c r="N7" s="37"/>
      <c r="O7" s="37"/>
      <c r="P7" s="37"/>
      <c r="Q7" s="37"/>
      <c r="R7" s="37"/>
      <c r="S7" s="37"/>
      <c r="T7" s="37"/>
      <c r="U7" s="37"/>
      <c r="V7" s="37"/>
      <c r="W7" s="37"/>
      <c r="X7" s="37"/>
      <c r="Y7" s="37"/>
      <c r="Z7" s="37"/>
      <c r="AA7" s="37"/>
      <c r="AB7" s="37"/>
      <c r="AL7" s="37"/>
      <c r="AM7" s="37"/>
      <c r="AN7" s="37"/>
      <c r="AO7" s="37"/>
      <c r="AP7" s="37"/>
      <c r="AQ7" s="37"/>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row>
    <row r="8" spans="2:86" ht="11.25" customHeigh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L8" s="37"/>
      <c r="AM8" s="37"/>
      <c r="AN8" s="37"/>
      <c r="AO8" s="37"/>
      <c r="AP8" s="37"/>
      <c r="AQ8" s="37"/>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row>
    <row r="9" spans="2:86" ht="11.25" customHeight="1" x14ac:dyDescent="0.2">
      <c r="B9" s="37"/>
      <c r="C9" s="37"/>
      <c r="D9" s="37"/>
      <c r="E9" s="37"/>
      <c r="F9" s="37"/>
      <c r="G9" s="37"/>
      <c r="H9" s="37"/>
      <c r="I9" s="37"/>
      <c r="J9" s="37"/>
      <c r="K9" s="37"/>
      <c r="L9" s="37"/>
      <c r="M9" s="37"/>
      <c r="N9" s="37"/>
      <c r="O9" s="37"/>
      <c r="P9" s="37"/>
      <c r="Q9" s="37"/>
      <c r="R9" s="37"/>
      <c r="S9" s="37"/>
      <c r="T9" s="37"/>
      <c r="U9" s="37"/>
      <c r="V9" s="37"/>
      <c r="W9" s="37"/>
      <c r="X9" s="37"/>
      <c r="Y9" s="37"/>
      <c r="Z9" s="37"/>
      <c r="AA9" s="37"/>
      <c r="AB9" s="37"/>
      <c r="AL9" s="37"/>
      <c r="AM9" s="37"/>
      <c r="AN9" s="37"/>
      <c r="AO9" s="37"/>
      <c r="AP9" s="37"/>
      <c r="AQ9" s="37"/>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row>
    <row r="10" spans="2:86" ht="11.25" customHeight="1" x14ac:dyDescent="0.2">
      <c r="B10" s="37"/>
      <c r="C10" s="37"/>
      <c r="D10" s="208" t="s">
        <v>43</v>
      </c>
      <c r="E10" s="194">
        <f>E2</f>
        <v>43500</v>
      </c>
      <c r="F10" s="194"/>
      <c r="G10" s="194"/>
      <c r="H10" s="194"/>
      <c r="I10" s="194"/>
      <c r="J10" s="208" t="s">
        <v>83</v>
      </c>
      <c r="K10" s="194">
        <f>AB4</f>
        <v>1.024</v>
      </c>
      <c r="L10" s="194"/>
      <c r="M10" s="194"/>
      <c r="N10" s="194"/>
      <c r="O10" s="208" t="s">
        <v>57</v>
      </c>
      <c r="P10" s="208">
        <v>1</v>
      </c>
      <c r="Q10" s="208" t="s">
        <v>56</v>
      </c>
      <c r="R10" s="208" t="s">
        <v>40</v>
      </c>
      <c r="S10" s="212">
        <f>(E10/E11)*((K10/K11)-1)</f>
        <v>24.952539641350089</v>
      </c>
      <c r="T10" s="212"/>
      <c r="U10" s="212"/>
      <c r="V10" s="212"/>
      <c r="W10" s="208" t="s">
        <v>41</v>
      </c>
      <c r="X10" s="208"/>
      <c r="Y10" s="37"/>
      <c r="Z10" s="37"/>
      <c r="AA10" s="37"/>
      <c r="AB10" s="37"/>
      <c r="AC10" s="37"/>
      <c r="AD10" s="37"/>
      <c r="AE10" s="37"/>
      <c r="AF10" s="37"/>
      <c r="AG10" s="37"/>
      <c r="AH10" s="37"/>
      <c r="AI10" s="37"/>
      <c r="AJ10" s="37"/>
      <c r="AK10" s="37"/>
      <c r="AL10" s="37"/>
      <c r="AM10" s="37"/>
      <c r="AN10" s="37"/>
      <c r="AO10" s="37"/>
      <c r="AP10" s="37"/>
      <c r="AQ10" s="37"/>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row>
    <row r="11" spans="2:86" ht="11.25" customHeight="1" x14ac:dyDescent="0.2">
      <c r="B11" s="37"/>
      <c r="C11" s="37"/>
      <c r="D11" s="208"/>
      <c r="E11" s="208">
        <f>L4</f>
        <v>36.5</v>
      </c>
      <c r="F11" s="208"/>
      <c r="G11" s="208"/>
      <c r="H11" s="208"/>
      <c r="I11" s="208"/>
      <c r="J11" s="208"/>
      <c r="K11" s="208">
        <f>AG4</f>
        <v>1.0029999999999999</v>
      </c>
      <c r="L11" s="208"/>
      <c r="M11" s="208"/>
      <c r="N11" s="208"/>
      <c r="O11" s="208"/>
      <c r="P11" s="208"/>
      <c r="Q11" s="208"/>
      <c r="R11" s="208"/>
      <c r="S11" s="212"/>
      <c r="T11" s="212"/>
      <c r="U11" s="212"/>
      <c r="V11" s="212"/>
      <c r="W11" s="208"/>
      <c r="X11" s="208"/>
      <c r="Y11" s="37"/>
      <c r="Z11" s="37"/>
      <c r="AA11" s="37"/>
      <c r="AB11" s="37"/>
      <c r="AC11" s="37"/>
      <c r="AD11" s="37"/>
      <c r="AE11" s="37"/>
      <c r="AF11" s="37"/>
      <c r="AG11" s="37"/>
      <c r="AH11" s="37"/>
      <c r="AI11" s="37"/>
      <c r="AJ11" s="37"/>
      <c r="AK11" s="37"/>
      <c r="AL11" s="37"/>
      <c r="AM11" s="37"/>
      <c r="AN11" s="37"/>
      <c r="AO11" s="37"/>
      <c r="AP11" s="37"/>
      <c r="AQ11" s="37"/>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row>
    <row r="12" spans="2:86" ht="11.25" customHeight="1" x14ac:dyDescent="0.2">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row>
    <row r="13" spans="2:86" ht="11.25" customHeight="1" x14ac:dyDescent="0.2">
      <c r="B13" s="37" t="s">
        <v>84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row>
    <row r="14" spans="2:86" ht="11.25" customHeight="1" x14ac:dyDescent="0.2">
      <c r="B14" s="37"/>
      <c r="C14" s="216" t="s">
        <v>72</v>
      </c>
      <c r="D14" s="216"/>
      <c r="E14" s="216"/>
      <c r="F14" s="216"/>
      <c r="G14" s="216" t="s">
        <v>43</v>
      </c>
      <c r="H14" s="216" t="s">
        <v>73</v>
      </c>
      <c r="I14" s="216"/>
      <c r="J14" s="216"/>
      <c r="K14" s="216"/>
      <c r="L14" s="216" t="s">
        <v>44</v>
      </c>
      <c r="M14" s="194" t="s">
        <v>72</v>
      </c>
      <c r="N14" s="194"/>
      <c r="O14" s="194"/>
      <c r="P14" s="194"/>
      <c r="Q14" s="37"/>
      <c r="R14" s="37"/>
      <c r="S14" s="37"/>
      <c r="T14" s="37"/>
      <c r="U14" s="39" t="s">
        <v>47</v>
      </c>
      <c r="V14" s="39"/>
      <c r="W14" s="39"/>
      <c r="X14" s="39"/>
      <c r="Y14" s="39"/>
      <c r="Z14" s="80"/>
      <c r="AA14" s="39"/>
      <c r="AB14" s="39"/>
      <c r="AC14" s="39"/>
      <c r="AD14" s="37"/>
      <c r="AE14" s="37"/>
      <c r="AF14" s="37"/>
      <c r="AG14" s="37"/>
      <c r="AH14" s="37"/>
      <c r="AI14" s="37"/>
      <c r="AJ14" s="37"/>
      <c r="AK14" s="37"/>
      <c r="AL14" s="37"/>
      <c r="AM14" s="37"/>
      <c r="AN14" s="37"/>
      <c r="AO14" s="37"/>
      <c r="AP14" s="37"/>
      <c r="AQ14" s="37"/>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row>
    <row r="15" spans="2:86" ht="11.25" customHeight="1" x14ac:dyDescent="0.2">
      <c r="B15" s="37"/>
      <c r="C15" s="216"/>
      <c r="D15" s="216"/>
      <c r="E15" s="216"/>
      <c r="F15" s="216"/>
      <c r="G15" s="216"/>
      <c r="H15" s="216"/>
      <c r="I15" s="216"/>
      <c r="J15" s="216"/>
      <c r="K15" s="216"/>
      <c r="L15" s="216"/>
      <c r="M15" s="216" t="s">
        <v>73</v>
      </c>
      <c r="N15" s="216"/>
      <c r="O15" s="216"/>
      <c r="P15" s="216"/>
      <c r="Q15" s="37"/>
      <c r="R15" s="37"/>
      <c r="S15" s="37"/>
      <c r="T15" s="37"/>
      <c r="U15" s="37"/>
      <c r="V15" s="39" t="s">
        <v>43</v>
      </c>
      <c r="W15" s="196">
        <f>ROUND(S10,2)</f>
        <v>24.95</v>
      </c>
      <c r="X15" s="196"/>
      <c r="Y15" s="196"/>
      <c r="Z15" s="39" t="s">
        <v>44</v>
      </c>
      <c r="AA15" s="196">
        <f>ROUND(H18,2)</f>
        <v>35.75</v>
      </c>
      <c r="AB15" s="216"/>
      <c r="AC15" s="216"/>
      <c r="AD15" s="37"/>
      <c r="AE15" s="37"/>
      <c r="AF15" s="37"/>
      <c r="AG15" s="37"/>
      <c r="AH15" s="37"/>
      <c r="AI15" s="37"/>
      <c r="AJ15" s="37"/>
      <c r="AK15" s="37"/>
      <c r="AL15" s="37"/>
      <c r="AM15" s="37"/>
      <c r="AN15" s="37"/>
      <c r="AO15" s="37"/>
      <c r="AP15" s="37"/>
      <c r="AQ15" s="37"/>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row>
    <row r="16" spans="2:86" ht="11.25" customHeight="1" x14ac:dyDescent="0.2">
      <c r="B16" s="37"/>
      <c r="C16" s="37"/>
      <c r="D16" s="37"/>
      <c r="E16" s="37"/>
      <c r="F16" s="37"/>
      <c r="G16" s="216" t="s">
        <v>43</v>
      </c>
      <c r="H16" s="216">
        <f>L4</f>
        <v>36.5</v>
      </c>
      <c r="I16" s="216"/>
      <c r="J16" s="216"/>
      <c r="K16" s="216"/>
      <c r="L16" s="216" t="s">
        <v>44</v>
      </c>
      <c r="M16" s="194">
        <f>AG4</f>
        <v>1.0029999999999999</v>
      </c>
      <c r="N16" s="194"/>
      <c r="O16" s="194"/>
      <c r="P16" s="194"/>
      <c r="Q16" s="37"/>
      <c r="R16" s="37"/>
      <c r="S16" s="37"/>
      <c r="T16" s="37"/>
      <c r="U16" s="37"/>
      <c r="V16" s="39" t="s">
        <v>43</v>
      </c>
      <c r="W16" s="197">
        <f>W15*AA15</f>
        <v>891.96249999999998</v>
      </c>
      <c r="X16" s="197"/>
      <c r="Y16" s="197"/>
      <c r="Z16" s="197"/>
      <c r="AA16" s="197"/>
      <c r="AB16" s="216" t="s">
        <v>74</v>
      </c>
      <c r="AC16" s="216"/>
      <c r="AD16" s="37"/>
      <c r="AE16" s="37"/>
      <c r="AF16" s="37"/>
      <c r="AG16" s="37"/>
      <c r="AH16" s="37"/>
      <c r="AI16" s="37"/>
      <c r="AJ16" s="37"/>
      <c r="AK16" s="37"/>
      <c r="AL16" s="37"/>
      <c r="AM16" s="37"/>
      <c r="AN16" s="37"/>
      <c r="AO16" s="37"/>
      <c r="AP16" s="37"/>
      <c r="AQ16" s="37"/>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row>
    <row r="17" spans="2:86" ht="11.25" customHeight="1" x14ac:dyDescent="0.2">
      <c r="B17" s="37"/>
      <c r="C17" s="37"/>
      <c r="D17" s="37"/>
      <c r="E17" s="37"/>
      <c r="F17" s="37"/>
      <c r="G17" s="216"/>
      <c r="H17" s="216"/>
      <c r="I17" s="216"/>
      <c r="J17" s="216"/>
      <c r="K17" s="216"/>
      <c r="L17" s="216"/>
      <c r="M17" s="216">
        <f>AB4</f>
        <v>1.024</v>
      </c>
      <c r="N17" s="216"/>
      <c r="O17" s="216"/>
      <c r="P17" s="216"/>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row>
    <row r="18" spans="2:86" ht="11.25" customHeight="1" x14ac:dyDescent="0.2">
      <c r="B18" s="37"/>
      <c r="C18" s="37"/>
      <c r="D18" s="37"/>
      <c r="E18" s="37"/>
      <c r="F18" s="37"/>
      <c r="G18" s="216" t="s">
        <v>43</v>
      </c>
      <c r="H18" s="197">
        <f>H16*M16/M17</f>
        <v>35.751464843749993</v>
      </c>
      <c r="I18" s="197"/>
      <c r="J18" s="197"/>
      <c r="K18" s="197"/>
      <c r="L18" s="216" t="s">
        <v>85</v>
      </c>
      <c r="M18" s="216"/>
      <c r="N18" s="216"/>
      <c r="O18" s="216"/>
      <c r="P18" s="39"/>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row>
    <row r="19" spans="2:86" ht="11.25" customHeight="1" x14ac:dyDescent="0.2">
      <c r="B19" s="37"/>
      <c r="C19" s="37"/>
      <c r="D19" s="37"/>
      <c r="E19" s="37"/>
      <c r="F19" s="37"/>
      <c r="G19" s="216"/>
      <c r="H19" s="197"/>
      <c r="I19" s="197"/>
      <c r="J19" s="197"/>
      <c r="K19" s="197"/>
      <c r="L19" s="216"/>
      <c r="M19" s="216"/>
      <c r="N19" s="216"/>
      <c r="O19" s="216"/>
      <c r="P19" s="39"/>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row>
    <row r="20" spans="2:86" ht="11.25" customHeight="1" x14ac:dyDescent="0.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row>
    <row r="21" spans="2:86" x14ac:dyDescent="0.2">
      <c r="B21" s="15" t="s">
        <v>27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7"/>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row>
    <row r="22" spans="2:86" x14ac:dyDescent="0.2">
      <c r="B22" s="152" t="s">
        <v>76</v>
      </c>
      <c r="C22" s="153"/>
      <c r="D22" s="153"/>
      <c r="E22" s="204">
        <v>47500</v>
      </c>
      <c r="F22" s="204"/>
      <c r="G22" s="204"/>
      <c r="H22" s="204"/>
      <c r="I22" s="83" t="s">
        <v>77</v>
      </c>
      <c r="J22" s="83"/>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81"/>
      <c r="AQ22" s="37"/>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row>
    <row r="23" spans="2:86" x14ac:dyDescent="0.2">
      <c r="B23" s="82" t="s">
        <v>78</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1"/>
      <c r="AQ23" s="37"/>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row>
    <row r="24" spans="2:86" x14ac:dyDescent="0.2">
      <c r="B24" s="85" t="s">
        <v>79</v>
      </c>
      <c r="C24" s="86"/>
      <c r="D24" s="86"/>
      <c r="E24" s="86"/>
      <c r="F24" s="86"/>
      <c r="G24" s="86"/>
      <c r="H24" s="86"/>
      <c r="I24" s="86"/>
      <c r="J24" s="86"/>
      <c r="K24" s="86"/>
      <c r="L24" s="229">
        <v>41.5</v>
      </c>
      <c r="M24" s="229"/>
      <c r="N24" s="227" t="s">
        <v>80</v>
      </c>
      <c r="O24" s="228"/>
      <c r="P24" s="228"/>
      <c r="Q24" s="228"/>
      <c r="R24" s="228"/>
      <c r="S24" s="228"/>
      <c r="T24" s="228"/>
      <c r="U24" s="228"/>
      <c r="V24" s="228"/>
      <c r="W24" s="228"/>
      <c r="X24" s="228"/>
      <c r="Y24" s="228"/>
      <c r="Z24" s="228"/>
      <c r="AA24" s="228"/>
      <c r="AB24" s="202">
        <v>1.024</v>
      </c>
      <c r="AC24" s="202"/>
      <c r="AD24" s="202"/>
      <c r="AE24" s="227" t="s">
        <v>52</v>
      </c>
      <c r="AF24" s="228"/>
      <c r="AG24" s="230">
        <v>1.0029999999999999</v>
      </c>
      <c r="AH24" s="230"/>
      <c r="AI24" s="230"/>
      <c r="AJ24" s="227" t="s">
        <v>53</v>
      </c>
      <c r="AK24" s="228"/>
      <c r="AL24" s="228"/>
      <c r="AM24" s="70"/>
      <c r="AN24" s="70"/>
      <c r="AO24" s="70"/>
      <c r="AP24" s="71"/>
      <c r="AQ24" s="37"/>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row>
    <row r="25" spans="2:86" x14ac:dyDescent="0.2">
      <c r="B25" s="84" t="s">
        <v>81</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14"/>
      <c r="AQ25" s="37"/>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row>
    <row r="26" spans="2:86" ht="11.25" customHeight="1" x14ac:dyDescent="0.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row>
    <row r="27" spans="2:86" ht="11.25" customHeight="1" x14ac:dyDescent="0.2">
      <c r="B27" s="37" t="s">
        <v>82</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8"/>
      <c r="AD27" s="8"/>
      <c r="AE27" s="8"/>
      <c r="AF27" s="8"/>
      <c r="AG27" s="8"/>
      <c r="AH27" s="8"/>
      <c r="AI27" s="8"/>
      <c r="AJ27" s="8"/>
      <c r="AK27" s="8"/>
      <c r="AL27" s="37"/>
      <c r="AM27" s="37"/>
      <c r="AN27" s="37"/>
      <c r="AO27" s="37"/>
      <c r="AP27" s="37"/>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row>
    <row r="28" spans="2:86" ht="11.25" customHeight="1" x14ac:dyDescent="0.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8"/>
      <c r="AD28" s="8"/>
      <c r="AE28" s="8"/>
      <c r="AF28" s="8"/>
      <c r="AG28" s="8"/>
      <c r="AH28" s="8"/>
      <c r="AI28" s="8"/>
      <c r="AJ28" s="8"/>
      <c r="AK28" s="8"/>
      <c r="AL28" s="37"/>
      <c r="AM28" s="37"/>
      <c r="AN28" s="37"/>
      <c r="AO28" s="37"/>
      <c r="AP28" s="37"/>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row>
    <row r="29" spans="2:86" ht="11.25" customHeight="1" x14ac:dyDescent="0.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8"/>
      <c r="AD29" s="8"/>
      <c r="AE29" s="8"/>
      <c r="AF29" s="8"/>
      <c r="AG29" s="8"/>
      <c r="AH29" s="8"/>
      <c r="AI29" s="8"/>
      <c r="AJ29" s="8"/>
      <c r="AK29" s="8"/>
      <c r="AL29" s="37"/>
      <c r="AM29" s="37"/>
      <c r="AN29" s="37"/>
      <c r="AO29" s="37"/>
      <c r="AP29" s="37"/>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row>
    <row r="30" spans="2:86" ht="11.25" customHeight="1" x14ac:dyDescent="0.2">
      <c r="B30" s="37"/>
      <c r="C30" s="37"/>
      <c r="D30" s="208" t="s">
        <v>43</v>
      </c>
      <c r="E30" s="194">
        <f t="shared" ref="E30" si="0">E22</f>
        <v>47500</v>
      </c>
      <c r="F30" s="194"/>
      <c r="G30" s="194"/>
      <c r="H30" s="194"/>
      <c r="I30" s="194"/>
      <c r="J30" s="208" t="s">
        <v>37</v>
      </c>
      <c r="K30" s="194">
        <f t="shared" ref="K30" si="1">AB24</f>
        <v>1.024</v>
      </c>
      <c r="L30" s="194"/>
      <c r="M30" s="194"/>
      <c r="N30" s="194"/>
      <c r="O30" s="208" t="s">
        <v>57</v>
      </c>
      <c r="P30" s="208">
        <v>1</v>
      </c>
      <c r="Q30" s="208" t="s">
        <v>56</v>
      </c>
      <c r="R30" s="208" t="s">
        <v>4</v>
      </c>
      <c r="S30" s="212">
        <f t="shared" ref="S30" si="2">(E30/E31)*((K30/K31)-1)</f>
        <v>23.964251822844879</v>
      </c>
      <c r="T30" s="212"/>
      <c r="U30" s="212"/>
      <c r="V30" s="212"/>
      <c r="W30" s="208" t="s">
        <v>41</v>
      </c>
      <c r="X30" s="208"/>
      <c r="Y30" s="37"/>
      <c r="Z30" s="37"/>
      <c r="AA30" s="37"/>
      <c r="AB30" s="37"/>
      <c r="AC30" s="37"/>
      <c r="AD30" s="37"/>
      <c r="AE30" s="37"/>
      <c r="AF30" s="37"/>
      <c r="AG30" s="37"/>
      <c r="AH30" s="37"/>
      <c r="AI30" s="37"/>
      <c r="AJ30" s="37"/>
      <c r="AK30" s="37"/>
      <c r="AL30" s="37"/>
      <c r="AM30" s="37"/>
      <c r="AN30" s="37"/>
      <c r="AO30" s="37"/>
      <c r="AP30" s="37"/>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row>
    <row r="31" spans="2:86" ht="11.25" customHeight="1" x14ac:dyDescent="0.2">
      <c r="B31" s="37"/>
      <c r="C31" s="37"/>
      <c r="D31" s="208"/>
      <c r="E31" s="208">
        <f t="shared" ref="E31" si="3">L24</f>
        <v>41.5</v>
      </c>
      <c r="F31" s="208"/>
      <c r="G31" s="208"/>
      <c r="H31" s="208"/>
      <c r="I31" s="208"/>
      <c r="J31" s="208"/>
      <c r="K31" s="208">
        <f t="shared" ref="K31" si="4">AG24</f>
        <v>1.0029999999999999</v>
      </c>
      <c r="L31" s="208"/>
      <c r="M31" s="208"/>
      <c r="N31" s="208"/>
      <c r="O31" s="208"/>
      <c r="P31" s="208"/>
      <c r="Q31" s="208"/>
      <c r="R31" s="208"/>
      <c r="S31" s="212"/>
      <c r="T31" s="212"/>
      <c r="U31" s="212"/>
      <c r="V31" s="212"/>
      <c r="W31" s="208"/>
      <c r="X31" s="208"/>
      <c r="Y31" s="37"/>
      <c r="Z31" s="37"/>
      <c r="AA31" s="37"/>
      <c r="AB31" s="37"/>
      <c r="AC31" s="37"/>
      <c r="AD31" s="37"/>
      <c r="AE31" s="37"/>
      <c r="AF31" s="37"/>
      <c r="AG31" s="37"/>
      <c r="AH31" s="37"/>
      <c r="AI31" s="37"/>
      <c r="AJ31" s="37"/>
      <c r="AK31" s="37"/>
      <c r="AL31" s="37"/>
      <c r="AM31" s="37"/>
      <c r="AN31" s="37"/>
      <c r="AO31" s="37"/>
      <c r="AP31" s="37"/>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row>
    <row r="32" spans="2:86" ht="11.25" customHeight="1" x14ac:dyDescent="0.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row>
    <row r="33" spans="2:86" ht="11.25" customHeight="1" x14ac:dyDescent="0.2">
      <c r="B33" s="37" t="s">
        <v>84</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row>
    <row r="34" spans="2:86" ht="11.25" customHeight="1" x14ac:dyDescent="0.2">
      <c r="B34" s="37"/>
      <c r="C34" s="216" t="s">
        <v>72</v>
      </c>
      <c r="D34" s="216"/>
      <c r="E34" s="216"/>
      <c r="F34" s="216"/>
      <c r="G34" s="216" t="s">
        <v>43</v>
      </c>
      <c r="H34" s="216" t="s">
        <v>73</v>
      </c>
      <c r="I34" s="216"/>
      <c r="J34" s="216"/>
      <c r="K34" s="216"/>
      <c r="L34" s="216" t="s">
        <v>21</v>
      </c>
      <c r="M34" s="194" t="s">
        <v>72</v>
      </c>
      <c r="N34" s="194"/>
      <c r="O34" s="194"/>
      <c r="P34" s="194"/>
      <c r="Q34" s="37"/>
      <c r="R34" s="37"/>
      <c r="S34" s="37"/>
      <c r="T34" s="37"/>
      <c r="U34" s="39" t="s">
        <v>47</v>
      </c>
      <c r="V34" s="39"/>
      <c r="W34" s="39"/>
      <c r="X34" s="39"/>
      <c r="Y34" s="39"/>
      <c r="Z34" s="80"/>
      <c r="AA34" s="39"/>
      <c r="AB34" s="39"/>
      <c r="AC34" s="39"/>
      <c r="AD34" s="37"/>
      <c r="AE34" s="37"/>
      <c r="AF34" s="37"/>
      <c r="AG34" s="37"/>
      <c r="AH34" s="37"/>
      <c r="AI34" s="37"/>
      <c r="AJ34" s="37"/>
      <c r="AK34" s="37"/>
      <c r="AL34" s="37"/>
      <c r="AM34" s="37"/>
      <c r="AN34" s="37"/>
      <c r="AO34" s="37"/>
      <c r="AP34" s="37"/>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row>
    <row r="35" spans="2:86" ht="11.25" customHeight="1" x14ac:dyDescent="0.2">
      <c r="B35" s="37"/>
      <c r="C35" s="216"/>
      <c r="D35" s="216"/>
      <c r="E35" s="216"/>
      <c r="F35" s="216"/>
      <c r="G35" s="216"/>
      <c r="H35" s="216"/>
      <c r="I35" s="216"/>
      <c r="J35" s="216"/>
      <c r="K35" s="216"/>
      <c r="L35" s="216"/>
      <c r="M35" s="216" t="s">
        <v>73</v>
      </c>
      <c r="N35" s="216"/>
      <c r="O35" s="216"/>
      <c r="P35" s="216"/>
      <c r="Q35" s="37"/>
      <c r="R35" s="37"/>
      <c r="S35" s="37"/>
      <c r="T35" s="37"/>
      <c r="U35" s="37"/>
      <c r="V35" s="39" t="s">
        <v>43</v>
      </c>
      <c r="W35" s="196">
        <f t="shared" ref="W35" si="5">ROUND(S30,2)</f>
        <v>23.96</v>
      </c>
      <c r="X35" s="196"/>
      <c r="Y35" s="196"/>
      <c r="Z35" s="39" t="s">
        <v>21</v>
      </c>
      <c r="AA35" s="196">
        <f t="shared" ref="AA35" si="6">ROUND(H38,2)</f>
        <v>40.65</v>
      </c>
      <c r="AB35" s="216"/>
      <c r="AC35" s="216"/>
      <c r="AD35" s="37"/>
      <c r="AE35" s="37"/>
      <c r="AF35" s="37"/>
      <c r="AG35" s="37"/>
      <c r="AH35" s="37"/>
      <c r="AI35" s="37"/>
      <c r="AJ35" s="37"/>
      <c r="AK35" s="37"/>
      <c r="AL35" s="37"/>
      <c r="AM35" s="37"/>
      <c r="AN35" s="37"/>
      <c r="AO35" s="37"/>
      <c r="AP35" s="37"/>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row>
    <row r="36" spans="2:86" ht="11.25" customHeight="1" x14ac:dyDescent="0.2">
      <c r="B36" s="37"/>
      <c r="C36" s="37"/>
      <c r="D36" s="37"/>
      <c r="E36" s="37"/>
      <c r="F36" s="37"/>
      <c r="G36" s="216" t="s">
        <v>43</v>
      </c>
      <c r="H36" s="216">
        <f t="shared" ref="H36" si="7">L24</f>
        <v>41.5</v>
      </c>
      <c r="I36" s="216"/>
      <c r="J36" s="216"/>
      <c r="K36" s="216"/>
      <c r="L36" s="216" t="s">
        <v>21</v>
      </c>
      <c r="M36" s="194">
        <f t="shared" ref="M36" si="8">AG24</f>
        <v>1.0029999999999999</v>
      </c>
      <c r="N36" s="194"/>
      <c r="O36" s="194"/>
      <c r="P36" s="194"/>
      <c r="Q36" s="37"/>
      <c r="R36" s="37"/>
      <c r="S36" s="37"/>
      <c r="T36" s="37"/>
      <c r="U36" s="37"/>
      <c r="V36" s="39" t="s">
        <v>43</v>
      </c>
      <c r="W36" s="197">
        <f t="shared" ref="W36" si="9">W35*AA35</f>
        <v>973.97400000000005</v>
      </c>
      <c r="X36" s="197"/>
      <c r="Y36" s="197"/>
      <c r="Z36" s="197"/>
      <c r="AA36" s="197"/>
      <c r="AB36" s="216" t="s">
        <v>74</v>
      </c>
      <c r="AC36" s="216"/>
      <c r="AD36" s="37"/>
      <c r="AE36" s="37"/>
      <c r="AF36" s="37"/>
      <c r="AG36" s="37"/>
      <c r="AH36" s="37"/>
      <c r="AI36" s="37"/>
      <c r="AJ36" s="37"/>
      <c r="AK36" s="37"/>
      <c r="AL36" s="37"/>
      <c r="AM36" s="37"/>
      <c r="AN36" s="37"/>
      <c r="AO36" s="37"/>
      <c r="AP36" s="37"/>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row>
    <row r="37" spans="2:86" ht="11.25" customHeight="1" x14ac:dyDescent="0.2">
      <c r="B37" s="37"/>
      <c r="C37" s="37"/>
      <c r="D37" s="37"/>
      <c r="E37" s="37"/>
      <c r="F37" s="37"/>
      <c r="G37" s="216"/>
      <c r="H37" s="216"/>
      <c r="I37" s="216"/>
      <c r="J37" s="216"/>
      <c r="K37" s="216"/>
      <c r="L37" s="216"/>
      <c r="M37" s="216">
        <f t="shared" ref="M37" si="10">AB24</f>
        <v>1.024</v>
      </c>
      <c r="N37" s="216"/>
      <c r="O37" s="216"/>
      <c r="P37" s="216"/>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row>
    <row r="38" spans="2:86" ht="11.25" customHeight="1" x14ac:dyDescent="0.2">
      <c r="B38" s="37"/>
      <c r="C38" s="37"/>
      <c r="D38" s="37"/>
      <c r="E38" s="37"/>
      <c r="F38" s="37"/>
      <c r="G38" s="216" t="s">
        <v>43</v>
      </c>
      <c r="H38" s="197">
        <f t="shared" ref="H38" si="11">H36*M36/M37</f>
        <v>40.64892578125</v>
      </c>
      <c r="I38" s="197"/>
      <c r="J38" s="197"/>
      <c r="K38" s="197"/>
      <c r="L38" s="216" t="s">
        <v>85</v>
      </c>
      <c r="M38" s="216"/>
      <c r="N38" s="216"/>
      <c r="O38" s="216"/>
      <c r="P38" s="39"/>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row>
    <row r="39" spans="2:86" ht="11.25" customHeight="1" x14ac:dyDescent="0.2">
      <c r="B39" s="37"/>
      <c r="C39" s="37"/>
      <c r="D39" s="37"/>
      <c r="E39" s="37"/>
      <c r="F39" s="37"/>
      <c r="G39" s="216"/>
      <c r="H39" s="197"/>
      <c r="I39" s="197"/>
      <c r="J39" s="197"/>
      <c r="K39" s="197"/>
      <c r="L39" s="216"/>
      <c r="M39" s="216"/>
      <c r="N39" s="216"/>
      <c r="O39" s="216"/>
      <c r="P39" s="39"/>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row>
    <row r="40" spans="2:86" ht="11.25" customHeight="1" x14ac:dyDescent="0.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row>
    <row r="41" spans="2:86" x14ac:dyDescent="0.2">
      <c r="B41" s="15" t="s">
        <v>219</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row>
    <row r="42" spans="2:86" x14ac:dyDescent="0.2">
      <c r="B42" s="152" t="s">
        <v>76</v>
      </c>
      <c r="C42" s="153"/>
      <c r="D42" s="153"/>
      <c r="E42" s="204">
        <v>50000</v>
      </c>
      <c r="F42" s="204"/>
      <c r="G42" s="204"/>
      <c r="H42" s="204"/>
      <c r="I42" s="83" t="s">
        <v>77</v>
      </c>
      <c r="J42" s="83"/>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81"/>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row>
    <row r="43" spans="2:86" x14ac:dyDescent="0.2">
      <c r="B43" s="82" t="s">
        <v>78</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1"/>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row>
    <row r="44" spans="2:86" x14ac:dyDescent="0.2">
      <c r="B44" s="85" t="s">
        <v>79</v>
      </c>
      <c r="C44" s="86"/>
      <c r="D44" s="86"/>
      <c r="E44" s="86"/>
      <c r="F44" s="86"/>
      <c r="G44" s="86"/>
      <c r="H44" s="86"/>
      <c r="I44" s="86"/>
      <c r="J44" s="86"/>
      <c r="K44" s="86"/>
      <c r="L44" s="229">
        <v>43.8</v>
      </c>
      <c r="M44" s="229"/>
      <c r="N44" s="227" t="s">
        <v>80</v>
      </c>
      <c r="O44" s="228"/>
      <c r="P44" s="228"/>
      <c r="Q44" s="228"/>
      <c r="R44" s="228"/>
      <c r="S44" s="228"/>
      <c r="T44" s="228"/>
      <c r="U44" s="228"/>
      <c r="V44" s="228"/>
      <c r="W44" s="228"/>
      <c r="X44" s="228"/>
      <c r="Y44" s="228"/>
      <c r="Z44" s="228"/>
      <c r="AA44" s="228"/>
      <c r="AB44" s="202">
        <v>1.0249999999999999</v>
      </c>
      <c r="AC44" s="202"/>
      <c r="AD44" s="202"/>
      <c r="AE44" s="227" t="s">
        <v>52</v>
      </c>
      <c r="AF44" s="228"/>
      <c r="AG44" s="230">
        <v>1.01</v>
      </c>
      <c r="AH44" s="230"/>
      <c r="AI44" s="230"/>
      <c r="AJ44" s="227" t="s">
        <v>53</v>
      </c>
      <c r="AK44" s="228"/>
      <c r="AL44" s="228"/>
      <c r="AM44" s="70"/>
      <c r="AN44" s="70"/>
      <c r="AO44" s="70"/>
      <c r="AP44" s="71"/>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row>
    <row r="45" spans="2:86" ht="13.5" customHeight="1" x14ac:dyDescent="0.2">
      <c r="B45" s="84" t="s">
        <v>81</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14"/>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row>
    <row r="46" spans="2:86" ht="11.25" customHeight="1" x14ac:dyDescent="0.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row>
    <row r="47" spans="2:86" ht="11.25" customHeight="1" x14ac:dyDescent="0.2">
      <c r="B47" s="37" t="s">
        <v>82</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8"/>
      <c r="AD47" s="8"/>
      <c r="AE47" s="8"/>
      <c r="AF47" s="8"/>
      <c r="AG47" s="8"/>
      <c r="AH47" s="8"/>
      <c r="AI47" s="8"/>
      <c r="AJ47" s="8"/>
      <c r="AK47" s="8"/>
      <c r="AL47" s="37"/>
      <c r="AM47" s="37"/>
      <c r="AN47" s="37"/>
      <c r="AO47" s="37"/>
      <c r="AP47" s="37"/>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row>
    <row r="48" spans="2:86" ht="11.25" customHeight="1" x14ac:dyDescent="0.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8"/>
      <c r="AD48" s="8"/>
      <c r="AE48" s="8"/>
      <c r="AF48" s="8"/>
      <c r="AG48" s="8"/>
      <c r="AH48" s="8"/>
      <c r="AI48" s="8"/>
      <c r="AJ48" s="8"/>
      <c r="AK48" s="8"/>
      <c r="AL48" s="37"/>
      <c r="AM48" s="37"/>
      <c r="AN48" s="37"/>
      <c r="AO48" s="37"/>
      <c r="AP48" s="37"/>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row>
    <row r="49" spans="2:86" ht="11.25" customHeight="1" x14ac:dyDescent="0.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8"/>
      <c r="AD49" s="8"/>
      <c r="AE49" s="8"/>
      <c r="AF49" s="8"/>
      <c r="AG49" s="8"/>
      <c r="AH49" s="8"/>
      <c r="AI49" s="8"/>
      <c r="AJ49" s="8"/>
      <c r="AK49" s="8"/>
      <c r="AL49" s="37"/>
      <c r="AM49" s="37"/>
      <c r="AN49" s="37"/>
      <c r="AO49" s="37"/>
      <c r="AP49" s="37"/>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row>
    <row r="50" spans="2:86" ht="11.25" customHeight="1" x14ac:dyDescent="0.2">
      <c r="B50" s="37"/>
      <c r="C50" s="37"/>
      <c r="D50" s="208" t="s">
        <v>43</v>
      </c>
      <c r="E50" s="194">
        <f t="shared" ref="E50" si="12">E42</f>
        <v>50000</v>
      </c>
      <c r="F50" s="194"/>
      <c r="G50" s="194"/>
      <c r="H50" s="194"/>
      <c r="I50" s="194"/>
      <c r="J50" s="208" t="s">
        <v>37</v>
      </c>
      <c r="K50" s="194">
        <f t="shared" ref="K50" si="13">AB44</f>
        <v>1.0249999999999999</v>
      </c>
      <c r="L50" s="194"/>
      <c r="M50" s="194"/>
      <c r="N50" s="194"/>
      <c r="O50" s="208" t="s">
        <v>57</v>
      </c>
      <c r="P50" s="208">
        <v>1</v>
      </c>
      <c r="Q50" s="208" t="s">
        <v>56</v>
      </c>
      <c r="R50" s="208" t="s">
        <v>4</v>
      </c>
      <c r="S50" s="212">
        <f t="shared" ref="S50" si="14">(E50/E51)*((K50/K51)-1)</f>
        <v>16.953750169537518</v>
      </c>
      <c r="T50" s="212"/>
      <c r="U50" s="212"/>
      <c r="V50" s="212"/>
      <c r="W50" s="208" t="s">
        <v>41</v>
      </c>
      <c r="X50" s="208"/>
      <c r="Y50" s="37"/>
      <c r="Z50" s="37"/>
      <c r="AA50" s="37"/>
      <c r="AB50" s="37"/>
      <c r="AC50" s="37"/>
      <c r="AD50" s="37"/>
      <c r="AE50" s="37"/>
      <c r="AF50" s="37"/>
      <c r="AG50" s="37"/>
      <c r="AH50" s="37"/>
      <c r="AI50" s="37"/>
      <c r="AJ50" s="37"/>
      <c r="AK50" s="37"/>
      <c r="AL50" s="37"/>
      <c r="AM50" s="37"/>
      <c r="AN50" s="37"/>
      <c r="AO50" s="37"/>
      <c r="AP50" s="37"/>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row>
    <row r="51" spans="2:86" ht="11.25" customHeight="1" x14ac:dyDescent="0.2">
      <c r="B51" s="37"/>
      <c r="C51" s="37"/>
      <c r="D51" s="208"/>
      <c r="E51" s="208">
        <f t="shared" ref="E51" si="15">L44</f>
        <v>43.8</v>
      </c>
      <c r="F51" s="208"/>
      <c r="G51" s="208"/>
      <c r="H51" s="208"/>
      <c r="I51" s="208"/>
      <c r="J51" s="208"/>
      <c r="K51" s="208">
        <f t="shared" ref="K51" si="16">AG44</f>
        <v>1.01</v>
      </c>
      <c r="L51" s="208"/>
      <c r="M51" s="208"/>
      <c r="N51" s="208"/>
      <c r="O51" s="208"/>
      <c r="P51" s="208"/>
      <c r="Q51" s="208"/>
      <c r="R51" s="208"/>
      <c r="S51" s="212"/>
      <c r="T51" s="212"/>
      <c r="U51" s="212"/>
      <c r="V51" s="212"/>
      <c r="W51" s="208"/>
      <c r="X51" s="208"/>
      <c r="Y51" s="37"/>
      <c r="Z51" s="37"/>
      <c r="AA51" s="37"/>
      <c r="AB51" s="37"/>
      <c r="AC51" s="37"/>
      <c r="AD51" s="37"/>
      <c r="AE51" s="37"/>
      <c r="AF51" s="37"/>
      <c r="AG51" s="37"/>
      <c r="AH51" s="37"/>
      <c r="AI51" s="37"/>
      <c r="AJ51" s="37"/>
      <c r="AK51" s="37"/>
      <c r="AL51" s="37"/>
      <c r="AM51" s="37"/>
      <c r="AN51" s="37"/>
      <c r="AO51" s="37"/>
      <c r="AP51" s="37"/>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row>
    <row r="52" spans="2:86" ht="11.25" customHeight="1" x14ac:dyDescent="0.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row>
    <row r="53" spans="2:86" ht="11.25" customHeight="1" x14ac:dyDescent="0.2">
      <c r="B53" s="37" t="s">
        <v>84</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row>
    <row r="54" spans="2:86" ht="11.25" customHeight="1" x14ac:dyDescent="0.2">
      <c r="B54" s="37"/>
      <c r="C54" s="216" t="s">
        <v>72</v>
      </c>
      <c r="D54" s="216"/>
      <c r="E54" s="216"/>
      <c r="F54" s="216"/>
      <c r="G54" s="216" t="s">
        <v>43</v>
      </c>
      <c r="H54" s="216" t="s">
        <v>73</v>
      </c>
      <c r="I54" s="216"/>
      <c r="J54" s="216"/>
      <c r="K54" s="216"/>
      <c r="L54" s="216" t="s">
        <v>21</v>
      </c>
      <c r="M54" s="194" t="s">
        <v>72</v>
      </c>
      <c r="N54" s="194"/>
      <c r="O54" s="194"/>
      <c r="P54" s="194"/>
      <c r="Q54" s="37"/>
      <c r="R54" s="37"/>
      <c r="S54" s="37"/>
      <c r="T54" s="37"/>
      <c r="U54" s="39" t="s">
        <v>47</v>
      </c>
      <c r="V54" s="39"/>
      <c r="W54" s="39"/>
      <c r="X54" s="39"/>
      <c r="Y54" s="39"/>
      <c r="Z54" s="80"/>
      <c r="AA54" s="39"/>
      <c r="AB54" s="39"/>
      <c r="AC54" s="39"/>
      <c r="AD54" s="37"/>
      <c r="AE54" s="37"/>
      <c r="AF54" s="37"/>
      <c r="AG54" s="37"/>
      <c r="AH54" s="37"/>
      <c r="AI54" s="37"/>
      <c r="AJ54" s="37"/>
      <c r="AK54" s="37"/>
      <c r="AL54" s="37"/>
      <c r="AM54" s="37"/>
      <c r="AN54" s="37"/>
      <c r="AO54" s="37"/>
      <c r="AP54" s="37"/>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row>
    <row r="55" spans="2:86" ht="11.25" customHeight="1" x14ac:dyDescent="0.2">
      <c r="B55" s="37"/>
      <c r="C55" s="216"/>
      <c r="D55" s="216"/>
      <c r="E55" s="216"/>
      <c r="F55" s="216"/>
      <c r="G55" s="216"/>
      <c r="H55" s="216"/>
      <c r="I55" s="216"/>
      <c r="J55" s="216"/>
      <c r="K55" s="216"/>
      <c r="L55" s="216"/>
      <c r="M55" s="216" t="s">
        <v>73</v>
      </c>
      <c r="N55" s="216"/>
      <c r="O55" s="216"/>
      <c r="P55" s="216"/>
      <c r="Q55" s="37"/>
      <c r="R55" s="37"/>
      <c r="S55" s="37"/>
      <c r="T55" s="37"/>
      <c r="U55" s="37"/>
      <c r="V55" s="39" t="s">
        <v>43</v>
      </c>
      <c r="W55" s="196">
        <f t="shared" ref="W55" si="17">ROUND(S50,2)</f>
        <v>16.95</v>
      </c>
      <c r="X55" s="196"/>
      <c r="Y55" s="196"/>
      <c r="Z55" s="39" t="s">
        <v>21</v>
      </c>
      <c r="AA55" s="196">
        <f t="shared" ref="AA55" si="18">ROUND(H58,2)</f>
        <v>43.16</v>
      </c>
      <c r="AB55" s="216"/>
      <c r="AC55" s="216"/>
      <c r="AD55" s="37"/>
      <c r="AE55" s="37"/>
      <c r="AF55" s="37"/>
      <c r="AG55" s="37"/>
      <c r="AH55" s="37"/>
      <c r="AI55" s="37"/>
      <c r="AJ55" s="37"/>
      <c r="AK55" s="37"/>
      <c r="AL55" s="37"/>
      <c r="AM55" s="37"/>
      <c r="AN55" s="37"/>
      <c r="AO55" s="37"/>
      <c r="AP55" s="37"/>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row>
    <row r="56" spans="2:86" ht="11.25" customHeight="1" x14ac:dyDescent="0.2">
      <c r="B56" s="37"/>
      <c r="C56" s="37"/>
      <c r="D56" s="37"/>
      <c r="E56" s="37"/>
      <c r="F56" s="37"/>
      <c r="G56" s="216" t="s">
        <v>43</v>
      </c>
      <c r="H56" s="216">
        <f t="shared" ref="H56" si="19">L44</f>
        <v>43.8</v>
      </c>
      <c r="I56" s="216"/>
      <c r="J56" s="216"/>
      <c r="K56" s="216"/>
      <c r="L56" s="216" t="s">
        <v>21</v>
      </c>
      <c r="M56" s="194">
        <f t="shared" ref="M56" si="20">AG44</f>
        <v>1.01</v>
      </c>
      <c r="N56" s="194"/>
      <c r="O56" s="194"/>
      <c r="P56" s="194"/>
      <c r="Q56" s="37"/>
      <c r="R56" s="37"/>
      <c r="S56" s="37"/>
      <c r="T56" s="37"/>
      <c r="U56" s="37"/>
      <c r="V56" s="39" t="s">
        <v>43</v>
      </c>
      <c r="W56" s="197">
        <f t="shared" ref="W56" si="21">W55*AA55</f>
        <v>731.5619999999999</v>
      </c>
      <c r="X56" s="197"/>
      <c r="Y56" s="197"/>
      <c r="Z56" s="197"/>
      <c r="AA56" s="197"/>
      <c r="AB56" s="216" t="s">
        <v>74</v>
      </c>
      <c r="AC56" s="216"/>
      <c r="AD56" s="37"/>
      <c r="AE56" s="37"/>
      <c r="AF56" s="37"/>
      <c r="AG56" s="37"/>
      <c r="AH56" s="37"/>
      <c r="AI56" s="37"/>
      <c r="AJ56" s="37"/>
      <c r="AK56" s="37"/>
      <c r="AL56" s="37"/>
      <c r="AM56" s="37"/>
      <c r="AN56" s="37"/>
      <c r="AO56" s="37"/>
      <c r="AP56" s="37"/>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row>
    <row r="57" spans="2:86" ht="11.25" customHeight="1" x14ac:dyDescent="0.2">
      <c r="B57" s="37"/>
      <c r="C57" s="37"/>
      <c r="D57" s="37"/>
      <c r="E57" s="37"/>
      <c r="F57" s="37"/>
      <c r="G57" s="216"/>
      <c r="H57" s="216"/>
      <c r="I57" s="216"/>
      <c r="J57" s="216"/>
      <c r="K57" s="216"/>
      <c r="L57" s="216"/>
      <c r="M57" s="216">
        <f t="shared" ref="M57" si="22">AB44</f>
        <v>1.0249999999999999</v>
      </c>
      <c r="N57" s="216"/>
      <c r="O57" s="216"/>
      <c r="P57" s="216"/>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row>
    <row r="58" spans="2:86" ht="11.25" customHeight="1" x14ac:dyDescent="0.2">
      <c r="B58" s="37"/>
      <c r="C58" s="37"/>
      <c r="D58" s="37"/>
      <c r="E58" s="37"/>
      <c r="F58" s="37"/>
      <c r="G58" s="216" t="s">
        <v>43</v>
      </c>
      <c r="H58" s="197">
        <f t="shared" ref="H58" si="23">H56*M56/M57</f>
        <v>43.159024390243907</v>
      </c>
      <c r="I58" s="197"/>
      <c r="J58" s="197"/>
      <c r="K58" s="197"/>
      <c r="L58" s="216" t="s">
        <v>85</v>
      </c>
      <c r="M58" s="216"/>
      <c r="N58" s="216"/>
      <c r="O58" s="216"/>
      <c r="P58" s="39"/>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row>
    <row r="59" spans="2:86" ht="11.25" customHeight="1" x14ac:dyDescent="0.2">
      <c r="B59" s="37"/>
      <c r="C59" s="37"/>
      <c r="D59" s="37"/>
      <c r="E59" s="37"/>
      <c r="F59" s="37"/>
      <c r="G59" s="216"/>
      <c r="H59" s="197"/>
      <c r="I59" s="197"/>
      <c r="J59" s="197"/>
      <c r="K59" s="197"/>
      <c r="L59" s="216"/>
      <c r="M59" s="216"/>
      <c r="N59" s="216"/>
      <c r="O59" s="216"/>
      <c r="P59" s="39"/>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row>
    <row r="60" spans="2:86" ht="100.5" customHeight="1" x14ac:dyDescent="0.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row>
    <row r="61" spans="2:86" x14ac:dyDescent="0.2">
      <c r="B61" s="15" t="s">
        <v>220</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row>
    <row r="62" spans="2:86" x14ac:dyDescent="0.2">
      <c r="B62" s="152" t="s">
        <v>76</v>
      </c>
      <c r="C62" s="153"/>
      <c r="D62" s="153"/>
      <c r="E62" s="231">
        <v>45000</v>
      </c>
      <c r="F62" s="231"/>
      <c r="G62" s="231"/>
      <c r="H62" s="231"/>
      <c r="I62" s="83" t="s">
        <v>77</v>
      </c>
      <c r="J62" s="83"/>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81"/>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row>
    <row r="63" spans="2:86" x14ac:dyDescent="0.2">
      <c r="B63" s="82" t="s">
        <v>78</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1"/>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row>
    <row r="64" spans="2:86" x14ac:dyDescent="0.2">
      <c r="B64" s="85" t="s">
        <v>79</v>
      </c>
      <c r="C64" s="86"/>
      <c r="D64" s="86"/>
      <c r="E64" s="86"/>
      <c r="F64" s="86"/>
      <c r="G64" s="86"/>
      <c r="H64" s="86"/>
      <c r="I64" s="86"/>
      <c r="J64" s="86"/>
      <c r="K64" s="86"/>
      <c r="L64" s="229">
        <v>37.799999999999997</v>
      </c>
      <c r="M64" s="229"/>
      <c r="N64" s="227" t="s">
        <v>80</v>
      </c>
      <c r="O64" s="228"/>
      <c r="P64" s="228"/>
      <c r="Q64" s="228"/>
      <c r="R64" s="228"/>
      <c r="S64" s="228"/>
      <c r="T64" s="228"/>
      <c r="U64" s="228"/>
      <c r="V64" s="228"/>
      <c r="W64" s="228"/>
      <c r="X64" s="228"/>
      <c r="Y64" s="228"/>
      <c r="Z64" s="228"/>
      <c r="AA64" s="228"/>
      <c r="AB64" s="202">
        <v>1.024</v>
      </c>
      <c r="AC64" s="202"/>
      <c r="AD64" s="202"/>
      <c r="AE64" s="227" t="s">
        <v>52</v>
      </c>
      <c r="AF64" s="228"/>
      <c r="AG64" s="230">
        <v>1.0029999999999999</v>
      </c>
      <c r="AH64" s="230"/>
      <c r="AI64" s="230"/>
      <c r="AJ64" s="227" t="s">
        <v>53</v>
      </c>
      <c r="AK64" s="228"/>
      <c r="AL64" s="228"/>
      <c r="AM64" s="70"/>
      <c r="AN64" s="70"/>
      <c r="AO64" s="70"/>
      <c r="AP64" s="71"/>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row>
    <row r="65" spans="2:86" x14ac:dyDescent="0.2">
      <c r="B65" s="84" t="s">
        <v>81</v>
      </c>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14"/>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row>
    <row r="66" spans="2:86" ht="11.25" customHeight="1" x14ac:dyDescent="0.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row>
    <row r="67" spans="2:86" ht="11.25" customHeight="1" x14ac:dyDescent="0.2">
      <c r="B67" s="37" t="s">
        <v>82</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8"/>
      <c r="AD67" s="8"/>
      <c r="AE67" s="8"/>
      <c r="AF67" s="8"/>
      <c r="AG67" s="8"/>
      <c r="AH67" s="8"/>
      <c r="AI67" s="8"/>
      <c r="AJ67" s="8"/>
      <c r="AK67" s="8"/>
      <c r="AL67" s="37"/>
      <c r="AM67" s="37"/>
      <c r="AN67" s="37"/>
      <c r="AO67" s="37"/>
      <c r="AP67" s="37"/>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row>
    <row r="68" spans="2:86" ht="11.25" customHeight="1" x14ac:dyDescent="0.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8"/>
      <c r="AD68" s="8"/>
      <c r="AE68" s="8"/>
      <c r="AF68" s="8"/>
      <c r="AG68" s="8"/>
      <c r="AH68" s="8"/>
      <c r="AI68" s="8"/>
      <c r="AJ68" s="8"/>
      <c r="AK68" s="8"/>
      <c r="AL68" s="37"/>
      <c r="AM68" s="37"/>
      <c r="AN68" s="37"/>
      <c r="AO68" s="37"/>
      <c r="AP68" s="37"/>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row>
    <row r="69" spans="2:86" ht="11.25" customHeight="1" x14ac:dyDescent="0.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8"/>
      <c r="AD69" s="8"/>
      <c r="AE69" s="8"/>
      <c r="AF69" s="8"/>
      <c r="AG69" s="8"/>
      <c r="AH69" s="8"/>
      <c r="AI69" s="8"/>
      <c r="AJ69" s="8"/>
      <c r="AK69" s="8"/>
      <c r="AL69" s="37"/>
      <c r="AM69" s="37"/>
      <c r="AN69" s="37"/>
      <c r="AO69" s="37"/>
      <c r="AP69" s="37"/>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row>
    <row r="70" spans="2:86" ht="11.25" customHeight="1" x14ac:dyDescent="0.2">
      <c r="B70" s="37"/>
      <c r="C70" s="37"/>
      <c r="D70" s="208" t="s">
        <v>43</v>
      </c>
      <c r="E70" s="194">
        <f t="shared" ref="E70" si="24">E62</f>
        <v>45000</v>
      </c>
      <c r="F70" s="194"/>
      <c r="G70" s="194"/>
      <c r="H70" s="194"/>
      <c r="I70" s="194"/>
      <c r="J70" s="208" t="s">
        <v>37</v>
      </c>
      <c r="K70" s="194">
        <f t="shared" ref="K70" si="25">AB64</f>
        <v>1.024</v>
      </c>
      <c r="L70" s="194"/>
      <c r="M70" s="194"/>
      <c r="N70" s="194"/>
      <c r="O70" s="208" t="s">
        <v>57</v>
      </c>
      <c r="P70" s="208">
        <v>1</v>
      </c>
      <c r="Q70" s="208" t="s">
        <v>56</v>
      </c>
      <c r="R70" s="208" t="s">
        <v>4</v>
      </c>
      <c r="S70" s="212">
        <f t="shared" ref="S70" si="26">(E70/E71)*((K70/K71)-1)</f>
        <v>24.925224327019112</v>
      </c>
      <c r="T70" s="212"/>
      <c r="U70" s="212"/>
      <c r="V70" s="212"/>
      <c r="W70" s="208" t="s">
        <v>41</v>
      </c>
      <c r="X70" s="208"/>
      <c r="Y70" s="37"/>
      <c r="Z70" s="37"/>
      <c r="AA70" s="37"/>
      <c r="AB70" s="37"/>
      <c r="AC70" s="37"/>
      <c r="AD70" s="37"/>
      <c r="AE70" s="37"/>
      <c r="AF70" s="37"/>
      <c r="AG70" s="37"/>
      <c r="AH70" s="37"/>
      <c r="AI70" s="37"/>
      <c r="AJ70" s="37"/>
      <c r="AK70" s="37"/>
      <c r="AL70" s="37"/>
      <c r="AM70" s="37"/>
      <c r="AN70" s="37"/>
      <c r="AO70" s="37"/>
      <c r="AP70" s="37"/>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row>
    <row r="71" spans="2:86" ht="11.25" customHeight="1" x14ac:dyDescent="0.2">
      <c r="B71" s="37"/>
      <c r="C71" s="37"/>
      <c r="D71" s="208"/>
      <c r="E71" s="208">
        <f t="shared" ref="E71" si="27">L64</f>
        <v>37.799999999999997</v>
      </c>
      <c r="F71" s="208"/>
      <c r="G71" s="208"/>
      <c r="H71" s="208"/>
      <c r="I71" s="208"/>
      <c r="J71" s="208"/>
      <c r="K71" s="208">
        <f t="shared" ref="K71" si="28">AG64</f>
        <v>1.0029999999999999</v>
      </c>
      <c r="L71" s="208"/>
      <c r="M71" s="208"/>
      <c r="N71" s="208"/>
      <c r="O71" s="208"/>
      <c r="P71" s="208"/>
      <c r="Q71" s="208"/>
      <c r="R71" s="208"/>
      <c r="S71" s="212"/>
      <c r="T71" s="212"/>
      <c r="U71" s="212"/>
      <c r="V71" s="212"/>
      <c r="W71" s="208"/>
      <c r="X71" s="208"/>
      <c r="Y71" s="37"/>
      <c r="Z71" s="37"/>
      <c r="AA71" s="37"/>
      <c r="AB71" s="37"/>
      <c r="AC71" s="37"/>
      <c r="AD71" s="37"/>
      <c r="AE71" s="37"/>
      <c r="AF71" s="37"/>
      <c r="AG71" s="37"/>
      <c r="AH71" s="37"/>
      <c r="AI71" s="37"/>
      <c r="AJ71" s="37"/>
      <c r="AK71" s="37"/>
      <c r="AL71" s="37"/>
      <c r="AM71" s="37"/>
      <c r="AN71" s="37"/>
      <c r="AO71" s="37"/>
      <c r="AP71" s="37"/>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row>
    <row r="72" spans="2:86" ht="11.25" customHeight="1" x14ac:dyDescent="0.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row>
    <row r="73" spans="2:86" ht="11.25" customHeight="1" x14ac:dyDescent="0.2">
      <c r="B73" s="37" t="s">
        <v>84</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row>
    <row r="74" spans="2:86" ht="11.25" customHeight="1" x14ac:dyDescent="0.2">
      <c r="B74" s="37"/>
      <c r="C74" s="216" t="s">
        <v>72</v>
      </c>
      <c r="D74" s="216"/>
      <c r="E74" s="216"/>
      <c r="F74" s="216"/>
      <c r="G74" s="216" t="s">
        <v>43</v>
      </c>
      <c r="H74" s="216" t="s">
        <v>73</v>
      </c>
      <c r="I74" s="216"/>
      <c r="J74" s="216"/>
      <c r="K74" s="216"/>
      <c r="L74" s="216" t="s">
        <v>21</v>
      </c>
      <c r="M74" s="194" t="s">
        <v>72</v>
      </c>
      <c r="N74" s="194"/>
      <c r="O74" s="194"/>
      <c r="P74" s="194"/>
      <c r="Q74" s="37"/>
      <c r="R74" s="37"/>
      <c r="S74" s="37"/>
      <c r="T74" s="37"/>
      <c r="U74" s="39" t="s">
        <v>47</v>
      </c>
      <c r="V74" s="39"/>
      <c r="W74" s="39"/>
      <c r="X74" s="39"/>
      <c r="Y74" s="39"/>
      <c r="Z74" s="80"/>
      <c r="AA74" s="39"/>
      <c r="AB74" s="39"/>
      <c r="AC74" s="39"/>
      <c r="AD74" s="37"/>
      <c r="AE74" s="37"/>
      <c r="AF74" s="37"/>
      <c r="AG74" s="37"/>
      <c r="AH74" s="37"/>
      <c r="AI74" s="37"/>
      <c r="AJ74" s="37"/>
      <c r="AK74" s="37"/>
      <c r="AL74" s="37"/>
      <c r="AM74" s="37"/>
      <c r="AN74" s="37"/>
      <c r="AO74" s="37"/>
      <c r="AP74" s="37"/>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row>
    <row r="75" spans="2:86" ht="11.25" customHeight="1" x14ac:dyDescent="0.2">
      <c r="B75" s="37"/>
      <c r="C75" s="216"/>
      <c r="D75" s="216"/>
      <c r="E75" s="216"/>
      <c r="F75" s="216"/>
      <c r="G75" s="216"/>
      <c r="H75" s="216"/>
      <c r="I75" s="216"/>
      <c r="J75" s="216"/>
      <c r="K75" s="216"/>
      <c r="L75" s="216"/>
      <c r="M75" s="216" t="s">
        <v>73</v>
      </c>
      <c r="N75" s="216"/>
      <c r="O75" s="216"/>
      <c r="P75" s="216"/>
      <c r="Q75" s="37"/>
      <c r="R75" s="37"/>
      <c r="S75" s="37"/>
      <c r="T75" s="37"/>
      <c r="U75" s="37"/>
      <c r="V75" s="39" t="s">
        <v>43</v>
      </c>
      <c r="W75" s="196">
        <f t="shared" ref="W75" si="29">ROUND(S70,2)</f>
        <v>24.93</v>
      </c>
      <c r="X75" s="196"/>
      <c r="Y75" s="196"/>
      <c r="Z75" s="39" t="s">
        <v>21</v>
      </c>
      <c r="AA75" s="196">
        <f t="shared" ref="AA75" si="30">ROUND(H78,2)</f>
        <v>37.020000000000003</v>
      </c>
      <c r="AB75" s="216"/>
      <c r="AC75" s="216"/>
      <c r="AD75" s="37"/>
      <c r="AE75" s="37"/>
      <c r="AF75" s="37"/>
      <c r="AG75" s="37"/>
      <c r="AH75" s="37"/>
      <c r="AI75" s="37"/>
      <c r="AJ75" s="37"/>
      <c r="AK75" s="37"/>
      <c r="AL75" s="37"/>
      <c r="AM75" s="37"/>
      <c r="AN75" s="37"/>
      <c r="AO75" s="37"/>
      <c r="AP75" s="37"/>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row>
    <row r="76" spans="2:86" ht="11.25" customHeight="1" x14ac:dyDescent="0.2">
      <c r="B76" s="37"/>
      <c r="C76" s="37"/>
      <c r="D76" s="37"/>
      <c r="E76" s="37"/>
      <c r="F76" s="37"/>
      <c r="G76" s="216" t="s">
        <v>43</v>
      </c>
      <c r="H76" s="216">
        <f t="shared" ref="H76" si="31">L64</f>
        <v>37.799999999999997</v>
      </c>
      <c r="I76" s="216"/>
      <c r="J76" s="216"/>
      <c r="K76" s="216"/>
      <c r="L76" s="216" t="s">
        <v>21</v>
      </c>
      <c r="M76" s="194">
        <f t="shared" ref="M76" si="32">AG64</f>
        <v>1.0029999999999999</v>
      </c>
      <c r="N76" s="194"/>
      <c r="O76" s="194"/>
      <c r="P76" s="194"/>
      <c r="Q76" s="37"/>
      <c r="R76" s="37"/>
      <c r="S76" s="37"/>
      <c r="T76" s="37"/>
      <c r="U76" s="37"/>
      <c r="V76" s="39" t="s">
        <v>43</v>
      </c>
      <c r="W76" s="197">
        <f t="shared" ref="W76" si="33">W75*AA75</f>
        <v>922.90860000000009</v>
      </c>
      <c r="X76" s="197"/>
      <c r="Y76" s="197"/>
      <c r="Z76" s="197"/>
      <c r="AA76" s="197"/>
      <c r="AB76" s="216" t="s">
        <v>74</v>
      </c>
      <c r="AC76" s="216"/>
      <c r="AD76" s="37"/>
      <c r="AE76" s="37"/>
      <c r="AF76" s="37"/>
      <c r="AG76" s="37"/>
      <c r="AH76" s="37"/>
      <c r="AI76" s="37"/>
      <c r="AJ76" s="37"/>
      <c r="AK76" s="37"/>
      <c r="AL76" s="37"/>
      <c r="AM76" s="37"/>
      <c r="AN76" s="37"/>
      <c r="AO76" s="37"/>
      <c r="AP76" s="37"/>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row>
    <row r="77" spans="2:86" ht="11.25" customHeight="1" x14ac:dyDescent="0.2">
      <c r="B77" s="37"/>
      <c r="C77" s="37"/>
      <c r="D77" s="37"/>
      <c r="E77" s="37"/>
      <c r="F77" s="37"/>
      <c r="G77" s="216"/>
      <c r="H77" s="216"/>
      <c r="I77" s="216"/>
      <c r="J77" s="216"/>
      <c r="K77" s="216"/>
      <c r="L77" s="216"/>
      <c r="M77" s="216">
        <f t="shared" ref="M77" si="34">AB64</f>
        <v>1.024</v>
      </c>
      <c r="N77" s="216"/>
      <c r="O77" s="216"/>
      <c r="P77" s="216"/>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row>
    <row r="78" spans="2:86" ht="11.25" customHeight="1" x14ac:dyDescent="0.2">
      <c r="B78" s="37"/>
      <c r="C78" s="37"/>
      <c r="D78" s="37"/>
      <c r="E78" s="37"/>
      <c r="F78" s="37"/>
      <c r="G78" s="216" t="s">
        <v>43</v>
      </c>
      <c r="H78" s="197">
        <f t="shared" ref="H78" si="35">H76*M76/M77</f>
        <v>37.024804687499994</v>
      </c>
      <c r="I78" s="197"/>
      <c r="J78" s="197"/>
      <c r="K78" s="197"/>
      <c r="L78" s="216" t="s">
        <v>85</v>
      </c>
      <c r="M78" s="216"/>
      <c r="N78" s="216"/>
      <c r="O78" s="216"/>
      <c r="P78" s="39"/>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row>
    <row r="79" spans="2:86" ht="11.25" customHeight="1" x14ac:dyDescent="0.2">
      <c r="B79" s="37"/>
      <c r="C79" s="37"/>
      <c r="D79" s="37"/>
      <c r="E79" s="37"/>
      <c r="F79" s="37"/>
      <c r="G79" s="216"/>
      <c r="H79" s="197"/>
      <c r="I79" s="197"/>
      <c r="J79" s="197"/>
      <c r="K79" s="197"/>
      <c r="L79" s="216"/>
      <c r="M79" s="216"/>
      <c r="N79" s="216"/>
      <c r="O79" s="216"/>
      <c r="P79" s="39"/>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row>
    <row r="80" spans="2:86" ht="11.25" customHeight="1" x14ac:dyDescent="0.2">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row>
    <row r="81" spans="2:86" x14ac:dyDescent="0.2">
      <c r="B81" s="15" t="s">
        <v>221</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row>
    <row r="82" spans="2:86" x14ac:dyDescent="0.2">
      <c r="B82" s="152" t="s">
        <v>76</v>
      </c>
      <c r="C82" s="153"/>
      <c r="D82" s="153"/>
      <c r="E82" s="204">
        <v>35500</v>
      </c>
      <c r="F82" s="204"/>
      <c r="G82" s="204"/>
      <c r="H82" s="204"/>
      <c r="I82" s="83" t="s">
        <v>77</v>
      </c>
      <c r="J82" s="83"/>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81"/>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row>
    <row r="83" spans="2:86" x14ac:dyDescent="0.2">
      <c r="B83" s="82" t="s">
        <v>78</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1"/>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row>
    <row r="84" spans="2:86" ht="13.5" customHeight="1" x14ac:dyDescent="0.2">
      <c r="B84" s="85" t="s">
        <v>79</v>
      </c>
      <c r="C84" s="86"/>
      <c r="D84" s="86"/>
      <c r="E84" s="86"/>
      <c r="F84" s="86"/>
      <c r="G84" s="86"/>
      <c r="H84" s="86"/>
      <c r="I84" s="86"/>
      <c r="J84" s="86"/>
      <c r="K84" s="86"/>
      <c r="L84" s="229">
        <v>34.6</v>
      </c>
      <c r="M84" s="229"/>
      <c r="N84" s="227" t="s">
        <v>80</v>
      </c>
      <c r="O84" s="228"/>
      <c r="P84" s="228"/>
      <c r="Q84" s="228"/>
      <c r="R84" s="228"/>
      <c r="S84" s="228"/>
      <c r="T84" s="228"/>
      <c r="U84" s="228"/>
      <c r="V84" s="228"/>
      <c r="W84" s="228"/>
      <c r="X84" s="228"/>
      <c r="Y84" s="228"/>
      <c r="Z84" s="228"/>
      <c r="AA84" s="228"/>
      <c r="AB84" s="202">
        <v>1.0249999999999999</v>
      </c>
      <c r="AC84" s="202"/>
      <c r="AD84" s="202"/>
      <c r="AE84" s="227" t="s">
        <v>52</v>
      </c>
      <c r="AF84" s="228"/>
      <c r="AG84" s="230">
        <v>1.01</v>
      </c>
      <c r="AH84" s="230"/>
      <c r="AI84" s="230"/>
      <c r="AJ84" s="227" t="s">
        <v>53</v>
      </c>
      <c r="AK84" s="228"/>
      <c r="AL84" s="228"/>
      <c r="AM84" s="70"/>
      <c r="AN84" s="70"/>
      <c r="AO84" s="70"/>
      <c r="AP84" s="71"/>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row>
    <row r="85" spans="2:86" x14ac:dyDescent="0.2">
      <c r="B85" s="84" t="s">
        <v>81</v>
      </c>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14"/>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row>
    <row r="86" spans="2:86" ht="11.25" customHeight="1" x14ac:dyDescent="0.2">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row>
    <row r="87" spans="2:86" ht="11.25" customHeight="1" x14ac:dyDescent="0.2">
      <c r="B87" s="37" t="s">
        <v>82</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8"/>
      <c r="AD87" s="8"/>
      <c r="AE87" s="8"/>
      <c r="AF87" s="8"/>
      <c r="AG87" s="8"/>
      <c r="AH87" s="8"/>
      <c r="AI87" s="8"/>
      <c r="AJ87" s="8"/>
      <c r="AK87" s="8"/>
      <c r="AL87" s="37"/>
      <c r="AM87" s="37"/>
      <c r="AN87" s="37"/>
      <c r="AO87" s="37"/>
      <c r="AP87" s="37"/>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row>
    <row r="88" spans="2:86" ht="11.25" customHeight="1" x14ac:dyDescent="0.2">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8"/>
      <c r="AD88" s="8"/>
      <c r="AE88" s="8"/>
      <c r="AF88" s="8"/>
      <c r="AG88" s="8"/>
      <c r="AH88" s="8"/>
      <c r="AI88" s="8"/>
      <c r="AJ88" s="8"/>
      <c r="AK88" s="8"/>
      <c r="AL88" s="37"/>
      <c r="AM88" s="37"/>
      <c r="AN88" s="37"/>
      <c r="AO88" s="37"/>
      <c r="AP88" s="37"/>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row>
    <row r="89" spans="2:86" ht="11.25" customHeight="1" x14ac:dyDescent="0.2">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8"/>
      <c r="AD89" s="8"/>
      <c r="AE89" s="8"/>
      <c r="AF89" s="8"/>
      <c r="AG89" s="8"/>
      <c r="AH89" s="8"/>
      <c r="AI89" s="8"/>
      <c r="AJ89" s="8"/>
      <c r="AK89" s="8"/>
      <c r="AL89" s="37"/>
      <c r="AM89" s="37"/>
      <c r="AN89" s="37"/>
      <c r="AO89" s="37"/>
      <c r="AP89" s="37"/>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row>
    <row r="90" spans="2:86" ht="11.25" customHeight="1" x14ac:dyDescent="0.2">
      <c r="B90" s="37"/>
      <c r="C90" s="37"/>
      <c r="D90" s="208" t="s">
        <v>43</v>
      </c>
      <c r="E90" s="194">
        <f t="shared" ref="E90" si="36">E82</f>
        <v>35500</v>
      </c>
      <c r="F90" s="194"/>
      <c r="G90" s="194"/>
      <c r="H90" s="194"/>
      <c r="I90" s="194"/>
      <c r="J90" s="208" t="s">
        <v>37</v>
      </c>
      <c r="K90" s="194">
        <f t="shared" ref="K90" si="37">AB84</f>
        <v>1.0249999999999999</v>
      </c>
      <c r="L90" s="194"/>
      <c r="M90" s="194"/>
      <c r="N90" s="194"/>
      <c r="O90" s="208" t="s">
        <v>57</v>
      </c>
      <c r="P90" s="208">
        <v>1</v>
      </c>
      <c r="Q90" s="208" t="s">
        <v>56</v>
      </c>
      <c r="R90" s="208" t="s">
        <v>4</v>
      </c>
      <c r="S90" s="212">
        <f t="shared" ref="S90" si="38">(E90/E91)*((K90/K91)-1)</f>
        <v>15.237795455846175</v>
      </c>
      <c r="T90" s="212"/>
      <c r="U90" s="212"/>
      <c r="V90" s="212"/>
      <c r="W90" s="208" t="s">
        <v>41</v>
      </c>
      <c r="X90" s="208"/>
      <c r="Y90" s="37"/>
      <c r="Z90" s="37"/>
      <c r="AA90" s="37"/>
      <c r="AB90" s="37"/>
      <c r="AC90" s="37"/>
      <c r="AD90" s="37"/>
      <c r="AE90" s="37"/>
      <c r="AF90" s="37"/>
      <c r="AG90" s="37"/>
      <c r="AH90" s="37"/>
      <c r="AI90" s="37"/>
      <c r="AJ90" s="37"/>
      <c r="AK90" s="37"/>
      <c r="AL90" s="37"/>
      <c r="AM90" s="37"/>
      <c r="AN90" s="37"/>
      <c r="AO90" s="37"/>
      <c r="AP90" s="37"/>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row>
    <row r="91" spans="2:86" ht="11.25" customHeight="1" x14ac:dyDescent="0.2">
      <c r="B91" s="37"/>
      <c r="C91" s="37"/>
      <c r="D91" s="208"/>
      <c r="E91" s="208">
        <f t="shared" ref="E91" si="39">L84</f>
        <v>34.6</v>
      </c>
      <c r="F91" s="208"/>
      <c r="G91" s="208"/>
      <c r="H91" s="208"/>
      <c r="I91" s="208"/>
      <c r="J91" s="208"/>
      <c r="K91" s="208">
        <f t="shared" ref="K91" si="40">AG84</f>
        <v>1.01</v>
      </c>
      <c r="L91" s="208"/>
      <c r="M91" s="208"/>
      <c r="N91" s="208"/>
      <c r="O91" s="208"/>
      <c r="P91" s="208"/>
      <c r="Q91" s="208"/>
      <c r="R91" s="208"/>
      <c r="S91" s="212"/>
      <c r="T91" s="212"/>
      <c r="U91" s="212"/>
      <c r="V91" s="212"/>
      <c r="W91" s="208"/>
      <c r="X91" s="208"/>
      <c r="Y91" s="37"/>
      <c r="Z91" s="37"/>
      <c r="AA91" s="37"/>
      <c r="AB91" s="37"/>
      <c r="AC91" s="37"/>
      <c r="AD91" s="37"/>
      <c r="AE91" s="37"/>
      <c r="AF91" s="37"/>
      <c r="AG91" s="37"/>
      <c r="AH91" s="37"/>
      <c r="AI91" s="37"/>
      <c r="AJ91" s="37"/>
      <c r="AK91" s="37"/>
      <c r="AL91" s="37"/>
      <c r="AM91" s="37"/>
      <c r="AN91" s="37"/>
      <c r="AO91" s="37"/>
      <c r="AP91" s="37"/>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row>
    <row r="92" spans="2:86" ht="11.25" customHeight="1" x14ac:dyDescent="0.2">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row>
    <row r="93" spans="2:86" ht="11.25" customHeight="1" x14ac:dyDescent="0.2">
      <c r="B93" s="37" t="s">
        <v>84</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row>
    <row r="94" spans="2:86" ht="11.25" customHeight="1" x14ac:dyDescent="0.2">
      <c r="B94" s="37"/>
      <c r="C94" s="216" t="s">
        <v>72</v>
      </c>
      <c r="D94" s="216"/>
      <c r="E94" s="216"/>
      <c r="F94" s="216"/>
      <c r="G94" s="216" t="s">
        <v>43</v>
      </c>
      <c r="H94" s="216" t="s">
        <v>73</v>
      </c>
      <c r="I94" s="216"/>
      <c r="J94" s="216"/>
      <c r="K94" s="216"/>
      <c r="L94" s="216" t="s">
        <v>21</v>
      </c>
      <c r="M94" s="194" t="s">
        <v>72</v>
      </c>
      <c r="N94" s="194"/>
      <c r="O94" s="194"/>
      <c r="P94" s="194"/>
      <c r="Q94" s="37"/>
      <c r="R94" s="37"/>
      <c r="S94" s="37"/>
      <c r="T94" s="37"/>
      <c r="U94" s="39" t="s">
        <v>47</v>
      </c>
      <c r="V94" s="39"/>
      <c r="W94" s="39"/>
      <c r="X94" s="39"/>
      <c r="Y94" s="39"/>
      <c r="Z94" s="80"/>
      <c r="AA94" s="39"/>
      <c r="AB94" s="39"/>
      <c r="AC94" s="39"/>
      <c r="AD94" s="37"/>
      <c r="AE94" s="37"/>
      <c r="AF94" s="37"/>
      <c r="AG94" s="37"/>
      <c r="AH94" s="37"/>
      <c r="AI94" s="37"/>
      <c r="AJ94" s="37"/>
      <c r="AK94" s="37"/>
      <c r="AL94" s="37"/>
      <c r="AM94" s="37"/>
      <c r="AN94" s="37"/>
      <c r="AO94" s="37"/>
      <c r="AP94" s="37"/>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row>
    <row r="95" spans="2:86" ht="11.25" customHeight="1" x14ac:dyDescent="0.2">
      <c r="B95" s="37"/>
      <c r="C95" s="216"/>
      <c r="D95" s="216"/>
      <c r="E95" s="216"/>
      <c r="F95" s="216"/>
      <c r="G95" s="216"/>
      <c r="H95" s="216"/>
      <c r="I95" s="216"/>
      <c r="J95" s="216"/>
      <c r="K95" s="216"/>
      <c r="L95" s="216"/>
      <c r="M95" s="216" t="s">
        <v>73</v>
      </c>
      <c r="N95" s="216"/>
      <c r="O95" s="216"/>
      <c r="P95" s="216"/>
      <c r="Q95" s="37"/>
      <c r="R95" s="37"/>
      <c r="S95" s="37"/>
      <c r="T95" s="37"/>
      <c r="U95" s="37"/>
      <c r="V95" s="39" t="s">
        <v>43</v>
      </c>
      <c r="W95" s="196">
        <f t="shared" ref="W95" si="41">ROUND(S90,2)</f>
        <v>15.24</v>
      </c>
      <c r="X95" s="196"/>
      <c r="Y95" s="196"/>
      <c r="Z95" s="39" t="s">
        <v>21</v>
      </c>
      <c r="AA95" s="196">
        <f t="shared" ref="AA95" si="42">ROUND(H98,2)</f>
        <v>34.090000000000003</v>
      </c>
      <c r="AB95" s="216"/>
      <c r="AC95" s="216"/>
      <c r="AD95" s="37"/>
      <c r="AE95" s="37"/>
      <c r="AF95" s="37"/>
      <c r="AG95" s="37"/>
      <c r="AH95" s="37"/>
      <c r="AI95" s="37"/>
      <c r="AJ95" s="37"/>
      <c r="AK95" s="37"/>
      <c r="AL95" s="37"/>
      <c r="AM95" s="37"/>
      <c r="AN95" s="37"/>
      <c r="AO95" s="37"/>
      <c r="AP95" s="37"/>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row>
    <row r="96" spans="2:86" ht="11.25" customHeight="1" x14ac:dyDescent="0.2">
      <c r="B96" s="37"/>
      <c r="C96" s="37"/>
      <c r="D96" s="37"/>
      <c r="E96" s="37"/>
      <c r="F96" s="37"/>
      <c r="G96" s="216" t="s">
        <v>43</v>
      </c>
      <c r="H96" s="216">
        <f t="shared" ref="H96" si="43">L84</f>
        <v>34.6</v>
      </c>
      <c r="I96" s="216"/>
      <c r="J96" s="216"/>
      <c r="K96" s="216"/>
      <c r="L96" s="216" t="s">
        <v>21</v>
      </c>
      <c r="M96" s="194">
        <f t="shared" ref="M96" si="44">AG84</f>
        <v>1.01</v>
      </c>
      <c r="N96" s="194"/>
      <c r="O96" s="194"/>
      <c r="P96" s="194"/>
      <c r="Q96" s="37"/>
      <c r="R96" s="37"/>
      <c r="S96" s="37"/>
      <c r="T96" s="37"/>
      <c r="U96" s="37"/>
      <c r="V96" s="39" t="s">
        <v>43</v>
      </c>
      <c r="W96" s="197">
        <f t="shared" ref="W96" si="45">W95*AA95</f>
        <v>519.53160000000003</v>
      </c>
      <c r="X96" s="197"/>
      <c r="Y96" s="197"/>
      <c r="Z96" s="197"/>
      <c r="AA96" s="197"/>
      <c r="AB96" s="216" t="s">
        <v>74</v>
      </c>
      <c r="AC96" s="216"/>
      <c r="AD96" s="37"/>
      <c r="AE96" s="37"/>
      <c r="AF96" s="37"/>
      <c r="AG96" s="37"/>
      <c r="AH96" s="37"/>
      <c r="AI96" s="37"/>
      <c r="AJ96" s="37"/>
      <c r="AK96" s="37"/>
      <c r="AL96" s="37"/>
      <c r="AM96" s="37"/>
      <c r="AN96" s="37"/>
      <c r="AO96" s="37"/>
      <c r="AP96" s="37"/>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row>
    <row r="97" spans="2:86" ht="11.25" customHeight="1" x14ac:dyDescent="0.2">
      <c r="B97" s="37"/>
      <c r="C97" s="37"/>
      <c r="D97" s="37"/>
      <c r="E97" s="37"/>
      <c r="F97" s="37"/>
      <c r="G97" s="216"/>
      <c r="H97" s="216"/>
      <c r="I97" s="216"/>
      <c r="J97" s="216"/>
      <c r="K97" s="216"/>
      <c r="L97" s="216"/>
      <c r="M97" s="216">
        <f t="shared" ref="M97" si="46">AB84</f>
        <v>1.0249999999999999</v>
      </c>
      <c r="N97" s="216"/>
      <c r="O97" s="216"/>
      <c r="P97" s="216"/>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row>
    <row r="98" spans="2:86" ht="11.25" customHeight="1" x14ac:dyDescent="0.2">
      <c r="B98" s="37"/>
      <c r="C98" s="37"/>
      <c r="D98" s="37"/>
      <c r="E98" s="37"/>
      <c r="F98" s="37"/>
      <c r="G98" s="216" t="s">
        <v>43</v>
      </c>
      <c r="H98" s="197">
        <f t="shared" ref="H98" si="47">H96*M96/M97</f>
        <v>34.093658536585373</v>
      </c>
      <c r="I98" s="197"/>
      <c r="J98" s="197"/>
      <c r="K98" s="197"/>
      <c r="L98" s="216" t="s">
        <v>85</v>
      </c>
      <c r="M98" s="216"/>
      <c r="N98" s="216"/>
      <c r="O98" s="216"/>
      <c r="P98" s="39"/>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row>
    <row r="99" spans="2:86" ht="11.25" customHeight="1" x14ac:dyDescent="0.2">
      <c r="B99" s="37"/>
      <c r="C99" s="37"/>
      <c r="D99" s="37"/>
      <c r="E99" s="37"/>
      <c r="F99" s="37"/>
      <c r="G99" s="216"/>
      <c r="H99" s="197"/>
      <c r="I99" s="197"/>
      <c r="J99" s="197"/>
      <c r="K99" s="197"/>
      <c r="L99" s="216"/>
      <c r="M99" s="216"/>
      <c r="N99" s="216"/>
      <c r="O99" s="216"/>
      <c r="P99" s="39"/>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row>
    <row r="100" spans="2:86" ht="11.25" customHeight="1" x14ac:dyDescent="0.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row>
    <row r="101" spans="2:86" x14ac:dyDescent="0.2">
      <c r="B101" s="15" t="s">
        <v>222</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row>
    <row r="102" spans="2:86" x14ac:dyDescent="0.2">
      <c r="B102" s="152" t="s">
        <v>76</v>
      </c>
      <c r="C102" s="153"/>
      <c r="D102" s="153"/>
      <c r="E102" s="204">
        <v>45000</v>
      </c>
      <c r="F102" s="204"/>
      <c r="G102" s="204"/>
      <c r="H102" s="204"/>
      <c r="I102" s="83" t="s">
        <v>77</v>
      </c>
      <c r="J102" s="83"/>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81"/>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row>
    <row r="103" spans="2:86" x14ac:dyDescent="0.2">
      <c r="B103" s="82" t="s">
        <v>78</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1"/>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row>
    <row r="104" spans="2:86" x14ac:dyDescent="0.2">
      <c r="B104" s="85" t="s">
        <v>79</v>
      </c>
      <c r="C104" s="86"/>
      <c r="D104" s="86"/>
      <c r="E104" s="86"/>
      <c r="F104" s="86"/>
      <c r="G104" s="86"/>
      <c r="H104" s="86"/>
      <c r="I104" s="86"/>
      <c r="J104" s="86"/>
      <c r="K104" s="86"/>
      <c r="L104" s="229">
        <v>35.5</v>
      </c>
      <c r="M104" s="229"/>
      <c r="N104" s="227" t="s">
        <v>80</v>
      </c>
      <c r="O104" s="228"/>
      <c r="P104" s="228"/>
      <c r="Q104" s="228"/>
      <c r="R104" s="228"/>
      <c r="S104" s="228"/>
      <c r="T104" s="228"/>
      <c r="U104" s="228"/>
      <c r="V104" s="228"/>
      <c r="W104" s="228"/>
      <c r="X104" s="228"/>
      <c r="Y104" s="228"/>
      <c r="Z104" s="228"/>
      <c r="AA104" s="228"/>
      <c r="AB104" s="202">
        <v>1.0249999999999999</v>
      </c>
      <c r="AC104" s="202"/>
      <c r="AD104" s="202"/>
      <c r="AE104" s="227" t="s">
        <v>52</v>
      </c>
      <c r="AF104" s="228"/>
      <c r="AG104" s="230">
        <v>1.01</v>
      </c>
      <c r="AH104" s="230"/>
      <c r="AI104" s="230"/>
      <c r="AJ104" s="227" t="s">
        <v>53</v>
      </c>
      <c r="AK104" s="228"/>
      <c r="AL104" s="228"/>
      <c r="AM104" s="70"/>
      <c r="AN104" s="70"/>
      <c r="AO104" s="70"/>
      <c r="AP104" s="71"/>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row>
    <row r="105" spans="2:86" x14ac:dyDescent="0.2">
      <c r="B105" s="84" t="s">
        <v>81</v>
      </c>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14"/>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row>
    <row r="106" spans="2:86" ht="11.25" customHeight="1" x14ac:dyDescent="0.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row>
    <row r="107" spans="2:86" ht="11.25" customHeight="1" x14ac:dyDescent="0.2">
      <c r="B107" s="37" t="s">
        <v>82</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8"/>
      <c r="AD107" s="8"/>
      <c r="AE107" s="8"/>
      <c r="AF107" s="8"/>
      <c r="AG107" s="8"/>
      <c r="AH107" s="8"/>
      <c r="AI107" s="8"/>
      <c r="AJ107" s="8"/>
      <c r="AK107" s="8"/>
      <c r="AL107" s="37"/>
      <c r="AM107" s="37"/>
      <c r="AN107" s="37"/>
      <c r="AO107" s="37"/>
      <c r="AP107" s="37"/>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row>
    <row r="108" spans="2:86" ht="11.25" customHeight="1" x14ac:dyDescent="0.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8"/>
      <c r="AD108" s="8"/>
      <c r="AE108" s="8"/>
      <c r="AF108" s="8"/>
      <c r="AG108" s="8"/>
      <c r="AH108" s="8"/>
      <c r="AI108" s="8"/>
      <c r="AJ108" s="8"/>
      <c r="AK108" s="8"/>
      <c r="AL108" s="37"/>
      <c r="AM108" s="37"/>
      <c r="AN108" s="37"/>
      <c r="AO108" s="37"/>
      <c r="AP108" s="37"/>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row>
    <row r="109" spans="2:86" ht="11.25" customHeight="1" x14ac:dyDescent="0.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8"/>
      <c r="AD109" s="8"/>
      <c r="AE109" s="8"/>
      <c r="AF109" s="8"/>
      <c r="AG109" s="8"/>
      <c r="AH109" s="8"/>
      <c r="AI109" s="8"/>
      <c r="AJ109" s="8"/>
      <c r="AK109" s="8"/>
      <c r="AL109" s="37"/>
      <c r="AM109" s="37"/>
      <c r="AN109" s="37"/>
      <c r="AO109" s="37"/>
      <c r="AP109" s="37"/>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row>
    <row r="110" spans="2:86" ht="11.25" customHeight="1" x14ac:dyDescent="0.2">
      <c r="B110" s="37"/>
      <c r="C110" s="37"/>
      <c r="D110" s="208" t="s">
        <v>43</v>
      </c>
      <c r="E110" s="194">
        <f t="shared" ref="E110" si="48">E102</f>
        <v>45000</v>
      </c>
      <c r="F110" s="194"/>
      <c r="G110" s="194"/>
      <c r="H110" s="194"/>
      <c r="I110" s="194"/>
      <c r="J110" s="208" t="s">
        <v>37</v>
      </c>
      <c r="K110" s="194">
        <f t="shared" ref="K110" si="49">AB104</f>
        <v>1.0249999999999999</v>
      </c>
      <c r="L110" s="194"/>
      <c r="M110" s="194"/>
      <c r="N110" s="194"/>
      <c r="O110" s="208" t="s">
        <v>57</v>
      </c>
      <c r="P110" s="208">
        <v>1</v>
      </c>
      <c r="Q110" s="208" t="s">
        <v>56</v>
      </c>
      <c r="R110" s="208" t="s">
        <v>4</v>
      </c>
      <c r="S110" s="212">
        <f t="shared" ref="S110" si="50">(E110/E111)*((K110/K111)-1)</f>
        <v>18.82582624459631</v>
      </c>
      <c r="T110" s="212"/>
      <c r="U110" s="212"/>
      <c r="V110" s="212"/>
      <c r="W110" s="208" t="s">
        <v>41</v>
      </c>
      <c r="X110" s="208"/>
      <c r="Y110" s="37"/>
      <c r="Z110" s="37"/>
      <c r="AA110" s="37"/>
      <c r="AB110" s="37"/>
      <c r="AC110" s="37"/>
      <c r="AD110" s="37"/>
      <c r="AE110" s="37"/>
      <c r="AF110" s="37"/>
      <c r="AG110" s="37"/>
      <c r="AH110" s="37"/>
      <c r="AI110" s="37"/>
      <c r="AJ110" s="37"/>
      <c r="AK110" s="37"/>
      <c r="AL110" s="37"/>
      <c r="AM110" s="37"/>
      <c r="AN110" s="37"/>
      <c r="AO110" s="37"/>
      <c r="AP110" s="37"/>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row>
    <row r="111" spans="2:86" ht="11.25" customHeight="1" x14ac:dyDescent="0.2">
      <c r="B111" s="37"/>
      <c r="C111" s="37"/>
      <c r="D111" s="208"/>
      <c r="E111" s="208">
        <f t="shared" ref="E111" si="51">L104</f>
        <v>35.5</v>
      </c>
      <c r="F111" s="208"/>
      <c r="G111" s="208"/>
      <c r="H111" s="208"/>
      <c r="I111" s="208"/>
      <c r="J111" s="208"/>
      <c r="K111" s="208">
        <f t="shared" ref="K111" si="52">AG104</f>
        <v>1.01</v>
      </c>
      <c r="L111" s="208"/>
      <c r="M111" s="208"/>
      <c r="N111" s="208"/>
      <c r="O111" s="208"/>
      <c r="P111" s="208"/>
      <c r="Q111" s="208"/>
      <c r="R111" s="208"/>
      <c r="S111" s="212"/>
      <c r="T111" s="212"/>
      <c r="U111" s="212"/>
      <c r="V111" s="212"/>
      <c r="W111" s="208"/>
      <c r="X111" s="208"/>
      <c r="Y111" s="37"/>
      <c r="Z111" s="37"/>
      <c r="AA111" s="37"/>
      <c r="AB111" s="37"/>
      <c r="AC111" s="37"/>
      <c r="AD111" s="37"/>
      <c r="AE111" s="37"/>
      <c r="AF111" s="37"/>
      <c r="AG111" s="37"/>
      <c r="AH111" s="37"/>
      <c r="AI111" s="37"/>
      <c r="AJ111" s="37"/>
      <c r="AK111" s="37"/>
      <c r="AL111" s="37"/>
      <c r="AM111" s="37"/>
      <c r="AN111" s="37"/>
      <c r="AO111" s="37"/>
      <c r="AP111" s="37"/>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row>
    <row r="112" spans="2:86" ht="11.25" customHeight="1" x14ac:dyDescent="0.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row>
    <row r="113" spans="2:86" ht="11.25" customHeight="1" x14ac:dyDescent="0.2">
      <c r="B113" s="37" t="s">
        <v>84</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row>
    <row r="114" spans="2:86" ht="11.25" customHeight="1" x14ac:dyDescent="0.2">
      <c r="B114" s="37"/>
      <c r="C114" s="216" t="s">
        <v>72</v>
      </c>
      <c r="D114" s="216"/>
      <c r="E114" s="216"/>
      <c r="F114" s="216"/>
      <c r="G114" s="216" t="s">
        <v>43</v>
      </c>
      <c r="H114" s="216" t="s">
        <v>73</v>
      </c>
      <c r="I114" s="216"/>
      <c r="J114" s="216"/>
      <c r="K114" s="216"/>
      <c r="L114" s="216" t="s">
        <v>21</v>
      </c>
      <c r="M114" s="194" t="s">
        <v>72</v>
      </c>
      <c r="N114" s="194"/>
      <c r="O114" s="194"/>
      <c r="P114" s="194"/>
      <c r="Q114" s="37"/>
      <c r="R114" s="37"/>
      <c r="S114" s="37"/>
      <c r="T114" s="37"/>
      <c r="U114" s="39" t="s">
        <v>47</v>
      </c>
      <c r="V114" s="39"/>
      <c r="W114" s="39"/>
      <c r="X114" s="39"/>
      <c r="Y114" s="39"/>
      <c r="Z114" s="80"/>
      <c r="AA114" s="39"/>
      <c r="AB114" s="39"/>
      <c r="AC114" s="39"/>
      <c r="AD114" s="37"/>
      <c r="AE114" s="37"/>
      <c r="AF114" s="37"/>
      <c r="AG114" s="37"/>
      <c r="AH114" s="37"/>
      <c r="AI114" s="37"/>
      <c r="AJ114" s="37"/>
      <c r="AK114" s="37"/>
      <c r="AL114" s="37"/>
      <c r="AM114" s="37"/>
      <c r="AN114" s="37"/>
      <c r="AO114" s="37"/>
      <c r="AP114" s="37"/>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row>
    <row r="115" spans="2:86" ht="11.25" customHeight="1" x14ac:dyDescent="0.2">
      <c r="B115" s="37"/>
      <c r="C115" s="216"/>
      <c r="D115" s="216"/>
      <c r="E115" s="216"/>
      <c r="F115" s="216"/>
      <c r="G115" s="216"/>
      <c r="H115" s="216"/>
      <c r="I115" s="216"/>
      <c r="J115" s="216"/>
      <c r="K115" s="216"/>
      <c r="L115" s="216"/>
      <c r="M115" s="216" t="s">
        <v>73</v>
      </c>
      <c r="N115" s="216"/>
      <c r="O115" s="216"/>
      <c r="P115" s="216"/>
      <c r="Q115" s="37"/>
      <c r="R115" s="37"/>
      <c r="S115" s="37"/>
      <c r="T115" s="37"/>
      <c r="U115" s="37"/>
      <c r="V115" s="39" t="s">
        <v>43</v>
      </c>
      <c r="W115" s="196">
        <f t="shared" ref="W115" si="53">ROUND(S110,2)</f>
        <v>18.829999999999998</v>
      </c>
      <c r="X115" s="196"/>
      <c r="Y115" s="196"/>
      <c r="Z115" s="39" t="s">
        <v>21</v>
      </c>
      <c r="AA115" s="196">
        <f t="shared" ref="AA115" si="54">ROUND(H118,2)</f>
        <v>34.979999999999997</v>
      </c>
      <c r="AB115" s="216"/>
      <c r="AC115" s="216"/>
      <c r="AD115" s="37"/>
      <c r="AE115" s="37"/>
      <c r="AF115" s="37"/>
      <c r="AG115" s="37"/>
      <c r="AH115" s="37"/>
      <c r="AI115" s="37"/>
      <c r="AJ115" s="37"/>
      <c r="AK115" s="37"/>
      <c r="AL115" s="37"/>
      <c r="AM115" s="37"/>
      <c r="AN115" s="37"/>
      <c r="AO115" s="37"/>
      <c r="AP115" s="37"/>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row>
    <row r="116" spans="2:86" ht="11.25" customHeight="1" x14ac:dyDescent="0.2">
      <c r="B116" s="37"/>
      <c r="C116" s="37"/>
      <c r="D116" s="37"/>
      <c r="E116" s="37"/>
      <c r="F116" s="37"/>
      <c r="G116" s="216" t="s">
        <v>43</v>
      </c>
      <c r="H116" s="216">
        <f t="shared" ref="H116" si="55">L104</f>
        <v>35.5</v>
      </c>
      <c r="I116" s="216"/>
      <c r="J116" s="216"/>
      <c r="K116" s="216"/>
      <c r="L116" s="216" t="s">
        <v>21</v>
      </c>
      <c r="M116" s="194">
        <f t="shared" ref="M116" si="56">AG104</f>
        <v>1.01</v>
      </c>
      <c r="N116" s="194"/>
      <c r="O116" s="194"/>
      <c r="P116" s="194"/>
      <c r="Q116" s="37"/>
      <c r="R116" s="37"/>
      <c r="S116" s="37"/>
      <c r="T116" s="37"/>
      <c r="U116" s="37"/>
      <c r="V116" s="39" t="s">
        <v>43</v>
      </c>
      <c r="W116" s="197">
        <f t="shared" ref="W116" si="57">W115*AA115</f>
        <v>658.6733999999999</v>
      </c>
      <c r="X116" s="197"/>
      <c r="Y116" s="197"/>
      <c r="Z116" s="197"/>
      <c r="AA116" s="197"/>
      <c r="AB116" s="216" t="s">
        <v>74</v>
      </c>
      <c r="AC116" s="216"/>
      <c r="AD116" s="37"/>
      <c r="AE116" s="37"/>
      <c r="AF116" s="37"/>
      <c r="AG116" s="37"/>
      <c r="AH116" s="37"/>
      <c r="AI116" s="37"/>
      <c r="AJ116" s="37"/>
      <c r="AK116" s="37"/>
      <c r="AL116" s="37"/>
      <c r="AM116" s="37"/>
      <c r="AN116" s="37"/>
      <c r="AO116" s="37"/>
      <c r="AP116" s="37"/>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row>
    <row r="117" spans="2:86" ht="11.25" customHeight="1" x14ac:dyDescent="0.2">
      <c r="B117" s="37"/>
      <c r="C117" s="37"/>
      <c r="D117" s="37"/>
      <c r="E117" s="37"/>
      <c r="F117" s="37"/>
      <c r="G117" s="216"/>
      <c r="H117" s="216"/>
      <c r="I117" s="216"/>
      <c r="J117" s="216"/>
      <c r="K117" s="216"/>
      <c r="L117" s="216"/>
      <c r="M117" s="216">
        <f t="shared" ref="M117" si="58">AB104</f>
        <v>1.0249999999999999</v>
      </c>
      <c r="N117" s="216"/>
      <c r="O117" s="216"/>
      <c r="P117" s="216"/>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86" ht="11.25" customHeight="1" x14ac:dyDescent="0.2">
      <c r="B118" s="37"/>
      <c r="C118" s="37"/>
      <c r="D118" s="37"/>
      <c r="E118" s="37"/>
      <c r="F118" s="37"/>
      <c r="G118" s="216" t="s">
        <v>43</v>
      </c>
      <c r="H118" s="197">
        <f t="shared" ref="H118" si="59">H116*M116/M117</f>
        <v>34.980487804878045</v>
      </c>
      <c r="I118" s="197"/>
      <c r="J118" s="197"/>
      <c r="K118" s="197"/>
      <c r="L118" s="216" t="s">
        <v>85</v>
      </c>
      <c r="M118" s="216"/>
      <c r="N118" s="216"/>
      <c r="O118" s="216"/>
      <c r="P118" s="39"/>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86" ht="11.25" customHeight="1" x14ac:dyDescent="0.2">
      <c r="B119" s="37"/>
      <c r="C119" s="37"/>
      <c r="D119" s="37"/>
      <c r="E119" s="37"/>
      <c r="F119" s="37"/>
      <c r="G119" s="216"/>
      <c r="H119" s="197"/>
      <c r="I119" s="197"/>
      <c r="J119" s="197"/>
      <c r="K119" s="197"/>
      <c r="L119" s="216"/>
      <c r="M119" s="216"/>
      <c r="N119" s="216"/>
      <c r="O119" s="216"/>
      <c r="P119" s="39"/>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86" ht="101.25" customHeight="1" x14ac:dyDescent="0.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86" x14ac:dyDescent="0.2">
      <c r="B121" s="15" t="s">
        <v>223</v>
      </c>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row>
    <row r="122" spans="2:86" x14ac:dyDescent="0.2">
      <c r="B122" s="152" t="s">
        <v>76</v>
      </c>
      <c r="C122" s="153"/>
      <c r="D122" s="153"/>
      <c r="E122" s="204">
        <v>45800</v>
      </c>
      <c r="F122" s="204"/>
      <c r="G122" s="204"/>
      <c r="H122" s="204"/>
      <c r="I122" s="83" t="s">
        <v>77</v>
      </c>
      <c r="J122" s="83"/>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81"/>
    </row>
    <row r="123" spans="2:86" x14ac:dyDescent="0.2">
      <c r="B123" s="82" t="s">
        <v>78</v>
      </c>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1"/>
    </row>
    <row r="124" spans="2:86" x14ac:dyDescent="0.2">
      <c r="B124" s="85" t="s">
        <v>79</v>
      </c>
      <c r="C124" s="86"/>
      <c r="D124" s="86"/>
      <c r="E124" s="86"/>
      <c r="F124" s="86"/>
      <c r="G124" s="86"/>
      <c r="H124" s="86"/>
      <c r="I124" s="86"/>
      <c r="J124" s="86"/>
      <c r="K124" s="86"/>
      <c r="L124" s="229">
        <v>37.5</v>
      </c>
      <c r="M124" s="229"/>
      <c r="N124" s="227" t="s">
        <v>80</v>
      </c>
      <c r="O124" s="228"/>
      <c r="P124" s="228"/>
      <c r="Q124" s="228"/>
      <c r="R124" s="228"/>
      <c r="S124" s="228"/>
      <c r="T124" s="228"/>
      <c r="U124" s="228"/>
      <c r="V124" s="228"/>
      <c r="W124" s="228"/>
      <c r="X124" s="228"/>
      <c r="Y124" s="228"/>
      <c r="Z124" s="228"/>
      <c r="AA124" s="228"/>
      <c r="AB124" s="202">
        <v>1.0249999999999999</v>
      </c>
      <c r="AC124" s="202"/>
      <c r="AD124" s="202"/>
      <c r="AE124" s="227" t="s">
        <v>52</v>
      </c>
      <c r="AF124" s="228"/>
      <c r="AG124" s="230">
        <v>1.01</v>
      </c>
      <c r="AH124" s="230"/>
      <c r="AI124" s="230"/>
      <c r="AJ124" s="227" t="s">
        <v>53</v>
      </c>
      <c r="AK124" s="228"/>
      <c r="AL124" s="228"/>
      <c r="AM124" s="70"/>
      <c r="AN124" s="70"/>
      <c r="AO124" s="70"/>
      <c r="AP124" s="71"/>
    </row>
    <row r="125" spans="2:86" x14ac:dyDescent="0.2">
      <c r="B125" s="84" t="s">
        <v>81</v>
      </c>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14"/>
    </row>
    <row r="126" spans="2:86" ht="11.25" customHeight="1" x14ac:dyDescent="0.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86" ht="11.25" customHeight="1" x14ac:dyDescent="0.2">
      <c r="B127" s="37" t="s">
        <v>82</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8"/>
      <c r="AD127" s="8"/>
      <c r="AE127" s="8"/>
      <c r="AF127" s="8"/>
      <c r="AG127" s="8"/>
      <c r="AH127" s="8"/>
      <c r="AI127" s="8"/>
      <c r="AJ127" s="8"/>
      <c r="AK127" s="8"/>
      <c r="AL127" s="37"/>
      <c r="AM127" s="37"/>
      <c r="AN127" s="37"/>
      <c r="AO127" s="37"/>
      <c r="AP127" s="37"/>
    </row>
    <row r="128" spans="2:86" ht="11.25" customHeight="1" x14ac:dyDescent="0.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8"/>
      <c r="AD128" s="8"/>
      <c r="AE128" s="8"/>
      <c r="AF128" s="8"/>
      <c r="AG128" s="8"/>
      <c r="AH128" s="8"/>
      <c r="AI128" s="8"/>
      <c r="AJ128" s="8"/>
      <c r="AK128" s="8"/>
      <c r="AL128" s="37"/>
      <c r="AM128" s="37"/>
      <c r="AN128" s="37"/>
      <c r="AO128" s="37"/>
      <c r="AP128" s="37"/>
    </row>
    <row r="129" spans="2:42" ht="11.25" customHeight="1" x14ac:dyDescent="0.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8"/>
      <c r="AD129" s="8"/>
      <c r="AE129" s="8"/>
      <c r="AF129" s="8"/>
      <c r="AG129" s="8"/>
      <c r="AH129" s="8"/>
      <c r="AI129" s="8"/>
      <c r="AJ129" s="8"/>
      <c r="AK129" s="8"/>
      <c r="AL129" s="37"/>
      <c r="AM129" s="37"/>
      <c r="AN129" s="37"/>
      <c r="AO129" s="37"/>
      <c r="AP129" s="37"/>
    </row>
    <row r="130" spans="2:42" ht="11.25" customHeight="1" x14ac:dyDescent="0.2">
      <c r="B130" s="37"/>
      <c r="C130" s="37"/>
      <c r="D130" s="208" t="s">
        <v>43</v>
      </c>
      <c r="E130" s="194">
        <f t="shared" ref="E130" si="60">E122</f>
        <v>45800</v>
      </c>
      <c r="F130" s="194"/>
      <c r="G130" s="194"/>
      <c r="H130" s="194"/>
      <c r="I130" s="194"/>
      <c r="J130" s="208" t="s">
        <v>37</v>
      </c>
      <c r="K130" s="194">
        <f t="shared" ref="K130" si="61">AB124</f>
        <v>1.0249999999999999</v>
      </c>
      <c r="L130" s="194"/>
      <c r="M130" s="194"/>
      <c r="N130" s="194"/>
      <c r="O130" s="208" t="s">
        <v>57</v>
      </c>
      <c r="P130" s="208">
        <v>1</v>
      </c>
      <c r="Q130" s="208" t="s">
        <v>56</v>
      </c>
      <c r="R130" s="208" t="s">
        <v>4</v>
      </c>
      <c r="S130" s="212">
        <f t="shared" ref="S130" si="62">(E130/E131)*((K130/K131)-1)</f>
        <v>18.138613861386155</v>
      </c>
      <c r="T130" s="212"/>
      <c r="U130" s="212"/>
      <c r="V130" s="212"/>
      <c r="W130" s="208" t="s">
        <v>41</v>
      </c>
      <c r="X130" s="208"/>
      <c r="Y130" s="37"/>
      <c r="Z130" s="37"/>
      <c r="AA130" s="37"/>
      <c r="AB130" s="37"/>
      <c r="AC130" s="37"/>
      <c r="AD130" s="37"/>
      <c r="AE130" s="37"/>
      <c r="AF130" s="37"/>
      <c r="AG130" s="37"/>
      <c r="AH130" s="37"/>
      <c r="AI130" s="37"/>
      <c r="AJ130" s="37"/>
      <c r="AK130" s="37"/>
      <c r="AL130" s="37"/>
      <c r="AM130" s="37"/>
      <c r="AN130" s="37"/>
      <c r="AO130" s="37"/>
      <c r="AP130" s="37"/>
    </row>
    <row r="131" spans="2:42" ht="11.25" customHeight="1" x14ac:dyDescent="0.2">
      <c r="B131" s="37"/>
      <c r="C131" s="37"/>
      <c r="D131" s="208"/>
      <c r="E131" s="208">
        <f t="shared" ref="E131" si="63">L124</f>
        <v>37.5</v>
      </c>
      <c r="F131" s="208"/>
      <c r="G131" s="208"/>
      <c r="H131" s="208"/>
      <c r="I131" s="208"/>
      <c r="J131" s="208"/>
      <c r="K131" s="208">
        <f t="shared" ref="K131" si="64">AG124</f>
        <v>1.01</v>
      </c>
      <c r="L131" s="208"/>
      <c r="M131" s="208"/>
      <c r="N131" s="208"/>
      <c r="O131" s="208"/>
      <c r="P131" s="208"/>
      <c r="Q131" s="208"/>
      <c r="R131" s="208"/>
      <c r="S131" s="212"/>
      <c r="T131" s="212"/>
      <c r="U131" s="212"/>
      <c r="V131" s="212"/>
      <c r="W131" s="208"/>
      <c r="X131" s="208"/>
      <c r="Y131" s="37"/>
      <c r="Z131" s="37"/>
      <c r="AA131" s="37"/>
      <c r="AB131" s="37"/>
      <c r="AC131" s="37"/>
      <c r="AD131" s="37"/>
      <c r="AE131" s="37"/>
      <c r="AF131" s="37"/>
      <c r="AG131" s="37"/>
      <c r="AH131" s="37"/>
      <c r="AI131" s="37"/>
      <c r="AJ131" s="37"/>
      <c r="AK131" s="37"/>
      <c r="AL131" s="37"/>
      <c r="AM131" s="37"/>
      <c r="AN131" s="37"/>
      <c r="AO131" s="37"/>
      <c r="AP131" s="37"/>
    </row>
    <row r="132" spans="2:42" ht="11.25" customHeight="1" x14ac:dyDescent="0.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ht="11.25" customHeight="1" x14ac:dyDescent="0.2">
      <c r="B133" s="37" t="s">
        <v>84</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ht="11.25" customHeight="1" x14ac:dyDescent="0.2">
      <c r="B134" s="37"/>
      <c r="C134" s="216" t="s">
        <v>72</v>
      </c>
      <c r="D134" s="216"/>
      <c r="E134" s="216"/>
      <c r="F134" s="216"/>
      <c r="G134" s="216" t="s">
        <v>43</v>
      </c>
      <c r="H134" s="216" t="s">
        <v>73</v>
      </c>
      <c r="I134" s="216"/>
      <c r="J134" s="216"/>
      <c r="K134" s="216"/>
      <c r="L134" s="216" t="s">
        <v>21</v>
      </c>
      <c r="M134" s="194" t="s">
        <v>72</v>
      </c>
      <c r="N134" s="194"/>
      <c r="O134" s="194"/>
      <c r="P134" s="194"/>
      <c r="Q134" s="37"/>
      <c r="R134" s="37"/>
      <c r="S134" s="37"/>
      <c r="T134" s="37"/>
      <c r="U134" s="39" t="s">
        <v>47</v>
      </c>
      <c r="V134" s="39"/>
      <c r="W134" s="39"/>
      <c r="X134" s="39"/>
      <c r="Y134" s="39"/>
      <c r="Z134" s="80"/>
      <c r="AA134" s="39"/>
      <c r="AB134" s="39"/>
      <c r="AC134" s="39"/>
      <c r="AD134" s="37"/>
      <c r="AE134" s="37"/>
      <c r="AF134" s="37"/>
      <c r="AG134" s="37"/>
      <c r="AH134" s="37"/>
      <c r="AI134" s="37"/>
      <c r="AJ134" s="37"/>
      <c r="AK134" s="37"/>
      <c r="AL134" s="37"/>
      <c r="AM134" s="37"/>
      <c r="AN134" s="37"/>
      <c r="AO134" s="37"/>
      <c r="AP134" s="37"/>
    </row>
    <row r="135" spans="2:42" ht="11.25" customHeight="1" x14ac:dyDescent="0.2">
      <c r="B135" s="37"/>
      <c r="C135" s="216"/>
      <c r="D135" s="216"/>
      <c r="E135" s="216"/>
      <c r="F135" s="216"/>
      <c r="G135" s="216"/>
      <c r="H135" s="216"/>
      <c r="I135" s="216"/>
      <c r="J135" s="216"/>
      <c r="K135" s="216"/>
      <c r="L135" s="216"/>
      <c r="M135" s="216" t="s">
        <v>73</v>
      </c>
      <c r="N135" s="216"/>
      <c r="O135" s="216"/>
      <c r="P135" s="216"/>
      <c r="Q135" s="37"/>
      <c r="R135" s="37"/>
      <c r="S135" s="37"/>
      <c r="T135" s="37"/>
      <c r="U135" s="37"/>
      <c r="V135" s="39" t="s">
        <v>43</v>
      </c>
      <c r="W135" s="196">
        <f t="shared" ref="W135" si="65">ROUND(S130,2)</f>
        <v>18.14</v>
      </c>
      <c r="X135" s="196"/>
      <c r="Y135" s="196"/>
      <c r="Z135" s="39" t="s">
        <v>21</v>
      </c>
      <c r="AA135" s="196">
        <f t="shared" ref="AA135" si="66">ROUND(H138,2)</f>
        <v>36.950000000000003</v>
      </c>
      <c r="AB135" s="216"/>
      <c r="AC135" s="216"/>
      <c r="AD135" s="37"/>
      <c r="AE135" s="37"/>
      <c r="AF135" s="37"/>
      <c r="AG135" s="37"/>
      <c r="AH135" s="37"/>
      <c r="AI135" s="37"/>
      <c r="AJ135" s="37"/>
      <c r="AK135" s="37"/>
      <c r="AL135" s="37"/>
      <c r="AM135" s="37"/>
      <c r="AN135" s="37"/>
      <c r="AO135" s="37"/>
      <c r="AP135" s="37"/>
    </row>
    <row r="136" spans="2:42" ht="11.25" customHeight="1" x14ac:dyDescent="0.2">
      <c r="B136" s="37"/>
      <c r="C136" s="37"/>
      <c r="D136" s="37"/>
      <c r="E136" s="37"/>
      <c r="F136" s="37"/>
      <c r="G136" s="216" t="s">
        <v>43</v>
      </c>
      <c r="H136" s="216">
        <f t="shared" ref="H136" si="67">L124</f>
        <v>37.5</v>
      </c>
      <c r="I136" s="216"/>
      <c r="J136" s="216"/>
      <c r="K136" s="216"/>
      <c r="L136" s="216" t="s">
        <v>21</v>
      </c>
      <c r="M136" s="194">
        <f t="shared" ref="M136" si="68">AG124</f>
        <v>1.01</v>
      </c>
      <c r="N136" s="194"/>
      <c r="O136" s="194"/>
      <c r="P136" s="194"/>
      <c r="Q136" s="37"/>
      <c r="R136" s="37"/>
      <c r="S136" s="37"/>
      <c r="T136" s="37"/>
      <c r="U136" s="37"/>
      <c r="V136" s="39" t="s">
        <v>43</v>
      </c>
      <c r="W136" s="197">
        <f t="shared" ref="W136" si="69">W135*AA135</f>
        <v>670.27300000000002</v>
      </c>
      <c r="X136" s="197"/>
      <c r="Y136" s="197"/>
      <c r="Z136" s="197"/>
      <c r="AA136" s="197"/>
      <c r="AB136" s="216" t="s">
        <v>74</v>
      </c>
      <c r="AC136" s="216"/>
      <c r="AD136" s="37"/>
      <c r="AE136" s="37"/>
      <c r="AF136" s="37"/>
      <c r="AG136" s="37"/>
      <c r="AH136" s="37"/>
      <c r="AI136" s="37"/>
      <c r="AJ136" s="37"/>
      <c r="AK136" s="37"/>
      <c r="AL136" s="37"/>
      <c r="AM136" s="37"/>
      <c r="AN136" s="37"/>
      <c r="AO136" s="37"/>
      <c r="AP136" s="37"/>
    </row>
    <row r="137" spans="2:42" ht="11.25" customHeight="1" x14ac:dyDescent="0.2">
      <c r="B137" s="37"/>
      <c r="C137" s="37"/>
      <c r="D137" s="37"/>
      <c r="E137" s="37"/>
      <c r="F137" s="37"/>
      <c r="G137" s="216"/>
      <c r="H137" s="216"/>
      <c r="I137" s="216"/>
      <c r="J137" s="216"/>
      <c r="K137" s="216"/>
      <c r="L137" s="216"/>
      <c r="M137" s="216">
        <f t="shared" ref="M137" si="70">AB124</f>
        <v>1.0249999999999999</v>
      </c>
      <c r="N137" s="216"/>
      <c r="O137" s="216"/>
      <c r="P137" s="216"/>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ht="11.25" customHeight="1" x14ac:dyDescent="0.2">
      <c r="B138" s="37"/>
      <c r="C138" s="37"/>
      <c r="D138" s="37"/>
      <c r="E138" s="37"/>
      <c r="F138" s="37"/>
      <c r="G138" s="216" t="s">
        <v>43</v>
      </c>
      <c r="H138" s="197">
        <f t="shared" ref="H138" si="71">H136*M136/M137</f>
        <v>36.951219512195124</v>
      </c>
      <c r="I138" s="197"/>
      <c r="J138" s="197"/>
      <c r="K138" s="197"/>
      <c r="L138" s="216" t="s">
        <v>85</v>
      </c>
      <c r="M138" s="216"/>
      <c r="N138" s="216"/>
      <c r="O138" s="216"/>
      <c r="P138" s="39"/>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ht="11.25" customHeight="1" x14ac:dyDescent="0.2">
      <c r="B139" s="37"/>
      <c r="C139" s="37"/>
      <c r="D139" s="37"/>
      <c r="E139" s="37"/>
      <c r="F139" s="37"/>
      <c r="G139" s="216"/>
      <c r="H139" s="197"/>
      <c r="I139" s="197"/>
      <c r="J139" s="197"/>
      <c r="K139" s="197"/>
      <c r="L139" s="216"/>
      <c r="M139" s="216"/>
      <c r="N139" s="216"/>
      <c r="O139" s="216"/>
      <c r="P139" s="39"/>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ht="11.25" customHeight="1" x14ac:dyDescent="0.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2">
      <c r="B141" s="15" t="s">
        <v>224</v>
      </c>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row>
    <row r="142" spans="2:42" x14ac:dyDescent="0.2">
      <c r="B142" s="152" t="s">
        <v>76</v>
      </c>
      <c r="C142" s="153"/>
      <c r="D142" s="153"/>
      <c r="E142" s="204">
        <v>45000</v>
      </c>
      <c r="F142" s="204"/>
      <c r="G142" s="204"/>
      <c r="H142" s="204"/>
      <c r="I142" s="83" t="s">
        <v>77</v>
      </c>
      <c r="J142" s="83"/>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81"/>
    </row>
    <row r="143" spans="2:42" x14ac:dyDescent="0.2">
      <c r="B143" s="82" t="s">
        <v>78</v>
      </c>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1"/>
    </row>
    <row r="144" spans="2:42" x14ac:dyDescent="0.2">
      <c r="B144" s="85" t="s">
        <v>79</v>
      </c>
      <c r="C144" s="86"/>
      <c r="D144" s="86"/>
      <c r="E144" s="86"/>
      <c r="F144" s="86"/>
      <c r="G144" s="86"/>
      <c r="H144" s="86"/>
      <c r="I144" s="86"/>
      <c r="J144" s="86"/>
      <c r="K144" s="86"/>
      <c r="L144" s="229">
        <v>34.6</v>
      </c>
      <c r="M144" s="229"/>
      <c r="N144" s="227" t="s">
        <v>80</v>
      </c>
      <c r="O144" s="228"/>
      <c r="P144" s="228"/>
      <c r="Q144" s="228"/>
      <c r="R144" s="228"/>
      <c r="S144" s="228"/>
      <c r="T144" s="228"/>
      <c r="U144" s="228"/>
      <c r="V144" s="228"/>
      <c r="W144" s="228"/>
      <c r="X144" s="228"/>
      <c r="Y144" s="228"/>
      <c r="Z144" s="228"/>
      <c r="AA144" s="228"/>
      <c r="AB144" s="202">
        <v>1.0249999999999999</v>
      </c>
      <c r="AC144" s="202"/>
      <c r="AD144" s="202"/>
      <c r="AE144" s="227" t="s">
        <v>52</v>
      </c>
      <c r="AF144" s="228"/>
      <c r="AG144" s="230">
        <v>1.01</v>
      </c>
      <c r="AH144" s="230"/>
      <c r="AI144" s="230"/>
      <c r="AJ144" s="227" t="s">
        <v>53</v>
      </c>
      <c r="AK144" s="228"/>
      <c r="AL144" s="228"/>
      <c r="AM144" s="70"/>
      <c r="AN144" s="70"/>
      <c r="AO144" s="70"/>
      <c r="AP144" s="71"/>
    </row>
    <row r="145" spans="2:42" x14ac:dyDescent="0.2">
      <c r="B145" s="84" t="s">
        <v>81</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14"/>
    </row>
    <row r="146" spans="2:42" ht="11.25" customHeight="1" x14ac:dyDescent="0.2">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ht="11.25" customHeight="1" x14ac:dyDescent="0.2">
      <c r="B147" s="37" t="s">
        <v>82</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8"/>
      <c r="AD147" s="8"/>
      <c r="AE147" s="8"/>
      <c r="AF147" s="8"/>
      <c r="AG147" s="8"/>
      <c r="AH147" s="8"/>
      <c r="AI147" s="8"/>
      <c r="AJ147" s="8"/>
      <c r="AK147" s="8"/>
      <c r="AL147" s="37"/>
      <c r="AM147" s="37"/>
      <c r="AN147" s="37"/>
      <c r="AO147" s="37"/>
      <c r="AP147" s="37"/>
    </row>
    <row r="148" spans="2:42" ht="11.25" customHeight="1" x14ac:dyDescent="0.2">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8"/>
      <c r="AD148" s="8"/>
      <c r="AE148" s="8"/>
      <c r="AF148" s="8"/>
      <c r="AG148" s="8"/>
      <c r="AH148" s="8"/>
      <c r="AI148" s="8"/>
      <c r="AJ148" s="8"/>
      <c r="AK148" s="8"/>
      <c r="AL148" s="37"/>
      <c r="AM148" s="37"/>
      <c r="AN148" s="37"/>
      <c r="AO148" s="37"/>
      <c r="AP148" s="37"/>
    </row>
    <row r="149" spans="2:42" ht="11.25" customHeight="1" x14ac:dyDescent="0.2">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8"/>
      <c r="AD149" s="8"/>
      <c r="AE149" s="8"/>
      <c r="AF149" s="8"/>
      <c r="AG149" s="8"/>
      <c r="AH149" s="8"/>
      <c r="AI149" s="8"/>
      <c r="AJ149" s="8"/>
      <c r="AK149" s="8"/>
      <c r="AL149" s="37"/>
      <c r="AM149" s="37"/>
      <c r="AN149" s="37"/>
      <c r="AO149" s="37"/>
      <c r="AP149" s="37"/>
    </row>
    <row r="150" spans="2:42" ht="11.25" customHeight="1" x14ac:dyDescent="0.2">
      <c r="B150" s="37"/>
      <c r="C150" s="37"/>
      <c r="D150" s="208" t="s">
        <v>43</v>
      </c>
      <c r="E150" s="194">
        <f t="shared" ref="E150" si="72">E142</f>
        <v>45000</v>
      </c>
      <c r="F150" s="194"/>
      <c r="G150" s="194"/>
      <c r="H150" s="194"/>
      <c r="I150" s="194"/>
      <c r="J150" s="208" t="s">
        <v>37</v>
      </c>
      <c r="K150" s="194">
        <f t="shared" ref="K150" si="73">AB144</f>
        <v>1.0249999999999999</v>
      </c>
      <c r="L150" s="194"/>
      <c r="M150" s="194"/>
      <c r="N150" s="194"/>
      <c r="O150" s="208" t="s">
        <v>57</v>
      </c>
      <c r="P150" s="208">
        <v>1</v>
      </c>
      <c r="Q150" s="208" t="s">
        <v>56</v>
      </c>
      <c r="R150" s="208" t="s">
        <v>4</v>
      </c>
      <c r="S150" s="212">
        <f t="shared" ref="S150" si="74">(E150/E151)*((K150/K151)-1)</f>
        <v>19.315515366565574</v>
      </c>
      <c r="T150" s="212"/>
      <c r="U150" s="212"/>
      <c r="V150" s="212"/>
      <c r="W150" s="208" t="s">
        <v>41</v>
      </c>
      <c r="X150" s="208"/>
      <c r="Y150" s="37"/>
      <c r="Z150" s="37"/>
      <c r="AA150" s="37"/>
      <c r="AB150" s="37"/>
      <c r="AC150" s="37"/>
      <c r="AD150" s="37"/>
      <c r="AE150" s="37"/>
      <c r="AF150" s="37"/>
      <c r="AG150" s="37"/>
      <c r="AH150" s="37"/>
      <c r="AI150" s="37"/>
      <c r="AJ150" s="37"/>
      <c r="AK150" s="37"/>
      <c r="AL150" s="37"/>
      <c r="AM150" s="37"/>
      <c r="AN150" s="37"/>
      <c r="AO150" s="37"/>
      <c r="AP150" s="37"/>
    </row>
    <row r="151" spans="2:42" ht="11.25" customHeight="1" x14ac:dyDescent="0.2">
      <c r="B151" s="37"/>
      <c r="C151" s="37"/>
      <c r="D151" s="208"/>
      <c r="E151" s="208">
        <f t="shared" ref="E151" si="75">L144</f>
        <v>34.6</v>
      </c>
      <c r="F151" s="208"/>
      <c r="G151" s="208"/>
      <c r="H151" s="208"/>
      <c r="I151" s="208"/>
      <c r="J151" s="208"/>
      <c r="K151" s="208">
        <f t="shared" ref="K151" si="76">AG144</f>
        <v>1.01</v>
      </c>
      <c r="L151" s="208"/>
      <c r="M151" s="208"/>
      <c r="N151" s="208"/>
      <c r="O151" s="208"/>
      <c r="P151" s="208"/>
      <c r="Q151" s="208"/>
      <c r="R151" s="208"/>
      <c r="S151" s="212"/>
      <c r="T151" s="212"/>
      <c r="U151" s="212"/>
      <c r="V151" s="212"/>
      <c r="W151" s="208"/>
      <c r="X151" s="208"/>
      <c r="Y151" s="37"/>
      <c r="Z151" s="37"/>
      <c r="AA151" s="37"/>
      <c r="AB151" s="37"/>
      <c r="AC151" s="37"/>
      <c r="AD151" s="37"/>
      <c r="AE151" s="37"/>
      <c r="AF151" s="37"/>
      <c r="AG151" s="37"/>
      <c r="AH151" s="37"/>
      <c r="AI151" s="37"/>
      <c r="AJ151" s="37"/>
      <c r="AK151" s="37"/>
      <c r="AL151" s="37"/>
      <c r="AM151" s="37"/>
      <c r="AN151" s="37"/>
      <c r="AO151" s="37"/>
      <c r="AP151" s="37"/>
    </row>
    <row r="152" spans="2:42" ht="11.25" customHeight="1" x14ac:dyDescent="0.2">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ht="11.25" customHeight="1" x14ac:dyDescent="0.2">
      <c r="B153" s="37" t="s">
        <v>84</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ht="11.25" customHeight="1" x14ac:dyDescent="0.2">
      <c r="B154" s="37"/>
      <c r="C154" s="216" t="s">
        <v>72</v>
      </c>
      <c r="D154" s="216"/>
      <c r="E154" s="216"/>
      <c r="F154" s="216"/>
      <c r="G154" s="216" t="s">
        <v>43</v>
      </c>
      <c r="H154" s="216" t="s">
        <v>73</v>
      </c>
      <c r="I154" s="216"/>
      <c r="J154" s="216"/>
      <c r="K154" s="216"/>
      <c r="L154" s="216" t="s">
        <v>21</v>
      </c>
      <c r="M154" s="194" t="s">
        <v>72</v>
      </c>
      <c r="N154" s="194"/>
      <c r="O154" s="194"/>
      <c r="P154" s="194"/>
      <c r="Q154" s="37"/>
      <c r="R154" s="37"/>
      <c r="S154" s="37"/>
      <c r="T154" s="37"/>
      <c r="U154" s="39" t="s">
        <v>47</v>
      </c>
      <c r="V154" s="39"/>
      <c r="W154" s="39"/>
      <c r="X154" s="39"/>
      <c r="Y154" s="39"/>
      <c r="Z154" s="80"/>
      <c r="AA154" s="39"/>
      <c r="AB154" s="39"/>
      <c r="AC154" s="39"/>
      <c r="AD154" s="37"/>
      <c r="AE154" s="37"/>
      <c r="AF154" s="37"/>
      <c r="AG154" s="37"/>
      <c r="AH154" s="37"/>
      <c r="AI154" s="37"/>
      <c r="AJ154" s="37"/>
      <c r="AK154" s="37"/>
      <c r="AL154" s="37"/>
      <c r="AM154" s="37"/>
      <c r="AN154" s="37"/>
      <c r="AO154" s="37"/>
      <c r="AP154" s="37"/>
    </row>
    <row r="155" spans="2:42" ht="11.25" customHeight="1" x14ac:dyDescent="0.2">
      <c r="B155" s="37"/>
      <c r="C155" s="216"/>
      <c r="D155" s="216"/>
      <c r="E155" s="216"/>
      <c r="F155" s="216"/>
      <c r="G155" s="216"/>
      <c r="H155" s="216"/>
      <c r="I155" s="216"/>
      <c r="J155" s="216"/>
      <c r="K155" s="216"/>
      <c r="L155" s="216"/>
      <c r="M155" s="216" t="s">
        <v>73</v>
      </c>
      <c r="N155" s="216"/>
      <c r="O155" s="216"/>
      <c r="P155" s="216"/>
      <c r="Q155" s="37"/>
      <c r="R155" s="37"/>
      <c r="S155" s="37"/>
      <c r="T155" s="37"/>
      <c r="U155" s="37"/>
      <c r="V155" s="39" t="s">
        <v>43</v>
      </c>
      <c r="W155" s="196">
        <f t="shared" ref="W155" si="77">ROUND(S150,2)</f>
        <v>19.32</v>
      </c>
      <c r="X155" s="196"/>
      <c r="Y155" s="196"/>
      <c r="Z155" s="39" t="s">
        <v>21</v>
      </c>
      <c r="AA155" s="196">
        <f t="shared" ref="AA155" si="78">ROUND(H158,2)</f>
        <v>34.090000000000003</v>
      </c>
      <c r="AB155" s="216"/>
      <c r="AC155" s="216"/>
      <c r="AD155" s="37"/>
      <c r="AE155" s="37"/>
      <c r="AF155" s="37"/>
      <c r="AG155" s="37"/>
      <c r="AH155" s="37"/>
      <c r="AI155" s="37"/>
      <c r="AJ155" s="37"/>
      <c r="AK155" s="37"/>
      <c r="AL155" s="37"/>
      <c r="AM155" s="37"/>
      <c r="AN155" s="37"/>
      <c r="AO155" s="37"/>
      <c r="AP155" s="37"/>
    </row>
    <row r="156" spans="2:42" ht="11.25" customHeight="1" x14ac:dyDescent="0.2">
      <c r="B156" s="37"/>
      <c r="C156" s="37"/>
      <c r="D156" s="37"/>
      <c r="E156" s="37"/>
      <c r="F156" s="37"/>
      <c r="G156" s="216" t="s">
        <v>43</v>
      </c>
      <c r="H156" s="216">
        <f t="shared" ref="H156" si="79">L144</f>
        <v>34.6</v>
      </c>
      <c r="I156" s="216"/>
      <c r="J156" s="216"/>
      <c r="K156" s="216"/>
      <c r="L156" s="216" t="s">
        <v>21</v>
      </c>
      <c r="M156" s="194">
        <f t="shared" ref="M156" si="80">AG144</f>
        <v>1.01</v>
      </c>
      <c r="N156" s="194"/>
      <c r="O156" s="194"/>
      <c r="P156" s="194"/>
      <c r="Q156" s="37"/>
      <c r="R156" s="37"/>
      <c r="S156" s="37"/>
      <c r="T156" s="37"/>
      <c r="U156" s="37"/>
      <c r="V156" s="39" t="s">
        <v>43</v>
      </c>
      <c r="W156" s="197">
        <f t="shared" ref="W156" si="81">W155*AA155</f>
        <v>658.61880000000008</v>
      </c>
      <c r="X156" s="197"/>
      <c r="Y156" s="197"/>
      <c r="Z156" s="197"/>
      <c r="AA156" s="197"/>
      <c r="AB156" s="216" t="s">
        <v>74</v>
      </c>
      <c r="AC156" s="216"/>
      <c r="AD156" s="37"/>
      <c r="AE156" s="37"/>
      <c r="AF156" s="37"/>
      <c r="AG156" s="37"/>
      <c r="AH156" s="37"/>
      <c r="AI156" s="37"/>
      <c r="AJ156" s="37"/>
      <c r="AK156" s="37"/>
      <c r="AL156" s="37"/>
      <c r="AM156" s="37"/>
      <c r="AN156" s="37"/>
      <c r="AO156" s="37"/>
      <c r="AP156" s="37"/>
    </row>
    <row r="157" spans="2:42" ht="11.25" customHeight="1" x14ac:dyDescent="0.2">
      <c r="B157" s="37"/>
      <c r="C157" s="37"/>
      <c r="D157" s="37"/>
      <c r="E157" s="37"/>
      <c r="F157" s="37"/>
      <c r="G157" s="216"/>
      <c r="H157" s="216"/>
      <c r="I157" s="216"/>
      <c r="J157" s="216"/>
      <c r="K157" s="216"/>
      <c r="L157" s="216"/>
      <c r="M157" s="216">
        <f t="shared" ref="M157" si="82">AB144</f>
        <v>1.0249999999999999</v>
      </c>
      <c r="N157" s="216"/>
      <c r="O157" s="216"/>
      <c r="P157" s="216"/>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ht="11.25" customHeight="1" x14ac:dyDescent="0.2">
      <c r="B158" s="37"/>
      <c r="C158" s="37"/>
      <c r="D158" s="37"/>
      <c r="E158" s="37"/>
      <c r="F158" s="37"/>
      <c r="G158" s="216" t="s">
        <v>43</v>
      </c>
      <c r="H158" s="197">
        <f t="shared" ref="H158" si="83">H156*M156/M157</f>
        <v>34.093658536585373</v>
      </c>
      <c r="I158" s="197"/>
      <c r="J158" s="197"/>
      <c r="K158" s="197"/>
      <c r="L158" s="216" t="s">
        <v>85</v>
      </c>
      <c r="M158" s="216"/>
      <c r="N158" s="216"/>
      <c r="O158" s="216"/>
      <c r="P158" s="39"/>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2:42" ht="11.25" customHeight="1" x14ac:dyDescent="0.2">
      <c r="B159" s="37"/>
      <c r="C159" s="37"/>
      <c r="D159" s="37"/>
      <c r="E159" s="37"/>
      <c r="F159" s="37"/>
      <c r="G159" s="216"/>
      <c r="H159" s="197"/>
      <c r="I159" s="197"/>
      <c r="J159" s="197"/>
      <c r="K159" s="197"/>
      <c r="L159" s="216"/>
      <c r="M159" s="216"/>
      <c r="N159" s="216"/>
      <c r="O159" s="216"/>
      <c r="P159" s="39"/>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ht="11.25" customHeight="1" x14ac:dyDescent="0.2">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2">
      <c r="B161" s="15" t="s">
        <v>215</v>
      </c>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row>
    <row r="162" spans="2:42" x14ac:dyDescent="0.2">
      <c r="B162" s="152" t="s">
        <v>76</v>
      </c>
      <c r="C162" s="153"/>
      <c r="D162" s="153"/>
      <c r="E162" s="204">
        <v>45800</v>
      </c>
      <c r="F162" s="204"/>
      <c r="G162" s="204"/>
      <c r="H162" s="204"/>
      <c r="I162" s="83" t="s">
        <v>77</v>
      </c>
      <c r="J162" s="83"/>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81"/>
    </row>
    <row r="163" spans="2:42" x14ac:dyDescent="0.2">
      <c r="B163" s="82" t="s">
        <v>78</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1"/>
    </row>
    <row r="164" spans="2:42" x14ac:dyDescent="0.2">
      <c r="B164" s="85" t="s">
        <v>79</v>
      </c>
      <c r="C164" s="86"/>
      <c r="D164" s="86"/>
      <c r="E164" s="86"/>
      <c r="F164" s="86"/>
      <c r="G164" s="86"/>
      <c r="H164" s="86"/>
      <c r="I164" s="86"/>
      <c r="J164" s="86"/>
      <c r="K164" s="86"/>
      <c r="L164" s="229">
        <v>21.6</v>
      </c>
      <c r="M164" s="229"/>
      <c r="N164" s="227" t="s">
        <v>80</v>
      </c>
      <c r="O164" s="228"/>
      <c r="P164" s="228"/>
      <c r="Q164" s="228"/>
      <c r="R164" s="228"/>
      <c r="S164" s="228"/>
      <c r="T164" s="228"/>
      <c r="U164" s="228"/>
      <c r="V164" s="228"/>
      <c r="W164" s="228"/>
      <c r="X164" s="228"/>
      <c r="Y164" s="228"/>
      <c r="Z164" s="228"/>
      <c r="AA164" s="228"/>
      <c r="AB164" s="202">
        <v>1.0249999999999999</v>
      </c>
      <c r="AC164" s="202"/>
      <c r="AD164" s="202"/>
      <c r="AE164" s="227" t="s">
        <v>52</v>
      </c>
      <c r="AF164" s="228"/>
      <c r="AG164" s="230">
        <v>1.01</v>
      </c>
      <c r="AH164" s="230"/>
      <c r="AI164" s="230"/>
      <c r="AJ164" s="227" t="s">
        <v>53</v>
      </c>
      <c r="AK164" s="228"/>
      <c r="AL164" s="228"/>
      <c r="AM164" s="70"/>
      <c r="AN164" s="70"/>
      <c r="AO164" s="70"/>
      <c r="AP164" s="71"/>
    </row>
    <row r="165" spans="2:42" x14ac:dyDescent="0.2">
      <c r="B165" s="84" t="s">
        <v>81</v>
      </c>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14"/>
    </row>
    <row r="166" spans="2:42" ht="11.25" customHeight="1" x14ac:dyDescent="0.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ht="11.25" customHeight="1" x14ac:dyDescent="0.2">
      <c r="B167" s="37" t="s">
        <v>82</v>
      </c>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8"/>
      <c r="AD167" s="8"/>
      <c r="AE167" s="8"/>
      <c r="AF167" s="8"/>
      <c r="AG167" s="8"/>
      <c r="AH167" s="8"/>
      <c r="AI167" s="8"/>
      <c r="AJ167" s="8"/>
      <c r="AK167" s="8"/>
      <c r="AL167" s="37"/>
      <c r="AM167" s="37"/>
      <c r="AN167" s="37"/>
      <c r="AO167" s="37"/>
      <c r="AP167" s="37"/>
    </row>
    <row r="168" spans="2:42" ht="11.25" customHeight="1" x14ac:dyDescent="0.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8"/>
      <c r="AD168" s="8"/>
      <c r="AE168" s="8"/>
      <c r="AF168" s="8"/>
      <c r="AG168" s="8"/>
      <c r="AH168" s="8"/>
      <c r="AI168" s="8"/>
      <c r="AJ168" s="8"/>
      <c r="AK168" s="8"/>
      <c r="AL168" s="37"/>
      <c r="AM168" s="37"/>
      <c r="AN168" s="37"/>
      <c r="AO168" s="37"/>
      <c r="AP168" s="37"/>
    </row>
    <row r="169" spans="2:42" ht="11.25" customHeight="1" x14ac:dyDescent="0.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8"/>
      <c r="AD169" s="8"/>
      <c r="AE169" s="8"/>
      <c r="AF169" s="8"/>
      <c r="AG169" s="8"/>
      <c r="AH169" s="8"/>
      <c r="AI169" s="8"/>
      <c r="AJ169" s="8"/>
      <c r="AK169" s="8"/>
      <c r="AL169" s="37"/>
      <c r="AM169" s="37"/>
      <c r="AN169" s="37"/>
      <c r="AO169" s="37"/>
      <c r="AP169" s="37"/>
    </row>
    <row r="170" spans="2:42" ht="11.25" customHeight="1" x14ac:dyDescent="0.2">
      <c r="B170" s="37"/>
      <c r="C170" s="37"/>
      <c r="D170" s="208" t="s">
        <v>43</v>
      </c>
      <c r="E170" s="194">
        <f t="shared" ref="E170" si="84">E162</f>
        <v>45800</v>
      </c>
      <c r="F170" s="194"/>
      <c r="G170" s="194"/>
      <c r="H170" s="194"/>
      <c r="I170" s="194"/>
      <c r="J170" s="208" t="s">
        <v>37</v>
      </c>
      <c r="K170" s="194">
        <f t="shared" ref="K170" si="85">AB164</f>
        <v>1.0249999999999999</v>
      </c>
      <c r="L170" s="194"/>
      <c r="M170" s="194"/>
      <c r="N170" s="194"/>
      <c r="O170" s="208" t="s">
        <v>57</v>
      </c>
      <c r="P170" s="208">
        <v>1</v>
      </c>
      <c r="Q170" s="208" t="s">
        <v>56</v>
      </c>
      <c r="R170" s="208" t="s">
        <v>4</v>
      </c>
      <c r="S170" s="212">
        <f t="shared" ref="S170" si="86">(E170/E171)*((K170/K171)-1)</f>
        <v>31.49064906490652</v>
      </c>
      <c r="T170" s="212"/>
      <c r="U170" s="212"/>
      <c r="V170" s="212"/>
      <c r="W170" s="208" t="s">
        <v>41</v>
      </c>
      <c r="X170" s="208"/>
      <c r="Y170" s="37"/>
      <c r="Z170" s="37"/>
      <c r="AA170" s="37"/>
      <c r="AB170" s="37"/>
      <c r="AC170" s="37"/>
      <c r="AD170" s="37"/>
      <c r="AE170" s="37"/>
      <c r="AF170" s="37"/>
      <c r="AG170" s="37"/>
      <c r="AH170" s="37"/>
      <c r="AI170" s="37"/>
      <c r="AJ170" s="37"/>
      <c r="AK170" s="37"/>
      <c r="AL170" s="37"/>
      <c r="AM170" s="37"/>
      <c r="AN170" s="37"/>
      <c r="AO170" s="37"/>
      <c r="AP170" s="37"/>
    </row>
    <row r="171" spans="2:42" ht="11.25" customHeight="1" x14ac:dyDescent="0.2">
      <c r="B171" s="37"/>
      <c r="C171" s="37"/>
      <c r="D171" s="208"/>
      <c r="E171" s="208">
        <f t="shared" ref="E171" si="87">L164</f>
        <v>21.6</v>
      </c>
      <c r="F171" s="208"/>
      <c r="G171" s="208"/>
      <c r="H171" s="208"/>
      <c r="I171" s="208"/>
      <c r="J171" s="208"/>
      <c r="K171" s="208">
        <f t="shared" ref="K171" si="88">AG164</f>
        <v>1.01</v>
      </c>
      <c r="L171" s="208"/>
      <c r="M171" s="208"/>
      <c r="N171" s="208"/>
      <c r="O171" s="208"/>
      <c r="P171" s="208"/>
      <c r="Q171" s="208"/>
      <c r="R171" s="208"/>
      <c r="S171" s="212"/>
      <c r="T171" s="212"/>
      <c r="U171" s="212"/>
      <c r="V171" s="212"/>
      <c r="W171" s="208"/>
      <c r="X171" s="208"/>
      <c r="Y171" s="37"/>
      <c r="Z171" s="37"/>
      <c r="AA171" s="37"/>
      <c r="AB171" s="37"/>
      <c r="AC171" s="37"/>
      <c r="AD171" s="37"/>
      <c r="AE171" s="37"/>
      <c r="AF171" s="37"/>
      <c r="AG171" s="37"/>
      <c r="AH171" s="37"/>
      <c r="AI171" s="37"/>
      <c r="AJ171" s="37"/>
      <c r="AK171" s="37"/>
      <c r="AL171" s="37"/>
      <c r="AM171" s="37"/>
      <c r="AN171" s="37"/>
      <c r="AO171" s="37"/>
      <c r="AP171" s="37"/>
    </row>
    <row r="172" spans="2:42" ht="11.25" customHeight="1" x14ac:dyDescent="0.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ht="11.25" customHeight="1" x14ac:dyDescent="0.2">
      <c r="B173" s="37" t="s">
        <v>84</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2:42" ht="11.25" customHeight="1" x14ac:dyDescent="0.2">
      <c r="B174" s="37"/>
      <c r="C174" s="216" t="s">
        <v>72</v>
      </c>
      <c r="D174" s="216"/>
      <c r="E174" s="216"/>
      <c r="F174" s="216"/>
      <c r="G174" s="216" t="s">
        <v>43</v>
      </c>
      <c r="H174" s="216" t="s">
        <v>73</v>
      </c>
      <c r="I174" s="216"/>
      <c r="J174" s="216"/>
      <c r="K174" s="216"/>
      <c r="L174" s="216" t="s">
        <v>21</v>
      </c>
      <c r="M174" s="194" t="s">
        <v>72</v>
      </c>
      <c r="N174" s="194"/>
      <c r="O174" s="194"/>
      <c r="P174" s="194"/>
      <c r="Q174" s="37"/>
      <c r="R174" s="37"/>
      <c r="S174" s="37"/>
      <c r="T174" s="37"/>
      <c r="U174" s="39" t="s">
        <v>47</v>
      </c>
      <c r="V174" s="39"/>
      <c r="W174" s="39"/>
      <c r="X174" s="39"/>
      <c r="Y174" s="39"/>
      <c r="Z174" s="80"/>
      <c r="AA174" s="39"/>
      <c r="AB174" s="39"/>
      <c r="AC174" s="39"/>
      <c r="AD174" s="37"/>
      <c r="AE174" s="37"/>
      <c r="AF174" s="37"/>
      <c r="AG174" s="37"/>
      <c r="AH174" s="37"/>
      <c r="AI174" s="37"/>
      <c r="AJ174" s="37"/>
      <c r="AK174" s="37"/>
      <c r="AL174" s="37"/>
      <c r="AM174" s="37"/>
      <c r="AN174" s="37"/>
      <c r="AO174" s="37"/>
      <c r="AP174" s="37"/>
    </row>
    <row r="175" spans="2:42" ht="11.25" customHeight="1" x14ac:dyDescent="0.2">
      <c r="B175" s="37"/>
      <c r="C175" s="216"/>
      <c r="D175" s="216"/>
      <c r="E175" s="216"/>
      <c r="F175" s="216"/>
      <c r="G175" s="216"/>
      <c r="H175" s="216"/>
      <c r="I175" s="216"/>
      <c r="J175" s="216"/>
      <c r="K175" s="216"/>
      <c r="L175" s="216"/>
      <c r="M175" s="216" t="s">
        <v>73</v>
      </c>
      <c r="N175" s="216"/>
      <c r="O175" s="216"/>
      <c r="P175" s="216"/>
      <c r="Q175" s="37"/>
      <c r="R175" s="37"/>
      <c r="S175" s="37"/>
      <c r="T175" s="37"/>
      <c r="U175" s="37"/>
      <c r="V175" s="39" t="s">
        <v>43</v>
      </c>
      <c r="W175" s="196">
        <f t="shared" ref="W175" si="89">ROUND(S170,2)</f>
        <v>31.49</v>
      </c>
      <c r="X175" s="196"/>
      <c r="Y175" s="196"/>
      <c r="Z175" s="39" t="s">
        <v>21</v>
      </c>
      <c r="AA175" s="196">
        <f t="shared" ref="AA175" si="90">ROUND(H178,2)</f>
        <v>21.28</v>
      </c>
      <c r="AB175" s="216"/>
      <c r="AC175" s="216"/>
      <c r="AD175" s="37"/>
      <c r="AE175" s="37"/>
      <c r="AF175" s="37"/>
      <c r="AG175" s="37"/>
      <c r="AH175" s="37"/>
      <c r="AI175" s="37"/>
      <c r="AJ175" s="37"/>
      <c r="AK175" s="37"/>
      <c r="AL175" s="37"/>
      <c r="AM175" s="37"/>
      <c r="AN175" s="37"/>
      <c r="AO175" s="37"/>
      <c r="AP175" s="37"/>
    </row>
    <row r="176" spans="2:42" ht="11.25" customHeight="1" x14ac:dyDescent="0.2">
      <c r="B176" s="37"/>
      <c r="C176" s="37"/>
      <c r="D176" s="37"/>
      <c r="E176" s="37"/>
      <c r="F176" s="37"/>
      <c r="G176" s="216" t="s">
        <v>43</v>
      </c>
      <c r="H176" s="216">
        <f t="shared" ref="H176" si="91">L164</f>
        <v>21.6</v>
      </c>
      <c r="I176" s="216"/>
      <c r="J176" s="216"/>
      <c r="K176" s="216"/>
      <c r="L176" s="216" t="s">
        <v>21</v>
      </c>
      <c r="M176" s="194">
        <f t="shared" ref="M176" si="92">AG164</f>
        <v>1.01</v>
      </c>
      <c r="N176" s="194"/>
      <c r="O176" s="194"/>
      <c r="P176" s="194"/>
      <c r="Q176" s="37"/>
      <c r="R176" s="37"/>
      <c r="S176" s="37"/>
      <c r="T176" s="37"/>
      <c r="U176" s="37"/>
      <c r="V176" s="39" t="s">
        <v>43</v>
      </c>
      <c r="W176" s="197">
        <f t="shared" ref="W176" si="93">W175*AA175</f>
        <v>670.10720000000003</v>
      </c>
      <c r="X176" s="197"/>
      <c r="Y176" s="197"/>
      <c r="Z176" s="197"/>
      <c r="AA176" s="197"/>
      <c r="AB176" s="216" t="s">
        <v>74</v>
      </c>
      <c r="AC176" s="216"/>
      <c r="AD176" s="37"/>
      <c r="AE176" s="37"/>
      <c r="AF176" s="37"/>
      <c r="AG176" s="37"/>
      <c r="AH176" s="37"/>
      <c r="AI176" s="37"/>
      <c r="AJ176" s="37"/>
      <c r="AK176" s="37"/>
      <c r="AL176" s="37"/>
      <c r="AM176" s="37"/>
      <c r="AN176" s="37"/>
      <c r="AO176" s="37"/>
      <c r="AP176" s="37"/>
    </row>
    <row r="177" spans="2:42" ht="11.25" customHeight="1" x14ac:dyDescent="0.2">
      <c r="B177" s="37"/>
      <c r="C177" s="37"/>
      <c r="D177" s="37"/>
      <c r="E177" s="37"/>
      <c r="F177" s="37"/>
      <c r="G177" s="216"/>
      <c r="H177" s="216"/>
      <c r="I177" s="216"/>
      <c r="J177" s="216"/>
      <c r="K177" s="216"/>
      <c r="L177" s="216"/>
      <c r="M177" s="216">
        <f t="shared" ref="M177" si="94">AB164</f>
        <v>1.0249999999999999</v>
      </c>
      <c r="N177" s="216"/>
      <c r="O177" s="216"/>
      <c r="P177" s="216"/>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2:42" ht="11.25" customHeight="1" x14ac:dyDescent="0.2">
      <c r="B178" s="37"/>
      <c r="C178" s="37"/>
      <c r="D178" s="37"/>
      <c r="E178" s="37"/>
      <c r="F178" s="37"/>
      <c r="G178" s="216" t="s">
        <v>43</v>
      </c>
      <c r="H178" s="197">
        <f t="shared" ref="H178" si="95">H176*M176/M177</f>
        <v>21.283902439024395</v>
      </c>
      <c r="I178" s="197"/>
      <c r="J178" s="197"/>
      <c r="K178" s="197"/>
      <c r="L178" s="216" t="s">
        <v>85</v>
      </c>
      <c r="M178" s="216"/>
      <c r="N178" s="216"/>
      <c r="O178" s="216"/>
      <c r="P178" s="39"/>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ht="11.25" customHeight="1" x14ac:dyDescent="0.2">
      <c r="B179" s="37"/>
      <c r="C179" s="37"/>
      <c r="D179" s="37"/>
      <c r="E179" s="37"/>
      <c r="F179" s="37"/>
      <c r="G179" s="216"/>
      <c r="H179" s="197"/>
      <c r="I179" s="197"/>
      <c r="J179" s="197"/>
      <c r="K179" s="197"/>
      <c r="L179" s="216"/>
      <c r="M179" s="216"/>
      <c r="N179" s="216"/>
      <c r="O179" s="216"/>
      <c r="P179" s="39"/>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ht="101.25" customHeight="1" x14ac:dyDescent="0.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2">
      <c r="B181" s="15" t="s">
        <v>216</v>
      </c>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row>
    <row r="182" spans="2:42" x14ac:dyDescent="0.2">
      <c r="B182" s="152" t="s">
        <v>76</v>
      </c>
      <c r="C182" s="153"/>
      <c r="D182" s="153"/>
      <c r="E182" s="204">
        <v>65000</v>
      </c>
      <c r="F182" s="204"/>
      <c r="G182" s="204"/>
      <c r="H182" s="204"/>
      <c r="I182" s="83" t="s">
        <v>77</v>
      </c>
      <c r="J182" s="83"/>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81"/>
    </row>
    <row r="183" spans="2:42" x14ac:dyDescent="0.2">
      <c r="B183" s="82" t="s">
        <v>78</v>
      </c>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1"/>
    </row>
    <row r="184" spans="2:42" x14ac:dyDescent="0.2">
      <c r="B184" s="85" t="s">
        <v>79</v>
      </c>
      <c r="C184" s="86"/>
      <c r="D184" s="86"/>
      <c r="E184" s="86"/>
      <c r="F184" s="86"/>
      <c r="G184" s="86"/>
      <c r="H184" s="86"/>
      <c r="I184" s="86"/>
      <c r="J184" s="86"/>
      <c r="K184" s="86"/>
      <c r="L184" s="229">
        <v>38.4</v>
      </c>
      <c r="M184" s="229"/>
      <c r="N184" s="227" t="s">
        <v>80</v>
      </c>
      <c r="O184" s="228"/>
      <c r="P184" s="228"/>
      <c r="Q184" s="228"/>
      <c r="R184" s="228"/>
      <c r="S184" s="228"/>
      <c r="T184" s="228"/>
      <c r="U184" s="228"/>
      <c r="V184" s="228"/>
      <c r="W184" s="228"/>
      <c r="X184" s="228"/>
      <c r="Y184" s="228"/>
      <c r="Z184" s="228"/>
      <c r="AA184" s="228"/>
      <c r="AB184" s="202">
        <v>1.0249999999999999</v>
      </c>
      <c r="AC184" s="202"/>
      <c r="AD184" s="202"/>
      <c r="AE184" s="227" t="s">
        <v>52</v>
      </c>
      <c r="AF184" s="228"/>
      <c r="AG184" s="230">
        <v>1.01</v>
      </c>
      <c r="AH184" s="230"/>
      <c r="AI184" s="230"/>
      <c r="AJ184" s="227" t="s">
        <v>53</v>
      </c>
      <c r="AK184" s="228"/>
      <c r="AL184" s="228"/>
      <c r="AM184" s="70"/>
      <c r="AN184" s="70"/>
      <c r="AO184" s="70"/>
      <c r="AP184" s="71"/>
    </row>
    <row r="185" spans="2:42" x14ac:dyDescent="0.2">
      <c r="B185" s="84" t="s">
        <v>81</v>
      </c>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14"/>
    </row>
    <row r="186" spans="2:42" ht="11.25" customHeight="1" x14ac:dyDescent="0.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2:42" ht="11.25" customHeight="1" x14ac:dyDescent="0.2">
      <c r="B187" s="37" t="s">
        <v>82</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8"/>
      <c r="AD187" s="8"/>
      <c r="AE187" s="8"/>
      <c r="AF187" s="8"/>
      <c r="AG187" s="8"/>
      <c r="AH187" s="8"/>
      <c r="AI187" s="8"/>
      <c r="AJ187" s="8"/>
      <c r="AK187" s="8"/>
      <c r="AL187" s="37"/>
      <c r="AM187" s="37"/>
      <c r="AN187" s="37"/>
      <c r="AO187" s="37"/>
      <c r="AP187" s="37"/>
    </row>
    <row r="188" spans="2:42" ht="11.25" customHeight="1" x14ac:dyDescent="0.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8"/>
      <c r="AD188" s="8"/>
      <c r="AE188" s="8"/>
      <c r="AF188" s="8"/>
      <c r="AG188" s="8"/>
      <c r="AH188" s="8"/>
      <c r="AI188" s="8"/>
      <c r="AJ188" s="8"/>
      <c r="AK188" s="8"/>
      <c r="AL188" s="37"/>
      <c r="AM188" s="37"/>
      <c r="AN188" s="37"/>
      <c r="AO188" s="37"/>
      <c r="AP188" s="37"/>
    </row>
    <row r="189" spans="2:42" ht="11.25" customHeight="1" x14ac:dyDescent="0.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8"/>
      <c r="AD189" s="8"/>
      <c r="AE189" s="8"/>
      <c r="AF189" s="8"/>
      <c r="AG189" s="8"/>
      <c r="AH189" s="8"/>
      <c r="AI189" s="8"/>
      <c r="AJ189" s="8"/>
      <c r="AK189" s="8"/>
      <c r="AL189" s="37"/>
      <c r="AM189" s="37"/>
      <c r="AN189" s="37"/>
      <c r="AO189" s="37"/>
      <c r="AP189" s="37"/>
    </row>
    <row r="190" spans="2:42" ht="11.25" customHeight="1" x14ac:dyDescent="0.2">
      <c r="B190" s="37"/>
      <c r="C190" s="37"/>
      <c r="D190" s="208" t="s">
        <v>43</v>
      </c>
      <c r="E190" s="194">
        <f t="shared" ref="E190" si="96">E182</f>
        <v>65000</v>
      </c>
      <c r="F190" s="194"/>
      <c r="G190" s="194"/>
      <c r="H190" s="194"/>
      <c r="I190" s="194"/>
      <c r="J190" s="208" t="s">
        <v>37</v>
      </c>
      <c r="K190" s="194">
        <f t="shared" ref="K190" si="97">AB184</f>
        <v>1.0249999999999999</v>
      </c>
      <c r="L190" s="194"/>
      <c r="M190" s="194"/>
      <c r="N190" s="194"/>
      <c r="O190" s="208" t="s">
        <v>57</v>
      </c>
      <c r="P190" s="208">
        <v>1</v>
      </c>
      <c r="Q190" s="208" t="s">
        <v>56</v>
      </c>
      <c r="R190" s="208" t="s">
        <v>4</v>
      </c>
      <c r="S190" s="212">
        <f t="shared" ref="S190" si="98">(E190/E191)*((K190/K191)-1)</f>
        <v>25.139232673267351</v>
      </c>
      <c r="T190" s="212"/>
      <c r="U190" s="212"/>
      <c r="V190" s="212"/>
      <c r="W190" s="208" t="s">
        <v>41</v>
      </c>
      <c r="X190" s="208"/>
      <c r="Y190" s="37"/>
      <c r="Z190" s="37"/>
      <c r="AA190" s="37"/>
      <c r="AB190" s="37"/>
      <c r="AC190" s="37"/>
      <c r="AD190" s="37"/>
      <c r="AE190" s="37"/>
      <c r="AF190" s="37"/>
      <c r="AG190" s="37"/>
      <c r="AH190" s="37"/>
      <c r="AI190" s="37"/>
      <c r="AJ190" s="37"/>
      <c r="AK190" s="37"/>
      <c r="AL190" s="37"/>
      <c r="AM190" s="37"/>
      <c r="AN190" s="37"/>
      <c r="AO190" s="37"/>
      <c r="AP190" s="37"/>
    </row>
    <row r="191" spans="2:42" ht="11.25" customHeight="1" x14ac:dyDescent="0.2">
      <c r="B191" s="37"/>
      <c r="C191" s="37"/>
      <c r="D191" s="208"/>
      <c r="E191" s="208">
        <f t="shared" ref="E191" si="99">L184</f>
        <v>38.4</v>
      </c>
      <c r="F191" s="208"/>
      <c r="G191" s="208"/>
      <c r="H191" s="208"/>
      <c r="I191" s="208"/>
      <c r="J191" s="208"/>
      <c r="K191" s="208">
        <f t="shared" ref="K191" si="100">AG184</f>
        <v>1.01</v>
      </c>
      <c r="L191" s="208"/>
      <c r="M191" s="208"/>
      <c r="N191" s="208"/>
      <c r="O191" s="208"/>
      <c r="P191" s="208"/>
      <c r="Q191" s="208"/>
      <c r="R191" s="208"/>
      <c r="S191" s="212"/>
      <c r="T191" s="212"/>
      <c r="U191" s="212"/>
      <c r="V191" s="212"/>
      <c r="W191" s="208"/>
      <c r="X191" s="208"/>
      <c r="Y191" s="37"/>
      <c r="Z191" s="37"/>
      <c r="AA191" s="37"/>
      <c r="AB191" s="37"/>
      <c r="AC191" s="37"/>
      <c r="AD191" s="37"/>
      <c r="AE191" s="37"/>
      <c r="AF191" s="37"/>
      <c r="AG191" s="37"/>
      <c r="AH191" s="37"/>
      <c r="AI191" s="37"/>
      <c r="AJ191" s="37"/>
      <c r="AK191" s="37"/>
      <c r="AL191" s="37"/>
      <c r="AM191" s="37"/>
      <c r="AN191" s="37"/>
      <c r="AO191" s="37"/>
      <c r="AP191" s="37"/>
    </row>
    <row r="192" spans="2:42" ht="11.25" customHeight="1" x14ac:dyDescent="0.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ht="11.25" customHeight="1" x14ac:dyDescent="0.2">
      <c r="B193" s="37" t="s">
        <v>84</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ht="11.25" customHeight="1" x14ac:dyDescent="0.2">
      <c r="B194" s="37"/>
      <c r="C194" s="216" t="s">
        <v>72</v>
      </c>
      <c r="D194" s="216"/>
      <c r="E194" s="216"/>
      <c r="F194" s="216"/>
      <c r="G194" s="216" t="s">
        <v>43</v>
      </c>
      <c r="H194" s="216" t="s">
        <v>73</v>
      </c>
      <c r="I194" s="216"/>
      <c r="J194" s="216"/>
      <c r="K194" s="216"/>
      <c r="L194" s="216" t="s">
        <v>21</v>
      </c>
      <c r="M194" s="194" t="s">
        <v>72</v>
      </c>
      <c r="N194" s="194"/>
      <c r="O194" s="194"/>
      <c r="P194" s="194"/>
      <c r="Q194" s="37"/>
      <c r="R194" s="37"/>
      <c r="S194" s="37"/>
      <c r="T194" s="37"/>
      <c r="U194" s="39" t="s">
        <v>47</v>
      </c>
      <c r="V194" s="39"/>
      <c r="W194" s="39"/>
      <c r="X194" s="39"/>
      <c r="Y194" s="39"/>
      <c r="Z194" s="80"/>
      <c r="AA194" s="39"/>
      <c r="AB194" s="39"/>
      <c r="AC194" s="39"/>
      <c r="AD194" s="37"/>
      <c r="AE194" s="37"/>
      <c r="AF194" s="37"/>
      <c r="AG194" s="37"/>
      <c r="AH194" s="37"/>
      <c r="AI194" s="37"/>
      <c r="AJ194" s="37"/>
      <c r="AK194" s="37"/>
      <c r="AL194" s="37"/>
      <c r="AM194" s="37"/>
      <c r="AN194" s="37"/>
      <c r="AO194" s="37"/>
      <c r="AP194" s="37"/>
    </row>
    <row r="195" spans="2:42" ht="11.25" customHeight="1" x14ac:dyDescent="0.2">
      <c r="B195" s="37"/>
      <c r="C195" s="216"/>
      <c r="D195" s="216"/>
      <c r="E195" s="216"/>
      <c r="F195" s="216"/>
      <c r="G195" s="216"/>
      <c r="H195" s="216"/>
      <c r="I195" s="216"/>
      <c r="J195" s="216"/>
      <c r="K195" s="216"/>
      <c r="L195" s="216"/>
      <c r="M195" s="216" t="s">
        <v>73</v>
      </c>
      <c r="N195" s="216"/>
      <c r="O195" s="216"/>
      <c r="P195" s="216"/>
      <c r="Q195" s="37"/>
      <c r="R195" s="37"/>
      <c r="S195" s="37"/>
      <c r="T195" s="37"/>
      <c r="U195" s="37"/>
      <c r="V195" s="39" t="s">
        <v>43</v>
      </c>
      <c r="W195" s="196">
        <f t="shared" ref="W195" si="101">ROUND(S190,2)</f>
        <v>25.14</v>
      </c>
      <c r="X195" s="196"/>
      <c r="Y195" s="196"/>
      <c r="Z195" s="39" t="s">
        <v>21</v>
      </c>
      <c r="AA195" s="196">
        <f t="shared" ref="AA195" si="102">ROUND(H198,2)</f>
        <v>37.840000000000003</v>
      </c>
      <c r="AB195" s="216"/>
      <c r="AC195" s="216"/>
      <c r="AD195" s="37"/>
      <c r="AE195" s="37"/>
      <c r="AF195" s="37"/>
      <c r="AG195" s="37"/>
      <c r="AH195" s="37"/>
      <c r="AI195" s="37"/>
      <c r="AJ195" s="37"/>
      <c r="AK195" s="37"/>
      <c r="AL195" s="37"/>
      <c r="AM195" s="37"/>
      <c r="AN195" s="37"/>
      <c r="AO195" s="37"/>
      <c r="AP195" s="37"/>
    </row>
    <row r="196" spans="2:42" ht="11.25" customHeight="1" x14ac:dyDescent="0.2">
      <c r="B196" s="37"/>
      <c r="C196" s="37"/>
      <c r="D196" s="37"/>
      <c r="E196" s="37"/>
      <c r="F196" s="37"/>
      <c r="G196" s="216" t="s">
        <v>43</v>
      </c>
      <c r="H196" s="216">
        <f t="shared" ref="H196" si="103">L184</f>
        <v>38.4</v>
      </c>
      <c r="I196" s="216"/>
      <c r="J196" s="216"/>
      <c r="K196" s="216"/>
      <c r="L196" s="216" t="s">
        <v>21</v>
      </c>
      <c r="M196" s="194">
        <f t="shared" ref="M196" si="104">AG184</f>
        <v>1.01</v>
      </c>
      <c r="N196" s="194"/>
      <c r="O196" s="194"/>
      <c r="P196" s="194"/>
      <c r="Q196" s="37"/>
      <c r="R196" s="37"/>
      <c r="S196" s="37"/>
      <c r="T196" s="37"/>
      <c r="U196" s="37"/>
      <c r="V196" s="39" t="s">
        <v>43</v>
      </c>
      <c r="W196" s="197">
        <f t="shared" ref="W196" si="105">W195*AA195</f>
        <v>951.2976000000001</v>
      </c>
      <c r="X196" s="197"/>
      <c r="Y196" s="197"/>
      <c r="Z196" s="197"/>
      <c r="AA196" s="197"/>
      <c r="AB196" s="216" t="s">
        <v>74</v>
      </c>
      <c r="AC196" s="216"/>
      <c r="AD196" s="37"/>
      <c r="AE196" s="37"/>
      <c r="AF196" s="37"/>
      <c r="AG196" s="37"/>
      <c r="AH196" s="37"/>
      <c r="AI196" s="37"/>
      <c r="AJ196" s="37"/>
      <c r="AK196" s="37"/>
      <c r="AL196" s="37"/>
      <c r="AM196" s="37"/>
      <c r="AN196" s="37"/>
      <c r="AO196" s="37"/>
      <c r="AP196" s="37"/>
    </row>
    <row r="197" spans="2:42" ht="11.25" customHeight="1" x14ac:dyDescent="0.2">
      <c r="B197" s="37"/>
      <c r="C197" s="37"/>
      <c r="D197" s="37"/>
      <c r="E197" s="37"/>
      <c r="F197" s="37"/>
      <c r="G197" s="216"/>
      <c r="H197" s="216"/>
      <c r="I197" s="216"/>
      <c r="J197" s="216"/>
      <c r="K197" s="216"/>
      <c r="L197" s="216"/>
      <c r="M197" s="216">
        <f t="shared" ref="M197" si="106">AB184</f>
        <v>1.0249999999999999</v>
      </c>
      <c r="N197" s="216"/>
      <c r="O197" s="216"/>
      <c r="P197" s="216"/>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ht="11.25" customHeight="1" x14ac:dyDescent="0.2">
      <c r="B198" s="37"/>
      <c r="C198" s="37"/>
      <c r="D198" s="37"/>
      <c r="E198" s="37"/>
      <c r="F198" s="37"/>
      <c r="G198" s="216" t="s">
        <v>43</v>
      </c>
      <c r="H198" s="197">
        <f t="shared" ref="H198" si="107">H196*M196/M197</f>
        <v>37.83804878048781</v>
      </c>
      <c r="I198" s="197"/>
      <c r="J198" s="197"/>
      <c r="K198" s="197"/>
      <c r="L198" s="216" t="s">
        <v>85</v>
      </c>
      <c r="M198" s="216"/>
      <c r="N198" s="216"/>
      <c r="O198" s="216"/>
      <c r="P198" s="39"/>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ht="11.25" customHeight="1" x14ac:dyDescent="0.2">
      <c r="B199" s="37"/>
      <c r="C199" s="37"/>
      <c r="D199" s="37"/>
      <c r="E199" s="37"/>
      <c r="F199" s="37"/>
      <c r="G199" s="216"/>
      <c r="H199" s="197"/>
      <c r="I199" s="197"/>
      <c r="J199" s="197"/>
      <c r="K199" s="197"/>
      <c r="L199" s="216"/>
      <c r="M199" s="216"/>
      <c r="N199" s="216"/>
      <c r="O199" s="216"/>
      <c r="P199" s="39"/>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ht="11.25" customHeight="1" x14ac:dyDescent="0.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2">
      <c r="B201" s="15" t="s">
        <v>217</v>
      </c>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row>
    <row r="202" spans="2:42" x14ac:dyDescent="0.2">
      <c r="B202" s="152" t="s">
        <v>76</v>
      </c>
      <c r="C202" s="153"/>
      <c r="D202" s="153"/>
      <c r="E202" s="204">
        <v>15200</v>
      </c>
      <c r="F202" s="204"/>
      <c r="G202" s="204"/>
      <c r="H202" s="204"/>
      <c r="I202" s="83" t="s">
        <v>77</v>
      </c>
      <c r="J202" s="83"/>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81"/>
    </row>
    <row r="203" spans="2:42" x14ac:dyDescent="0.2">
      <c r="B203" s="82" t="s">
        <v>78</v>
      </c>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1"/>
    </row>
    <row r="204" spans="2:42" x14ac:dyDescent="0.2">
      <c r="B204" s="85" t="s">
        <v>79</v>
      </c>
      <c r="C204" s="86"/>
      <c r="D204" s="86"/>
      <c r="E204" s="86"/>
      <c r="F204" s="86"/>
      <c r="G204" s="86"/>
      <c r="H204" s="86"/>
      <c r="I204" s="86"/>
      <c r="J204" s="86"/>
      <c r="K204" s="86"/>
      <c r="L204" s="229">
        <v>29.3</v>
      </c>
      <c r="M204" s="229"/>
      <c r="N204" s="227" t="s">
        <v>80</v>
      </c>
      <c r="O204" s="228"/>
      <c r="P204" s="228"/>
      <c r="Q204" s="228"/>
      <c r="R204" s="228"/>
      <c r="S204" s="228"/>
      <c r="T204" s="228"/>
      <c r="U204" s="228"/>
      <c r="V204" s="228"/>
      <c r="W204" s="228"/>
      <c r="X204" s="228"/>
      <c r="Y204" s="228"/>
      <c r="Z204" s="228"/>
      <c r="AA204" s="228"/>
      <c r="AB204" s="202">
        <v>1.0249999999999999</v>
      </c>
      <c r="AC204" s="202"/>
      <c r="AD204" s="202"/>
      <c r="AE204" s="227" t="s">
        <v>52</v>
      </c>
      <c r="AF204" s="228"/>
      <c r="AG204" s="230">
        <v>1.002</v>
      </c>
      <c r="AH204" s="230"/>
      <c r="AI204" s="230"/>
      <c r="AJ204" s="227" t="s">
        <v>53</v>
      </c>
      <c r="AK204" s="228"/>
      <c r="AL204" s="228"/>
      <c r="AM204" s="70"/>
      <c r="AN204" s="70"/>
      <c r="AO204" s="70"/>
      <c r="AP204" s="71"/>
    </row>
    <row r="205" spans="2:42" x14ac:dyDescent="0.2">
      <c r="B205" s="84" t="s">
        <v>81</v>
      </c>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14"/>
    </row>
    <row r="206" spans="2:42" ht="11.25" customHeight="1" x14ac:dyDescent="0.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ht="11.25" customHeight="1" x14ac:dyDescent="0.2">
      <c r="B207" s="37" t="s">
        <v>82</v>
      </c>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8"/>
      <c r="AD207" s="8"/>
      <c r="AE207" s="8"/>
      <c r="AF207" s="8"/>
      <c r="AG207" s="8"/>
      <c r="AH207" s="8"/>
      <c r="AI207" s="8"/>
      <c r="AJ207" s="8"/>
      <c r="AK207" s="8"/>
      <c r="AL207" s="37"/>
      <c r="AM207" s="37"/>
      <c r="AN207" s="37"/>
      <c r="AO207" s="37"/>
      <c r="AP207" s="37"/>
    </row>
    <row r="208" spans="2:42" ht="11.25" customHeight="1" x14ac:dyDescent="0.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8"/>
      <c r="AD208" s="8"/>
      <c r="AE208" s="8"/>
      <c r="AF208" s="8"/>
      <c r="AG208" s="8"/>
      <c r="AH208" s="8"/>
      <c r="AI208" s="8"/>
      <c r="AJ208" s="8"/>
      <c r="AK208" s="8"/>
      <c r="AL208" s="37"/>
      <c r="AM208" s="37"/>
      <c r="AN208" s="37"/>
      <c r="AO208" s="37"/>
      <c r="AP208" s="37"/>
    </row>
    <row r="209" spans="2:42" ht="11.25" customHeight="1" x14ac:dyDescent="0.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8"/>
      <c r="AD209" s="8"/>
      <c r="AE209" s="8"/>
      <c r="AF209" s="8"/>
      <c r="AG209" s="8"/>
      <c r="AH209" s="8"/>
      <c r="AI209" s="8"/>
      <c r="AJ209" s="8"/>
      <c r="AK209" s="8"/>
      <c r="AL209" s="37"/>
      <c r="AM209" s="37"/>
      <c r="AN209" s="37"/>
      <c r="AO209" s="37"/>
      <c r="AP209" s="37"/>
    </row>
    <row r="210" spans="2:42" ht="11.25" customHeight="1" x14ac:dyDescent="0.2">
      <c r="B210" s="37"/>
      <c r="C210" s="37"/>
      <c r="D210" s="208" t="s">
        <v>43</v>
      </c>
      <c r="E210" s="194">
        <f t="shared" ref="E210" si="108">E202</f>
        <v>15200</v>
      </c>
      <c r="F210" s="194"/>
      <c r="G210" s="194"/>
      <c r="H210" s="194"/>
      <c r="I210" s="194"/>
      <c r="J210" s="208" t="s">
        <v>37</v>
      </c>
      <c r="K210" s="194">
        <f t="shared" ref="K210" si="109">AB204</f>
        <v>1.0249999999999999</v>
      </c>
      <c r="L210" s="194"/>
      <c r="M210" s="194"/>
      <c r="N210" s="194"/>
      <c r="O210" s="208" t="s">
        <v>57</v>
      </c>
      <c r="P210" s="208">
        <v>1</v>
      </c>
      <c r="Q210" s="208" t="s">
        <v>56</v>
      </c>
      <c r="R210" s="208" t="s">
        <v>4</v>
      </c>
      <c r="S210" s="212">
        <f t="shared" ref="S210" si="110">(E210/E211)*((K210/K211)-1)</f>
        <v>11.907924764804772</v>
      </c>
      <c r="T210" s="212"/>
      <c r="U210" s="212"/>
      <c r="V210" s="212"/>
      <c r="W210" s="208" t="s">
        <v>41</v>
      </c>
      <c r="X210" s="208"/>
      <c r="Y210" s="37"/>
      <c r="Z210" s="37"/>
      <c r="AA210" s="37"/>
      <c r="AB210" s="37"/>
      <c r="AC210" s="37"/>
      <c r="AD210" s="37"/>
      <c r="AE210" s="37"/>
      <c r="AF210" s="37"/>
      <c r="AG210" s="37"/>
      <c r="AH210" s="37"/>
      <c r="AI210" s="37"/>
      <c r="AJ210" s="37"/>
      <c r="AK210" s="37"/>
      <c r="AL210" s="37"/>
      <c r="AM210" s="37"/>
      <c r="AN210" s="37"/>
      <c r="AO210" s="37"/>
      <c r="AP210" s="37"/>
    </row>
    <row r="211" spans="2:42" ht="11.25" customHeight="1" x14ac:dyDescent="0.2">
      <c r="B211" s="37"/>
      <c r="C211" s="37"/>
      <c r="D211" s="208"/>
      <c r="E211" s="208">
        <f t="shared" ref="E211" si="111">L204</f>
        <v>29.3</v>
      </c>
      <c r="F211" s="208"/>
      <c r="G211" s="208"/>
      <c r="H211" s="208"/>
      <c r="I211" s="208"/>
      <c r="J211" s="208"/>
      <c r="K211" s="208">
        <f t="shared" ref="K211" si="112">AG204</f>
        <v>1.002</v>
      </c>
      <c r="L211" s="208"/>
      <c r="M211" s="208"/>
      <c r="N211" s="208"/>
      <c r="O211" s="208"/>
      <c r="P211" s="208"/>
      <c r="Q211" s="208"/>
      <c r="R211" s="208"/>
      <c r="S211" s="212"/>
      <c r="T211" s="212"/>
      <c r="U211" s="212"/>
      <c r="V211" s="212"/>
      <c r="W211" s="208"/>
      <c r="X211" s="208"/>
      <c r="Y211" s="37"/>
      <c r="Z211" s="37"/>
      <c r="AA211" s="37"/>
      <c r="AB211" s="37"/>
      <c r="AC211" s="37"/>
      <c r="AD211" s="37"/>
      <c r="AE211" s="37"/>
      <c r="AF211" s="37"/>
      <c r="AG211" s="37"/>
      <c r="AH211" s="37"/>
      <c r="AI211" s="37"/>
      <c r="AJ211" s="37"/>
      <c r="AK211" s="37"/>
      <c r="AL211" s="37"/>
      <c r="AM211" s="37"/>
      <c r="AN211" s="37"/>
      <c r="AO211" s="37"/>
      <c r="AP211" s="37"/>
    </row>
    <row r="212" spans="2:42" ht="11.25" customHeight="1" x14ac:dyDescent="0.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ht="11.25" customHeight="1" x14ac:dyDescent="0.2">
      <c r="B213" s="37" t="s">
        <v>84</v>
      </c>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ht="11.25" customHeight="1" x14ac:dyDescent="0.2">
      <c r="B214" s="37"/>
      <c r="C214" s="216" t="s">
        <v>72</v>
      </c>
      <c r="D214" s="216"/>
      <c r="E214" s="216"/>
      <c r="F214" s="216"/>
      <c r="G214" s="216" t="s">
        <v>43</v>
      </c>
      <c r="H214" s="216" t="s">
        <v>73</v>
      </c>
      <c r="I214" s="216"/>
      <c r="J214" s="216"/>
      <c r="K214" s="216"/>
      <c r="L214" s="216" t="s">
        <v>21</v>
      </c>
      <c r="M214" s="194" t="s">
        <v>72</v>
      </c>
      <c r="N214" s="194"/>
      <c r="O214" s="194"/>
      <c r="P214" s="194"/>
      <c r="Q214" s="37"/>
      <c r="R214" s="37"/>
      <c r="S214" s="37"/>
      <c r="T214" s="37"/>
      <c r="U214" s="39" t="s">
        <v>47</v>
      </c>
      <c r="V214" s="39"/>
      <c r="W214" s="39"/>
      <c r="X214" s="39"/>
      <c r="Y214" s="39"/>
      <c r="Z214" s="80"/>
      <c r="AA214" s="39"/>
      <c r="AB214" s="39"/>
      <c r="AC214" s="39"/>
      <c r="AD214" s="37"/>
      <c r="AE214" s="37"/>
      <c r="AF214" s="37"/>
      <c r="AG214" s="37"/>
      <c r="AH214" s="37"/>
      <c r="AI214" s="37"/>
      <c r="AJ214" s="37"/>
      <c r="AK214" s="37"/>
      <c r="AL214" s="37"/>
      <c r="AM214" s="37"/>
      <c r="AN214" s="37"/>
      <c r="AO214" s="37"/>
      <c r="AP214" s="37"/>
    </row>
    <row r="215" spans="2:42" ht="11.25" customHeight="1" x14ac:dyDescent="0.2">
      <c r="B215" s="37"/>
      <c r="C215" s="216"/>
      <c r="D215" s="216"/>
      <c r="E215" s="216"/>
      <c r="F215" s="216"/>
      <c r="G215" s="216"/>
      <c r="H215" s="216"/>
      <c r="I215" s="216"/>
      <c r="J215" s="216"/>
      <c r="K215" s="216"/>
      <c r="L215" s="216"/>
      <c r="M215" s="216" t="s">
        <v>73</v>
      </c>
      <c r="N215" s="216"/>
      <c r="O215" s="216"/>
      <c r="P215" s="216"/>
      <c r="Q215" s="37"/>
      <c r="R215" s="37"/>
      <c r="S215" s="37"/>
      <c r="T215" s="37"/>
      <c r="U215" s="37"/>
      <c r="V215" s="39" t="s">
        <v>43</v>
      </c>
      <c r="W215" s="196">
        <f t="shared" ref="W215" si="113">ROUND(S210,2)</f>
        <v>11.91</v>
      </c>
      <c r="X215" s="196"/>
      <c r="Y215" s="196"/>
      <c r="Z215" s="39" t="s">
        <v>21</v>
      </c>
      <c r="AA215" s="196">
        <f t="shared" ref="AA215" si="114">ROUND(H218,2)</f>
        <v>28.64</v>
      </c>
      <c r="AB215" s="216"/>
      <c r="AC215" s="216"/>
      <c r="AD215" s="37"/>
      <c r="AE215" s="37"/>
      <c r="AF215" s="37"/>
      <c r="AG215" s="37"/>
      <c r="AH215" s="37"/>
      <c r="AI215" s="37"/>
      <c r="AJ215" s="37"/>
      <c r="AK215" s="37"/>
      <c r="AL215" s="37"/>
      <c r="AM215" s="37"/>
      <c r="AN215" s="37"/>
      <c r="AO215" s="37"/>
      <c r="AP215" s="37"/>
    </row>
    <row r="216" spans="2:42" ht="11.25" customHeight="1" x14ac:dyDescent="0.2">
      <c r="B216" s="37"/>
      <c r="C216" s="37"/>
      <c r="D216" s="37"/>
      <c r="E216" s="37"/>
      <c r="F216" s="37"/>
      <c r="G216" s="216" t="s">
        <v>43</v>
      </c>
      <c r="H216" s="216">
        <f t="shared" ref="H216" si="115">L204</f>
        <v>29.3</v>
      </c>
      <c r="I216" s="216"/>
      <c r="J216" s="216"/>
      <c r="K216" s="216"/>
      <c r="L216" s="216" t="s">
        <v>21</v>
      </c>
      <c r="M216" s="194">
        <f t="shared" ref="M216" si="116">AG204</f>
        <v>1.002</v>
      </c>
      <c r="N216" s="194"/>
      <c r="O216" s="194"/>
      <c r="P216" s="194"/>
      <c r="Q216" s="37"/>
      <c r="R216" s="37"/>
      <c r="S216" s="37"/>
      <c r="T216" s="37"/>
      <c r="U216" s="37"/>
      <c r="V216" s="39" t="s">
        <v>43</v>
      </c>
      <c r="W216" s="197">
        <f t="shared" ref="W216" si="117">W215*AA215</f>
        <v>341.10239999999999</v>
      </c>
      <c r="X216" s="197"/>
      <c r="Y216" s="197"/>
      <c r="Z216" s="197"/>
      <c r="AA216" s="197"/>
      <c r="AB216" s="216" t="s">
        <v>74</v>
      </c>
      <c r="AC216" s="216"/>
      <c r="AD216" s="37"/>
      <c r="AE216" s="37"/>
      <c r="AF216" s="37"/>
      <c r="AG216" s="37"/>
      <c r="AH216" s="37"/>
      <c r="AI216" s="37"/>
      <c r="AJ216" s="37"/>
      <c r="AK216" s="37"/>
      <c r="AL216" s="37"/>
      <c r="AM216" s="37"/>
      <c r="AN216" s="37"/>
      <c r="AO216" s="37"/>
      <c r="AP216" s="37"/>
    </row>
    <row r="217" spans="2:42" ht="11.25" customHeight="1" x14ac:dyDescent="0.2">
      <c r="B217" s="37"/>
      <c r="C217" s="37"/>
      <c r="D217" s="37"/>
      <c r="E217" s="37"/>
      <c r="F217" s="37"/>
      <c r="G217" s="216"/>
      <c r="H217" s="216"/>
      <c r="I217" s="216"/>
      <c r="J217" s="216"/>
      <c r="K217" s="216"/>
      <c r="L217" s="216"/>
      <c r="M217" s="216">
        <f t="shared" ref="M217" si="118">AB204</f>
        <v>1.0249999999999999</v>
      </c>
      <c r="N217" s="216"/>
      <c r="O217" s="216"/>
      <c r="P217" s="216"/>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ht="11.25" customHeight="1" x14ac:dyDescent="0.2">
      <c r="B218" s="37"/>
      <c r="C218" s="37"/>
      <c r="D218" s="37"/>
      <c r="E218" s="37"/>
      <c r="F218" s="37"/>
      <c r="G218" s="216" t="s">
        <v>43</v>
      </c>
      <c r="H218" s="197">
        <f t="shared" ref="H218" si="119">H216*M216/M217</f>
        <v>28.642536585365857</v>
      </c>
      <c r="I218" s="197"/>
      <c r="J218" s="197"/>
      <c r="K218" s="197"/>
      <c r="L218" s="216" t="s">
        <v>85</v>
      </c>
      <c r="M218" s="216"/>
      <c r="N218" s="216"/>
      <c r="O218" s="216"/>
      <c r="P218" s="39"/>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ht="11.25" customHeight="1" x14ac:dyDescent="0.2">
      <c r="B219" s="37"/>
      <c r="C219" s="37"/>
      <c r="D219" s="37"/>
      <c r="E219" s="37"/>
      <c r="F219" s="37"/>
      <c r="G219" s="216"/>
      <c r="H219" s="197"/>
      <c r="I219" s="197"/>
      <c r="J219" s="197"/>
      <c r="K219" s="197"/>
      <c r="L219" s="216"/>
      <c r="M219" s="216"/>
      <c r="N219" s="216"/>
      <c r="O219" s="216"/>
      <c r="P219" s="39"/>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ht="11.25" customHeight="1" x14ac:dyDescent="0.2">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2">
      <c r="B221" s="15" t="s">
        <v>218</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row>
    <row r="222" spans="2:42" x14ac:dyDescent="0.2">
      <c r="B222" s="152" t="s">
        <v>76</v>
      </c>
      <c r="C222" s="153"/>
      <c r="D222" s="153"/>
      <c r="E222" s="204">
        <v>65000</v>
      </c>
      <c r="F222" s="204"/>
      <c r="G222" s="204"/>
      <c r="H222" s="204"/>
      <c r="I222" s="83" t="s">
        <v>77</v>
      </c>
      <c r="J222" s="83"/>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81"/>
    </row>
    <row r="223" spans="2:42" x14ac:dyDescent="0.2">
      <c r="B223" s="82" t="s">
        <v>78</v>
      </c>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1"/>
    </row>
    <row r="224" spans="2:42" x14ac:dyDescent="0.2">
      <c r="B224" s="85" t="s">
        <v>79</v>
      </c>
      <c r="C224" s="86"/>
      <c r="D224" s="86"/>
      <c r="E224" s="86"/>
      <c r="F224" s="86"/>
      <c r="G224" s="86"/>
      <c r="H224" s="86"/>
      <c r="I224" s="86"/>
      <c r="J224" s="86"/>
      <c r="K224" s="86"/>
      <c r="L224" s="229">
        <v>34.700000000000003</v>
      </c>
      <c r="M224" s="229"/>
      <c r="N224" s="227" t="s">
        <v>80</v>
      </c>
      <c r="O224" s="228"/>
      <c r="P224" s="228"/>
      <c r="Q224" s="228"/>
      <c r="R224" s="228"/>
      <c r="S224" s="228"/>
      <c r="T224" s="228"/>
      <c r="U224" s="228"/>
      <c r="V224" s="228"/>
      <c r="W224" s="228"/>
      <c r="X224" s="228"/>
      <c r="Y224" s="228"/>
      <c r="Z224" s="228"/>
      <c r="AA224" s="228"/>
      <c r="AB224" s="202">
        <v>1.024</v>
      </c>
      <c r="AC224" s="202"/>
      <c r="AD224" s="202"/>
      <c r="AE224" s="227" t="s">
        <v>52</v>
      </c>
      <c r="AF224" s="228"/>
      <c r="AG224" s="230">
        <v>1.002</v>
      </c>
      <c r="AH224" s="230"/>
      <c r="AI224" s="230"/>
      <c r="AJ224" s="227" t="s">
        <v>53</v>
      </c>
      <c r="AK224" s="228"/>
      <c r="AL224" s="228"/>
      <c r="AM224" s="70"/>
      <c r="AN224" s="70"/>
      <c r="AO224" s="70"/>
      <c r="AP224" s="71"/>
    </row>
    <row r="225" spans="2:42" x14ac:dyDescent="0.2">
      <c r="B225" s="84" t="s">
        <v>81</v>
      </c>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14"/>
    </row>
    <row r="226" spans="2:42" ht="11.25" customHeight="1" x14ac:dyDescent="0.2">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ht="11.25" customHeight="1" x14ac:dyDescent="0.2">
      <c r="B227" s="37" t="s">
        <v>82</v>
      </c>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8"/>
      <c r="AD227" s="8"/>
      <c r="AE227" s="8"/>
      <c r="AF227" s="8"/>
      <c r="AG227" s="8"/>
      <c r="AH227" s="8"/>
      <c r="AI227" s="8"/>
      <c r="AJ227" s="8"/>
      <c r="AK227" s="8"/>
      <c r="AL227" s="37"/>
      <c r="AM227" s="37"/>
      <c r="AN227" s="37"/>
      <c r="AO227" s="37"/>
      <c r="AP227" s="37"/>
    </row>
    <row r="228" spans="2:42" ht="11.25" customHeight="1" x14ac:dyDescent="0.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8"/>
      <c r="AD228" s="8"/>
      <c r="AE228" s="8"/>
      <c r="AF228" s="8"/>
      <c r="AG228" s="8"/>
      <c r="AH228" s="8"/>
      <c r="AI228" s="8"/>
      <c r="AJ228" s="8"/>
      <c r="AK228" s="8"/>
      <c r="AL228" s="37"/>
      <c r="AM228" s="37"/>
      <c r="AN228" s="37"/>
      <c r="AO228" s="37"/>
      <c r="AP228" s="37"/>
    </row>
    <row r="229" spans="2:42" ht="11.25" customHeight="1" x14ac:dyDescent="0.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8"/>
      <c r="AD229" s="8"/>
      <c r="AE229" s="8"/>
      <c r="AF229" s="8"/>
      <c r="AG229" s="8"/>
      <c r="AH229" s="8"/>
      <c r="AI229" s="8"/>
      <c r="AJ229" s="8"/>
      <c r="AK229" s="8"/>
      <c r="AL229" s="37"/>
      <c r="AM229" s="37"/>
      <c r="AN229" s="37"/>
      <c r="AO229" s="37"/>
      <c r="AP229" s="37"/>
    </row>
    <row r="230" spans="2:42" ht="11.25" customHeight="1" x14ac:dyDescent="0.2">
      <c r="B230" s="37"/>
      <c r="C230" s="37"/>
      <c r="D230" s="208" t="s">
        <v>43</v>
      </c>
      <c r="E230" s="194">
        <f t="shared" ref="E230" si="120">E222</f>
        <v>65000</v>
      </c>
      <c r="F230" s="194"/>
      <c r="G230" s="194"/>
      <c r="H230" s="194"/>
      <c r="I230" s="194"/>
      <c r="J230" s="208" t="s">
        <v>37</v>
      </c>
      <c r="K230" s="194">
        <f t="shared" ref="K230" si="121">AB224</f>
        <v>1.024</v>
      </c>
      <c r="L230" s="194"/>
      <c r="M230" s="194"/>
      <c r="N230" s="194"/>
      <c r="O230" s="208" t="s">
        <v>57</v>
      </c>
      <c r="P230" s="208">
        <v>1</v>
      </c>
      <c r="Q230" s="208" t="s">
        <v>56</v>
      </c>
      <c r="R230" s="208" t="s">
        <v>4</v>
      </c>
      <c r="S230" s="212">
        <f t="shared" ref="S230" si="122">(E230/E231)*((K230/K231)-1)</f>
        <v>41.128118402963359</v>
      </c>
      <c r="T230" s="212"/>
      <c r="U230" s="212"/>
      <c r="V230" s="212"/>
      <c r="W230" s="208" t="s">
        <v>41</v>
      </c>
      <c r="X230" s="208"/>
      <c r="Y230" s="37"/>
      <c r="Z230" s="37"/>
      <c r="AA230" s="37"/>
      <c r="AB230" s="37"/>
      <c r="AC230" s="37"/>
      <c r="AD230" s="37"/>
      <c r="AE230" s="37"/>
      <c r="AF230" s="37"/>
      <c r="AG230" s="37"/>
      <c r="AH230" s="37"/>
      <c r="AI230" s="37"/>
      <c r="AJ230" s="37"/>
      <c r="AK230" s="37"/>
      <c r="AL230" s="37"/>
      <c r="AM230" s="37"/>
      <c r="AN230" s="37"/>
      <c r="AO230" s="37"/>
      <c r="AP230" s="37"/>
    </row>
    <row r="231" spans="2:42" ht="11.25" customHeight="1" x14ac:dyDescent="0.2">
      <c r="B231" s="37"/>
      <c r="C231" s="37"/>
      <c r="D231" s="208"/>
      <c r="E231" s="208">
        <f t="shared" ref="E231" si="123">L224</f>
        <v>34.700000000000003</v>
      </c>
      <c r="F231" s="208"/>
      <c r="G231" s="208"/>
      <c r="H231" s="208"/>
      <c r="I231" s="208"/>
      <c r="J231" s="208"/>
      <c r="K231" s="208">
        <f t="shared" ref="K231" si="124">AG224</f>
        <v>1.002</v>
      </c>
      <c r="L231" s="208"/>
      <c r="M231" s="208"/>
      <c r="N231" s="208"/>
      <c r="O231" s="208"/>
      <c r="P231" s="208"/>
      <c r="Q231" s="208"/>
      <c r="R231" s="208"/>
      <c r="S231" s="212"/>
      <c r="T231" s="212"/>
      <c r="U231" s="212"/>
      <c r="V231" s="212"/>
      <c r="W231" s="208"/>
      <c r="X231" s="208"/>
      <c r="Y231" s="37"/>
      <c r="Z231" s="37"/>
      <c r="AA231" s="37"/>
      <c r="AB231" s="37"/>
      <c r="AC231" s="37"/>
      <c r="AD231" s="37"/>
      <c r="AE231" s="37"/>
      <c r="AF231" s="37"/>
      <c r="AG231" s="37"/>
      <c r="AH231" s="37"/>
      <c r="AI231" s="37"/>
      <c r="AJ231" s="37"/>
      <c r="AK231" s="37"/>
      <c r="AL231" s="37"/>
      <c r="AM231" s="37"/>
      <c r="AN231" s="37"/>
      <c r="AO231" s="37"/>
      <c r="AP231" s="37"/>
    </row>
    <row r="232" spans="2:42" ht="11.25" customHeight="1" x14ac:dyDescent="0.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ht="11.25" customHeight="1" x14ac:dyDescent="0.2">
      <c r="B233" s="37" t="s">
        <v>84</v>
      </c>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ht="11.25" customHeight="1" x14ac:dyDescent="0.2">
      <c r="B234" s="37"/>
      <c r="C234" s="216" t="s">
        <v>72</v>
      </c>
      <c r="D234" s="216"/>
      <c r="E234" s="216"/>
      <c r="F234" s="216"/>
      <c r="G234" s="216" t="s">
        <v>43</v>
      </c>
      <c r="H234" s="216" t="s">
        <v>73</v>
      </c>
      <c r="I234" s="216"/>
      <c r="J234" s="216"/>
      <c r="K234" s="216"/>
      <c r="L234" s="216" t="s">
        <v>21</v>
      </c>
      <c r="M234" s="194" t="s">
        <v>72</v>
      </c>
      <c r="N234" s="194"/>
      <c r="O234" s="194"/>
      <c r="P234" s="194"/>
      <c r="Q234" s="37"/>
      <c r="R234" s="37"/>
      <c r="S234" s="37"/>
      <c r="T234" s="37"/>
      <c r="U234" s="39" t="s">
        <v>47</v>
      </c>
      <c r="V234" s="39"/>
      <c r="W234" s="39"/>
      <c r="X234" s="39"/>
      <c r="Y234" s="39"/>
      <c r="Z234" s="80"/>
      <c r="AA234" s="39"/>
      <c r="AB234" s="39"/>
      <c r="AC234" s="39"/>
      <c r="AD234" s="37"/>
      <c r="AE234" s="37"/>
      <c r="AF234" s="37"/>
      <c r="AG234" s="37"/>
      <c r="AH234" s="37"/>
      <c r="AI234" s="37"/>
      <c r="AJ234" s="37"/>
      <c r="AK234" s="37"/>
      <c r="AL234" s="37"/>
      <c r="AM234" s="37"/>
      <c r="AN234" s="37"/>
      <c r="AO234" s="37"/>
      <c r="AP234" s="37"/>
    </row>
    <row r="235" spans="2:42" ht="11.25" customHeight="1" x14ac:dyDescent="0.2">
      <c r="B235" s="37"/>
      <c r="C235" s="216"/>
      <c r="D235" s="216"/>
      <c r="E235" s="216"/>
      <c r="F235" s="216"/>
      <c r="G235" s="216"/>
      <c r="H235" s="216"/>
      <c r="I235" s="216"/>
      <c r="J235" s="216"/>
      <c r="K235" s="216"/>
      <c r="L235" s="216"/>
      <c r="M235" s="216" t="s">
        <v>73</v>
      </c>
      <c r="N235" s="216"/>
      <c r="O235" s="216"/>
      <c r="P235" s="216"/>
      <c r="Q235" s="37"/>
      <c r="R235" s="37"/>
      <c r="S235" s="37"/>
      <c r="T235" s="37"/>
      <c r="U235" s="37"/>
      <c r="V235" s="39" t="s">
        <v>43</v>
      </c>
      <c r="W235" s="196">
        <f t="shared" ref="W235" si="125">ROUND(S230,2)</f>
        <v>41.13</v>
      </c>
      <c r="X235" s="196"/>
      <c r="Y235" s="196"/>
      <c r="Z235" s="39" t="s">
        <v>21</v>
      </c>
      <c r="AA235" s="196">
        <f t="shared" ref="AA235" si="126">ROUND(H238,2)</f>
        <v>33.950000000000003</v>
      </c>
      <c r="AB235" s="216"/>
      <c r="AC235" s="216"/>
      <c r="AD235" s="37"/>
      <c r="AE235" s="37"/>
      <c r="AF235" s="37"/>
      <c r="AG235" s="37"/>
      <c r="AH235" s="37"/>
      <c r="AI235" s="37"/>
      <c r="AJ235" s="37"/>
      <c r="AK235" s="37"/>
      <c r="AL235" s="37"/>
      <c r="AM235" s="37"/>
      <c r="AN235" s="37"/>
      <c r="AO235" s="37"/>
      <c r="AP235" s="37"/>
    </row>
    <row r="236" spans="2:42" ht="11.25" customHeight="1" x14ac:dyDescent="0.2">
      <c r="B236" s="37"/>
      <c r="C236" s="37"/>
      <c r="D236" s="37"/>
      <c r="E236" s="37"/>
      <c r="F236" s="37"/>
      <c r="G236" s="216" t="s">
        <v>43</v>
      </c>
      <c r="H236" s="216">
        <f t="shared" ref="H236" si="127">L224</f>
        <v>34.700000000000003</v>
      </c>
      <c r="I236" s="216"/>
      <c r="J236" s="216"/>
      <c r="K236" s="216"/>
      <c r="L236" s="216" t="s">
        <v>21</v>
      </c>
      <c r="M236" s="194">
        <f t="shared" ref="M236" si="128">AG224</f>
        <v>1.002</v>
      </c>
      <c r="N236" s="194"/>
      <c r="O236" s="194"/>
      <c r="P236" s="194"/>
      <c r="Q236" s="37"/>
      <c r="R236" s="37"/>
      <c r="S236" s="37"/>
      <c r="T236" s="37"/>
      <c r="U236" s="37"/>
      <c r="V236" s="39" t="s">
        <v>43</v>
      </c>
      <c r="W236" s="197">
        <f t="shared" ref="W236" si="129">W235*AA235</f>
        <v>1396.3635000000002</v>
      </c>
      <c r="X236" s="197"/>
      <c r="Y236" s="197"/>
      <c r="Z236" s="197"/>
      <c r="AA236" s="197"/>
      <c r="AB236" s="216" t="s">
        <v>74</v>
      </c>
      <c r="AC236" s="216"/>
      <c r="AD236" s="37"/>
      <c r="AE236" s="37"/>
      <c r="AF236" s="37"/>
      <c r="AG236" s="37"/>
      <c r="AH236" s="37"/>
      <c r="AI236" s="37"/>
      <c r="AJ236" s="37"/>
      <c r="AK236" s="37"/>
      <c r="AL236" s="37"/>
      <c r="AM236" s="37"/>
      <c r="AN236" s="37"/>
      <c r="AO236" s="37"/>
      <c r="AP236" s="37"/>
    </row>
    <row r="237" spans="2:42" ht="11.25" customHeight="1" x14ac:dyDescent="0.2">
      <c r="B237" s="37"/>
      <c r="C237" s="37"/>
      <c r="D237" s="37"/>
      <c r="E237" s="37"/>
      <c r="F237" s="37"/>
      <c r="G237" s="216"/>
      <c r="H237" s="216"/>
      <c r="I237" s="216"/>
      <c r="J237" s="216"/>
      <c r="K237" s="216"/>
      <c r="L237" s="216"/>
      <c r="M237" s="216">
        <f t="shared" ref="M237" si="130">AB224</f>
        <v>1.024</v>
      </c>
      <c r="N237" s="216"/>
      <c r="O237" s="216"/>
      <c r="P237" s="216"/>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ht="11.25" customHeight="1" x14ac:dyDescent="0.2">
      <c r="B238" s="37"/>
      <c r="C238" s="37"/>
      <c r="D238" s="37"/>
      <c r="E238" s="37"/>
      <c r="F238" s="37"/>
      <c r="G238" s="216" t="s">
        <v>43</v>
      </c>
      <c r="H238" s="197">
        <f t="shared" ref="H238" si="131">H236*M236/M237</f>
        <v>33.954492187500001</v>
      </c>
      <c r="I238" s="197"/>
      <c r="J238" s="197"/>
      <c r="K238" s="197"/>
      <c r="L238" s="216" t="s">
        <v>85</v>
      </c>
      <c r="M238" s="216"/>
      <c r="N238" s="216"/>
      <c r="O238" s="216"/>
      <c r="P238" s="39"/>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ht="11.25" customHeight="1" x14ac:dyDescent="0.2">
      <c r="B239" s="37"/>
      <c r="C239" s="37"/>
      <c r="D239" s="37"/>
      <c r="E239" s="37"/>
      <c r="F239" s="37"/>
      <c r="G239" s="216"/>
      <c r="H239" s="197"/>
      <c r="I239" s="197"/>
      <c r="J239" s="197"/>
      <c r="K239" s="197"/>
      <c r="L239" s="216"/>
      <c r="M239" s="216"/>
      <c r="N239" s="216"/>
      <c r="O239" s="216"/>
      <c r="P239" s="39"/>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ht="99" customHeight="1" x14ac:dyDescent="0.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2">
      <c r="B241" s="15" t="s">
        <v>228</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row>
    <row r="242" spans="2:42" x14ac:dyDescent="0.2">
      <c r="B242" s="152" t="s">
        <v>76</v>
      </c>
      <c r="C242" s="153"/>
      <c r="D242" s="153"/>
      <c r="E242" s="204">
        <v>66800</v>
      </c>
      <c r="F242" s="204"/>
      <c r="G242" s="204"/>
      <c r="H242" s="204"/>
      <c r="I242" s="83" t="s">
        <v>77</v>
      </c>
      <c r="J242" s="83"/>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81"/>
    </row>
    <row r="243" spans="2:42" x14ac:dyDescent="0.2">
      <c r="B243" s="82" t="s">
        <v>78</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1"/>
    </row>
    <row r="244" spans="2:42" x14ac:dyDescent="0.2">
      <c r="B244" s="85" t="s">
        <v>79</v>
      </c>
      <c r="C244" s="86"/>
      <c r="D244" s="86"/>
      <c r="E244" s="86"/>
      <c r="F244" s="86"/>
      <c r="G244" s="86"/>
      <c r="H244" s="86"/>
      <c r="I244" s="86"/>
      <c r="J244" s="86"/>
      <c r="K244" s="86"/>
      <c r="L244" s="229">
        <v>33.799999999999997</v>
      </c>
      <c r="M244" s="229"/>
      <c r="N244" s="227" t="s">
        <v>80</v>
      </c>
      <c r="O244" s="228"/>
      <c r="P244" s="228"/>
      <c r="Q244" s="228"/>
      <c r="R244" s="228"/>
      <c r="S244" s="228"/>
      <c r="T244" s="228"/>
      <c r="U244" s="228"/>
      <c r="V244" s="228"/>
      <c r="W244" s="228"/>
      <c r="X244" s="228"/>
      <c r="Y244" s="228"/>
      <c r="Z244" s="228"/>
      <c r="AA244" s="228"/>
      <c r="AB244" s="202">
        <v>1.0249999999999999</v>
      </c>
      <c r="AC244" s="202"/>
      <c r="AD244" s="202"/>
      <c r="AE244" s="227" t="s">
        <v>52</v>
      </c>
      <c r="AF244" s="228"/>
      <c r="AG244" s="230">
        <v>1.01</v>
      </c>
      <c r="AH244" s="230"/>
      <c r="AI244" s="230"/>
      <c r="AJ244" s="227" t="s">
        <v>53</v>
      </c>
      <c r="AK244" s="228"/>
      <c r="AL244" s="228"/>
      <c r="AM244" s="70"/>
      <c r="AN244" s="70"/>
      <c r="AO244" s="70"/>
      <c r="AP244" s="71"/>
    </row>
    <row r="245" spans="2:42" x14ac:dyDescent="0.2">
      <c r="B245" s="84" t="s">
        <v>81</v>
      </c>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14"/>
    </row>
    <row r="246" spans="2:42" ht="11.25" customHeight="1" x14ac:dyDescent="0.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ht="11.25" customHeight="1" x14ac:dyDescent="0.2">
      <c r="B247" s="37" t="s">
        <v>82</v>
      </c>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8"/>
      <c r="AD247" s="8"/>
      <c r="AE247" s="8"/>
      <c r="AF247" s="8"/>
      <c r="AG247" s="8"/>
      <c r="AH247" s="8"/>
      <c r="AI247" s="8"/>
      <c r="AJ247" s="8"/>
      <c r="AK247" s="8"/>
      <c r="AL247" s="37"/>
      <c r="AM247" s="37"/>
      <c r="AN247" s="37"/>
      <c r="AO247" s="37"/>
      <c r="AP247" s="37"/>
    </row>
    <row r="248" spans="2:42" ht="11.25" customHeight="1" x14ac:dyDescent="0.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8"/>
      <c r="AD248" s="8"/>
      <c r="AE248" s="8"/>
      <c r="AF248" s="8"/>
      <c r="AG248" s="8"/>
      <c r="AH248" s="8"/>
      <c r="AI248" s="8"/>
      <c r="AJ248" s="8"/>
      <c r="AK248" s="8"/>
      <c r="AL248" s="37"/>
      <c r="AM248" s="37"/>
      <c r="AN248" s="37"/>
      <c r="AO248" s="37"/>
      <c r="AP248" s="37"/>
    </row>
    <row r="249" spans="2:42" ht="11.25" customHeight="1" x14ac:dyDescent="0.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8"/>
      <c r="AD249" s="8"/>
      <c r="AE249" s="8"/>
      <c r="AF249" s="8"/>
      <c r="AG249" s="8"/>
      <c r="AH249" s="8"/>
      <c r="AI249" s="8"/>
      <c r="AJ249" s="8"/>
      <c r="AK249" s="8"/>
      <c r="AL249" s="37"/>
      <c r="AM249" s="37"/>
      <c r="AN249" s="37"/>
      <c r="AO249" s="37"/>
      <c r="AP249" s="37"/>
    </row>
    <row r="250" spans="2:42" ht="11.25" customHeight="1" x14ac:dyDescent="0.2">
      <c r="B250" s="37"/>
      <c r="C250" s="37"/>
      <c r="D250" s="208" t="s">
        <v>43</v>
      </c>
      <c r="E250" s="194">
        <f t="shared" ref="E250" si="132">E242</f>
        <v>66800</v>
      </c>
      <c r="F250" s="194"/>
      <c r="G250" s="194"/>
      <c r="H250" s="194"/>
      <c r="I250" s="194"/>
      <c r="J250" s="208" t="s">
        <v>37</v>
      </c>
      <c r="K250" s="194">
        <f t="shared" ref="K250" si="133">AB244</f>
        <v>1.0249999999999999</v>
      </c>
      <c r="L250" s="194"/>
      <c r="M250" s="194"/>
      <c r="N250" s="194"/>
      <c r="O250" s="208" t="s">
        <v>57</v>
      </c>
      <c r="P250" s="208">
        <v>1</v>
      </c>
      <c r="Q250" s="208" t="s">
        <v>56</v>
      </c>
      <c r="R250" s="208" t="s">
        <v>4</v>
      </c>
      <c r="S250" s="212">
        <f t="shared" ref="S250" si="134">(E250/E251)*((K250/K251)-1)</f>
        <v>29.351455855644765</v>
      </c>
      <c r="T250" s="212"/>
      <c r="U250" s="212"/>
      <c r="V250" s="212"/>
      <c r="W250" s="208" t="s">
        <v>41</v>
      </c>
      <c r="X250" s="208"/>
      <c r="Y250" s="37"/>
      <c r="Z250" s="37"/>
      <c r="AA250" s="37"/>
      <c r="AB250" s="37"/>
      <c r="AC250" s="37"/>
      <c r="AD250" s="37"/>
      <c r="AE250" s="37"/>
      <c r="AF250" s="37"/>
      <c r="AG250" s="37"/>
      <c r="AH250" s="37"/>
      <c r="AI250" s="37"/>
      <c r="AJ250" s="37"/>
      <c r="AK250" s="37"/>
      <c r="AL250" s="37"/>
      <c r="AM250" s="37"/>
      <c r="AN250" s="37"/>
      <c r="AO250" s="37"/>
      <c r="AP250" s="37"/>
    </row>
    <row r="251" spans="2:42" ht="11.25" customHeight="1" x14ac:dyDescent="0.2">
      <c r="B251" s="37"/>
      <c r="C251" s="37"/>
      <c r="D251" s="208"/>
      <c r="E251" s="208">
        <f t="shared" ref="E251" si="135">L244</f>
        <v>33.799999999999997</v>
      </c>
      <c r="F251" s="208"/>
      <c r="G251" s="208"/>
      <c r="H251" s="208"/>
      <c r="I251" s="208"/>
      <c r="J251" s="208"/>
      <c r="K251" s="208">
        <f t="shared" ref="K251" si="136">AG244</f>
        <v>1.01</v>
      </c>
      <c r="L251" s="208"/>
      <c r="M251" s="208"/>
      <c r="N251" s="208"/>
      <c r="O251" s="208"/>
      <c r="P251" s="208"/>
      <c r="Q251" s="208"/>
      <c r="R251" s="208"/>
      <c r="S251" s="212"/>
      <c r="T251" s="212"/>
      <c r="U251" s="212"/>
      <c r="V251" s="212"/>
      <c r="W251" s="208"/>
      <c r="X251" s="208"/>
      <c r="Y251" s="37"/>
      <c r="Z251" s="37"/>
      <c r="AA251" s="37"/>
      <c r="AB251" s="37"/>
      <c r="AC251" s="37"/>
      <c r="AD251" s="37"/>
      <c r="AE251" s="37"/>
      <c r="AF251" s="37"/>
      <c r="AG251" s="37"/>
      <c r="AH251" s="37"/>
      <c r="AI251" s="37"/>
      <c r="AJ251" s="37"/>
      <c r="AK251" s="37"/>
      <c r="AL251" s="37"/>
      <c r="AM251" s="37"/>
      <c r="AN251" s="37"/>
      <c r="AO251" s="37"/>
      <c r="AP251" s="37"/>
    </row>
    <row r="252" spans="2:42" ht="11.25" customHeight="1" x14ac:dyDescent="0.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ht="11.25" customHeight="1" x14ac:dyDescent="0.2">
      <c r="B253" s="37" t="s">
        <v>84</v>
      </c>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ht="11.25" customHeight="1" x14ac:dyDescent="0.2">
      <c r="B254" s="37"/>
      <c r="C254" s="216" t="s">
        <v>72</v>
      </c>
      <c r="D254" s="216"/>
      <c r="E254" s="216"/>
      <c r="F254" s="216"/>
      <c r="G254" s="216" t="s">
        <v>43</v>
      </c>
      <c r="H254" s="216" t="s">
        <v>73</v>
      </c>
      <c r="I254" s="216"/>
      <c r="J254" s="216"/>
      <c r="K254" s="216"/>
      <c r="L254" s="216" t="s">
        <v>21</v>
      </c>
      <c r="M254" s="194" t="s">
        <v>72</v>
      </c>
      <c r="N254" s="194"/>
      <c r="O254" s="194"/>
      <c r="P254" s="194"/>
      <c r="Q254" s="37"/>
      <c r="R254" s="37"/>
      <c r="S254" s="37"/>
      <c r="T254" s="37"/>
      <c r="U254" s="39" t="s">
        <v>47</v>
      </c>
      <c r="V254" s="39"/>
      <c r="W254" s="39"/>
      <c r="X254" s="39"/>
      <c r="Y254" s="39"/>
      <c r="Z254" s="80"/>
      <c r="AA254" s="39"/>
      <c r="AB254" s="39"/>
      <c r="AC254" s="39"/>
      <c r="AD254" s="37"/>
      <c r="AE254" s="37"/>
      <c r="AF254" s="37"/>
      <c r="AG254" s="37"/>
      <c r="AH254" s="37"/>
      <c r="AI254" s="37"/>
      <c r="AJ254" s="37"/>
      <c r="AK254" s="37"/>
      <c r="AL254" s="37"/>
      <c r="AM254" s="37"/>
      <c r="AN254" s="37"/>
      <c r="AO254" s="37"/>
      <c r="AP254" s="37"/>
    </row>
    <row r="255" spans="2:42" ht="11.25" customHeight="1" x14ac:dyDescent="0.2">
      <c r="B255" s="37"/>
      <c r="C255" s="216"/>
      <c r="D255" s="216"/>
      <c r="E255" s="216"/>
      <c r="F255" s="216"/>
      <c r="G255" s="216"/>
      <c r="H255" s="216"/>
      <c r="I255" s="216"/>
      <c r="J255" s="216"/>
      <c r="K255" s="216"/>
      <c r="L255" s="216"/>
      <c r="M255" s="216" t="s">
        <v>73</v>
      </c>
      <c r="N255" s="216"/>
      <c r="O255" s="216"/>
      <c r="P255" s="216"/>
      <c r="Q255" s="37"/>
      <c r="R255" s="37"/>
      <c r="S255" s="37"/>
      <c r="T255" s="37"/>
      <c r="U255" s="37"/>
      <c r="V255" s="39" t="s">
        <v>43</v>
      </c>
      <c r="W255" s="196">
        <f t="shared" ref="W255" si="137">ROUND(S250,2)</f>
        <v>29.35</v>
      </c>
      <c r="X255" s="196"/>
      <c r="Y255" s="196"/>
      <c r="Z255" s="39" t="s">
        <v>21</v>
      </c>
      <c r="AA255" s="196">
        <f t="shared" ref="AA255" si="138">ROUND(H258,2)</f>
        <v>33.31</v>
      </c>
      <c r="AB255" s="216"/>
      <c r="AC255" s="216"/>
      <c r="AD255" s="37"/>
      <c r="AE255" s="37"/>
      <c r="AF255" s="37"/>
      <c r="AG255" s="37"/>
      <c r="AH255" s="37"/>
      <c r="AI255" s="37"/>
      <c r="AJ255" s="37"/>
      <c r="AK255" s="37"/>
      <c r="AL255" s="37"/>
      <c r="AM255" s="37"/>
      <c r="AN255" s="37"/>
      <c r="AO255" s="37"/>
      <c r="AP255" s="37"/>
    </row>
    <row r="256" spans="2:42" ht="11.25" customHeight="1" x14ac:dyDescent="0.2">
      <c r="B256" s="37"/>
      <c r="C256" s="37"/>
      <c r="D256" s="37"/>
      <c r="E256" s="37"/>
      <c r="F256" s="37"/>
      <c r="G256" s="216" t="s">
        <v>43</v>
      </c>
      <c r="H256" s="216">
        <f t="shared" ref="H256" si="139">L244</f>
        <v>33.799999999999997</v>
      </c>
      <c r="I256" s="216"/>
      <c r="J256" s="216"/>
      <c r="K256" s="216"/>
      <c r="L256" s="216" t="s">
        <v>21</v>
      </c>
      <c r="M256" s="194">
        <f t="shared" ref="M256" si="140">AG244</f>
        <v>1.01</v>
      </c>
      <c r="N256" s="194"/>
      <c r="O256" s="194"/>
      <c r="P256" s="194"/>
      <c r="Q256" s="37"/>
      <c r="R256" s="37"/>
      <c r="S256" s="37"/>
      <c r="T256" s="37"/>
      <c r="U256" s="37"/>
      <c r="V256" s="39" t="s">
        <v>43</v>
      </c>
      <c r="W256" s="197">
        <f t="shared" ref="W256" si="141">W255*AA255</f>
        <v>977.64850000000013</v>
      </c>
      <c r="X256" s="197"/>
      <c r="Y256" s="197"/>
      <c r="Z256" s="197"/>
      <c r="AA256" s="197"/>
      <c r="AB256" s="216" t="s">
        <v>74</v>
      </c>
      <c r="AC256" s="216"/>
      <c r="AD256" s="37"/>
      <c r="AE256" s="37"/>
      <c r="AF256" s="37"/>
      <c r="AG256" s="37"/>
      <c r="AH256" s="37"/>
      <c r="AI256" s="37"/>
      <c r="AJ256" s="37"/>
      <c r="AK256" s="37"/>
      <c r="AL256" s="37"/>
      <c r="AM256" s="37"/>
      <c r="AN256" s="37"/>
      <c r="AO256" s="37"/>
      <c r="AP256" s="37"/>
    </row>
    <row r="257" spans="2:42" ht="11.25" customHeight="1" x14ac:dyDescent="0.2">
      <c r="B257" s="37"/>
      <c r="C257" s="37"/>
      <c r="D257" s="37"/>
      <c r="E257" s="37"/>
      <c r="F257" s="37"/>
      <c r="G257" s="216"/>
      <c r="H257" s="216"/>
      <c r="I257" s="216"/>
      <c r="J257" s="216"/>
      <c r="K257" s="216"/>
      <c r="L257" s="216"/>
      <c r="M257" s="216">
        <f t="shared" ref="M257" si="142">AB244</f>
        <v>1.0249999999999999</v>
      </c>
      <c r="N257" s="216"/>
      <c r="O257" s="216"/>
      <c r="P257" s="216"/>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ht="11.25" customHeight="1" x14ac:dyDescent="0.2">
      <c r="B258" s="37"/>
      <c r="C258" s="37"/>
      <c r="D258" s="37"/>
      <c r="E258" s="37"/>
      <c r="F258" s="37"/>
      <c r="G258" s="216" t="s">
        <v>43</v>
      </c>
      <c r="H258" s="197">
        <f t="shared" ref="H258" si="143">H256*M256/M257</f>
        <v>33.305365853658536</v>
      </c>
      <c r="I258" s="197"/>
      <c r="J258" s="197"/>
      <c r="K258" s="197"/>
      <c r="L258" s="216" t="s">
        <v>85</v>
      </c>
      <c r="M258" s="216"/>
      <c r="N258" s="216"/>
      <c r="O258" s="216"/>
      <c r="P258" s="39"/>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ht="11.25" customHeight="1" x14ac:dyDescent="0.2">
      <c r="B259" s="37"/>
      <c r="C259" s="37"/>
      <c r="D259" s="37"/>
      <c r="E259" s="37"/>
      <c r="F259" s="37"/>
      <c r="G259" s="216"/>
      <c r="H259" s="197"/>
      <c r="I259" s="197"/>
      <c r="J259" s="197"/>
      <c r="K259" s="197"/>
      <c r="L259" s="216"/>
      <c r="M259" s="216"/>
      <c r="N259" s="216"/>
      <c r="O259" s="216"/>
      <c r="P259" s="39"/>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ht="11.25" customHeight="1" x14ac:dyDescent="0.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2">
      <c r="B261" s="15" t="s">
        <v>236</v>
      </c>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row>
    <row r="262" spans="2:42" x14ac:dyDescent="0.2">
      <c r="B262" s="152" t="s">
        <v>76</v>
      </c>
      <c r="C262" s="153"/>
      <c r="D262" s="153"/>
      <c r="E262" s="204">
        <v>68500</v>
      </c>
      <c r="F262" s="204"/>
      <c r="G262" s="204"/>
      <c r="H262" s="204"/>
      <c r="I262" s="83" t="s">
        <v>77</v>
      </c>
      <c r="J262" s="83"/>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81"/>
    </row>
    <row r="263" spans="2:42" x14ac:dyDescent="0.2">
      <c r="B263" s="82" t="s">
        <v>78</v>
      </c>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1"/>
    </row>
    <row r="264" spans="2:42" x14ac:dyDescent="0.2">
      <c r="B264" s="85" t="s">
        <v>79</v>
      </c>
      <c r="C264" s="86"/>
      <c r="D264" s="86"/>
      <c r="E264" s="86"/>
      <c r="F264" s="86"/>
      <c r="G264" s="86"/>
      <c r="H264" s="86"/>
      <c r="I264" s="86"/>
      <c r="J264" s="86"/>
      <c r="K264" s="86"/>
      <c r="L264" s="229">
        <v>42.4</v>
      </c>
      <c r="M264" s="229"/>
      <c r="N264" s="227" t="s">
        <v>80</v>
      </c>
      <c r="O264" s="228"/>
      <c r="P264" s="228"/>
      <c r="Q264" s="228"/>
      <c r="R264" s="228"/>
      <c r="S264" s="228"/>
      <c r="T264" s="228"/>
      <c r="U264" s="228"/>
      <c r="V264" s="228"/>
      <c r="W264" s="228"/>
      <c r="X264" s="228"/>
      <c r="Y264" s="228"/>
      <c r="Z264" s="228"/>
      <c r="AA264" s="228"/>
      <c r="AB264" s="202">
        <v>1.0249999999999999</v>
      </c>
      <c r="AC264" s="202"/>
      <c r="AD264" s="202"/>
      <c r="AE264" s="227" t="s">
        <v>52</v>
      </c>
      <c r="AF264" s="228"/>
      <c r="AG264" s="230">
        <v>1.01</v>
      </c>
      <c r="AH264" s="230"/>
      <c r="AI264" s="230"/>
      <c r="AJ264" s="227" t="s">
        <v>53</v>
      </c>
      <c r="AK264" s="228"/>
      <c r="AL264" s="228"/>
      <c r="AM264" s="70"/>
      <c r="AN264" s="70"/>
      <c r="AO264" s="70"/>
      <c r="AP264" s="71"/>
    </row>
    <row r="265" spans="2:42" x14ac:dyDescent="0.2">
      <c r="B265" s="84" t="s">
        <v>81</v>
      </c>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14"/>
    </row>
    <row r="266" spans="2:42" ht="11.25" customHeight="1" x14ac:dyDescent="0.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row>
    <row r="267" spans="2:42" ht="11.25" customHeight="1" x14ac:dyDescent="0.2">
      <c r="B267" s="37" t="s">
        <v>82</v>
      </c>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8"/>
      <c r="AD267" s="8"/>
      <c r="AE267" s="8"/>
      <c r="AF267" s="8"/>
      <c r="AG267" s="8"/>
      <c r="AH267" s="8"/>
      <c r="AI267" s="8"/>
      <c r="AJ267" s="8"/>
      <c r="AK267" s="8"/>
      <c r="AL267" s="37"/>
      <c r="AM267" s="37"/>
      <c r="AN267" s="37"/>
      <c r="AO267" s="37"/>
      <c r="AP267" s="37"/>
    </row>
    <row r="268" spans="2:42" ht="11.25" customHeight="1" x14ac:dyDescent="0.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8"/>
      <c r="AD268" s="8"/>
      <c r="AE268" s="8"/>
      <c r="AF268" s="8"/>
      <c r="AG268" s="8"/>
      <c r="AH268" s="8"/>
      <c r="AI268" s="8"/>
      <c r="AJ268" s="8"/>
      <c r="AK268" s="8"/>
      <c r="AL268" s="37"/>
      <c r="AM268" s="37"/>
      <c r="AN268" s="37"/>
      <c r="AO268" s="37"/>
      <c r="AP268" s="37"/>
    </row>
    <row r="269" spans="2:42" ht="11.25" customHeight="1" x14ac:dyDescent="0.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8"/>
      <c r="AD269" s="8"/>
      <c r="AE269" s="8"/>
      <c r="AF269" s="8"/>
      <c r="AG269" s="8"/>
      <c r="AH269" s="8"/>
      <c r="AI269" s="8"/>
      <c r="AJ269" s="8"/>
      <c r="AK269" s="8"/>
      <c r="AL269" s="37"/>
      <c r="AM269" s="37"/>
      <c r="AN269" s="37"/>
      <c r="AO269" s="37"/>
      <c r="AP269" s="37"/>
    </row>
    <row r="270" spans="2:42" ht="11.25" customHeight="1" x14ac:dyDescent="0.2">
      <c r="B270" s="37"/>
      <c r="C270" s="37"/>
      <c r="D270" s="208" t="s">
        <v>43</v>
      </c>
      <c r="E270" s="194">
        <f t="shared" ref="E270" si="144">E262</f>
        <v>68500</v>
      </c>
      <c r="F270" s="194"/>
      <c r="G270" s="194"/>
      <c r="H270" s="194"/>
      <c r="I270" s="194"/>
      <c r="J270" s="208" t="s">
        <v>37</v>
      </c>
      <c r="K270" s="194">
        <f t="shared" ref="K270" si="145">AB264</f>
        <v>1.0249999999999999</v>
      </c>
      <c r="L270" s="194"/>
      <c r="M270" s="194"/>
      <c r="N270" s="194"/>
      <c r="O270" s="208" t="s">
        <v>57</v>
      </c>
      <c r="P270" s="208">
        <v>1</v>
      </c>
      <c r="Q270" s="208" t="s">
        <v>56</v>
      </c>
      <c r="R270" s="208" t="s">
        <v>4</v>
      </c>
      <c r="S270" s="212">
        <f t="shared" ref="S270" si="146">(E270/E271)*((K270/K271)-1)</f>
        <v>23.993555015878968</v>
      </c>
      <c r="T270" s="212"/>
      <c r="U270" s="212"/>
      <c r="V270" s="212"/>
      <c r="W270" s="208" t="s">
        <v>41</v>
      </c>
      <c r="X270" s="208"/>
      <c r="Y270" s="37"/>
      <c r="Z270" s="37"/>
      <c r="AA270" s="37"/>
      <c r="AB270" s="37"/>
      <c r="AC270" s="37"/>
      <c r="AD270" s="37"/>
      <c r="AE270" s="37"/>
      <c r="AF270" s="37"/>
      <c r="AG270" s="37"/>
      <c r="AH270" s="37"/>
      <c r="AI270" s="37"/>
      <c r="AJ270" s="37"/>
      <c r="AK270" s="37"/>
      <c r="AL270" s="37"/>
      <c r="AM270" s="37"/>
      <c r="AN270" s="37"/>
      <c r="AO270" s="37"/>
      <c r="AP270" s="37"/>
    </row>
    <row r="271" spans="2:42" ht="11.25" customHeight="1" x14ac:dyDescent="0.2">
      <c r="B271" s="37"/>
      <c r="C271" s="37"/>
      <c r="D271" s="208"/>
      <c r="E271" s="208">
        <f t="shared" ref="E271" si="147">L264</f>
        <v>42.4</v>
      </c>
      <c r="F271" s="208"/>
      <c r="G271" s="208"/>
      <c r="H271" s="208"/>
      <c r="I271" s="208"/>
      <c r="J271" s="208"/>
      <c r="K271" s="208">
        <f t="shared" ref="K271" si="148">AG264</f>
        <v>1.01</v>
      </c>
      <c r="L271" s="208"/>
      <c r="M271" s="208"/>
      <c r="N271" s="208"/>
      <c r="O271" s="208"/>
      <c r="P271" s="208"/>
      <c r="Q271" s="208"/>
      <c r="R271" s="208"/>
      <c r="S271" s="212"/>
      <c r="T271" s="212"/>
      <c r="U271" s="212"/>
      <c r="V271" s="212"/>
      <c r="W271" s="208"/>
      <c r="X271" s="208"/>
      <c r="Y271" s="37"/>
      <c r="Z271" s="37"/>
      <c r="AA271" s="37"/>
      <c r="AB271" s="37"/>
      <c r="AC271" s="37"/>
      <c r="AD271" s="37"/>
      <c r="AE271" s="37"/>
      <c r="AF271" s="37"/>
      <c r="AG271" s="37"/>
      <c r="AH271" s="37"/>
      <c r="AI271" s="37"/>
      <c r="AJ271" s="37"/>
      <c r="AK271" s="37"/>
      <c r="AL271" s="37"/>
      <c r="AM271" s="37"/>
      <c r="AN271" s="37"/>
      <c r="AO271" s="37"/>
      <c r="AP271" s="37"/>
    </row>
    <row r="272" spans="2:42" ht="11.25" customHeight="1" x14ac:dyDescent="0.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ht="11.25" customHeight="1" x14ac:dyDescent="0.2">
      <c r="B273" s="37" t="s">
        <v>84</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ht="11.25" customHeight="1" x14ac:dyDescent="0.2">
      <c r="B274" s="37"/>
      <c r="C274" s="216" t="s">
        <v>72</v>
      </c>
      <c r="D274" s="216"/>
      <c r="E274" s="216"/>
      <c r="F274" s="216"/>
      <c r="G274" s="216" t="s">
        <v>43</v>
      </c>
      <c r="H274" s="216" t="s">
        <v>73</v>
      </c>
      <c r="I274" s="216"/>
      <c r="J274" s="216"/>
      <c r="K274" s="216"/>
      <c r="L274" s="216" t="s">
        <v>21</v>
      </c>
      <c r="M274" s="194" t="s">
        <v>72</v>
      </c>
      <c r="N274" s="194"/>
      <c r="O274" s="194"/>
      <c r="P274" s="194"/>
      <c r="Q274" s="37"/>
      <c r="R274" s="37"/>
      <c r="S274" s="37"/>
      <c r="T274" s="37"/>
      <c r="U274" s="39" t="s">
        <v>47</v>
      </c>
      <c r="V274" s="39"/>
      <c r="W274" s="39"/>
      <c r="X274" s="39"/>
      <c r="Y274" s="39"/>
      <c r="Z274" s="80"/>
      <c r="AA274" s="39"/>
      <c r="AB274" s="39"/>
      <c r="AC274" s="39"/>
      <c r="AD274" s="37"/>
      <c r="AE274" s="37"/>
      <c r="AF274" s="37"/>
      <c r="AG274" s="37"/>
      <c r="AH274" s="37"/>
      <c r="AI274" s="37"/>
      <c r="AJ274" s="37"/>
      <c r="AK274" s="37"/>
      <c r="AL274" s="37"/>
      <c r="AM274" s="37"/>
      <c r="AN274" s="37"/>
      <c r="AO274" s="37"/>
      <c r="AP274" s="37"/>
    </row>
    <row r="275" spans="2:42" ht="11.25" customHeight="1" x14ac:dyDescent="0.2">
      <c r="B275" s="37"/>
      <c r="C275" s="216"/>
      <c r="D275" s="216"/>
      <c r="E275" s="216"/>
      <c r="F275" s="216"/>
      <c r="G275" s="216"/>
      <c r="H275" s="216"/>
      <c r="I275" s="216"/>
      <c r="J275" s="216"/>
      <c r="K275" s="216"/>
      <c r="L275" s="216"/>
      <c r="M275" s="216" t="s">
        <v>73</v>
      </c>
      <c r="N275" s="216"/>
      <c r="O275" s="216"/>
      <c r="P275" s="216"/>
      <c r="Q275" s="37"/>
      <c r="R275" s="37"/>
      <c r="S275" s="37"/>
      <c r="T275" s="37"/>
      <c r="U275" s="37"/>
      <c r="V275" s="39" t="s">
        <v>43</v>
      </c>
      <c r="W275" s="196">
        <f t="shared" ref="W275" si="149">ROUND(S270,2)</f>
        <v>23.99</v>
      </c>
      <c r="X275" s="196"/>
      <c r="Y275" s="196"/>
      <c r="Z275" s="39" t="s">
        <v>21</v>
      </c>
      <c r="AA275" s="196">
        <f t="shared" ref="AA275" si="150">ROUND(H278,2)</f>
        <v>41.78</v>
      </c>
      <c r="AB275" s="216"/>
      <c r="AC275" s="216"/>
      <c r="AD275" s="37"/>
      <c r="AE275" s="37"/>
      <c r="AF275" s="37"/>
      <c r="AG275" s="37"/>
      <c r="AH275" s="37"/>
      <c r="AI275" s="37"/>
      <c r="AJ275" s="37"/>
      <c r="AK275" s="37"/>
      <c r="AL275" s="37"/>
      <c r="AM275" s="37"/>
      <c r="AN275" s="37"/>
      <c r="AO275" s="37"/>
      <c r="AP275" s="37"/>
    </row>
    <row r="276" spans="2:42" ht="11.25" customHeight="1" x14ac:dyDescent="0.2">
      <c r="B276" s="37"/>
      <c r="C276" s="37"/>
      <c r="D276" s="37"/>
      <c r="E276" s="37"/>
      <c r="F276" s="37"/>
      <c r="G276" s="216" t="s">
        <v>43</v>
      </c>
      <c r="H276" s="216">
        <f t="shared" ref="H276" si="151">L264</f>
        <v>42.4</v>
      </c>
      <c r="I276" s="216"/>
      <c r="J276" s="216"/>
      <c r="K276" s="216"/>
      <c r="L276" s="216" t="s">
        <v>21</v>
      </c>
      <c r="M276" s="194">
        <f t="shared" ref="M276" si="152">AG264</f>
        <v>1.01</v>
      </c>
      <c r="N276" s="194"/>
      <c r="O276" s="194"/>
      <c r="P276" s="194"/>
      <c r="Q276" s="37"/>
      <c r="R276" s="37"/>
      <c r="S276" s="37"/>
      <c r="T276" s="37"/>
      <c r="U276" s="37"/>
      <c r="V276" s="39" t="s">
        <v>43</v>
      </c>
      <c r="W276" s="197">
        <f t="shared" ref="W276" si="153">W275*AA275</f>
        <v>1002.3022</v>
      </c>
      <c r="X276" s="197"/>
      <c r="Y276" s="197"/>
      <c r="Z276" s="197"/>
      <c r="AA276" s="197"/>
      <c r="AB276" s="216" t="s">
        <v>74</v>
      </c>
      <c r="AC276" s="216"/>
      <c r="AD276" s="37"/>
      <c r="AE276" s="37"/>
      <c r="AF276" s="37"/>
      <c r="AG276" s="37"/>
      <c r="AH276" s="37"/>
      <c r="AI276" s="37"/>
      <c r="AJ276" s="37"/>
      <c r="AK276" s="37"/>
      <c r="AL276" s="37"/>
      <c r="AM276" s="37"/>
      <c r="AN276" s="37"/>
      <c r="AO276" s="37"/>
      <c r="AP276" s="37"/>
    </row>
    <row r="277" spans="2:42" ht="11.25" customHeight="1" x14ac:dyDescent="0.2">
      <c r="B277" s="37"/>
      <c r="C277" s="37"/>
      <c r="D277" s="37"/>
      <c r="E277" s="37"/>
      <c r="F277" s="37"/>
      <c r="G277" s="216"/>
      <c r="H277" s="216"/>
      <c r="I277" s="216"/>
      <c r="J277" s="216"/>
      <c r="K277" s="216"/>
      <c r="L277" s="216"/>
      <c r="M277" s="216">
        <f t="shared" ref="M277" si="154">AB264</f>
        <v>1.0249999999999999</v>
      </c>
      <c r="N277" s="216"/>
      <c r="O277" s="216"/>
      <c r="P277" s="216"/>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2:42" ht="11.25" customHeight="1" x14ac:dyDescent="0.2">
      <c r="B278" s="37"/>
      <c r="C278" s="37"/>
      <c r="D278" s="37"/>
      <c r="E278" s="37"/>
      <c r="F278" s="37"/>
      <c r="G278" s="216" t="s">
        <v>43</v>
      </c>
      <c r="H278" s="197">
        <f t="shared" ref="H278" si="155">H276*M276/M277</f>
        <v>41.779512195121953</v>
      </c>
      <c r="I278" s="197"/>
      <c r="J278" s="197"/>
      <c r="K278" s="197"/>
      <c r="L278" s="216" t="s">
        <v>85</v>
      </c>
      <c r="M278" s="216"/>
      <c r="N278" s="216"/>
      <c r="O278" s="216"/>
      <c r="P278" s="39"/>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ht="11.25" customHeight="1" x14ac:dyDescent="0.2">
      <c r="B279" s="37"/>
      <c r="C279" s="37"/>
      <c r="D279" s="37"/>
      <c r="E279" s="37"/>
      <c r="F279" s="37"/>
      <c r="G279" s="216"/>
      <c r="H279" s="197"/>
      <c r="I279" s="197"/>
      <c r="J279" s="197"/>
      <c r="K279" s="197"/>
      <c r="L279" s="216"/>
      <c r="M279" s="216"/>
      <c r="N279" s="216"/>
      <c r="O279" s="216"/>
      <c r="P279" s="39"/>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ht="11.25" customHeight="1" x14ac:dyDescent="0.2">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x14ac:dyDescent="0.2">
      <c r="B281" s="15" t="s">
        <v>230</v>
      </c>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row>
    <row r="282" spans="2:42" x14ac:dyDescent="0.2">
      <c r="B282" s="152" t="s">
        <v>76</v>
      </c>
      <c r="C282" s="153"/>
      <c r="D282" s="153"/>
      <c r="E282" s="204">
        <v>71000</v>
      </c>
      <c r="F282" s="204"/>
      <c r="G282" s="204"/>
      <c r="H282" s="204"/>
      <c r="I282" s="83" t="s">
        <v>77</v>
      </c>
      <c r="J282" s="83"/>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81"/>
    </row>
    <row r="283" spans="2:42" x14ac:dyDescent="0.2">
      <c r="B283" s="82" t="s">
        <v>78</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1"/>
    </row>
    <row r="284" spans="2:42" x14ac:dyDescent="0.2">
      <c r="B284" s="85" t="s">
        <v>79</v>
      </c>
      <c r="C284" s="86"/>
      <c r="D284" s="86"/>
      <c r="E284" s="86"/>
      <c r="F284" s="86"/>
      <c r="G284" s="86"/>
      <c r="H284" s="86"/>
      <c r="I284" s="86"/>
      <c r="J284" s="86"/>
      <c r="K284" s="86"/>
      <c r="L284" s="229">
        <v>39.5</v>
      </c>
      <c r="M284" s="229"/>
      <c r="N284" s="227" t="s">
        <v>80</v>
      </c>
      <c r="O284" s="228"/>
      <c r="P284" s="228"/>
      <c r="Q284" s="228"/>
      <c r="R284" s="228"/>
      <c r="S284" s="228"/>
      <c r="T284" s="228"/>
      <c r="U284" s="228"/>
      <c r="V284" s="228"/>
      <c r="W284" s="228"/>
      <c r="X284" s="228"/>
      <c r="Y284" s="228"/>
      <c r="Z284" s="228"/>
      <c r="AA284" s="228"/>
      <c r="AB284" s="202">
        <v>1.0249999999999999</v>
      </c>
      <c r="AC284" s="202"/>
      <c r="AD284" s="202"/>
      <c r="AE284" s="227" t="s">
        <v>52</v>
      </c>
      <c r="AF284" s="228"/>
      <c r="AG284" s="230">
        <v>1.01</v>
      </c>
      <c r="AH284" s="230"/>
      <c r="AI284" s="230"/>
      <c r="AJ284" s="227" t="s">
        <v>53</v>
      </c>
      <c r="AK284" s="228"/>
      <c r="AL284" s="228"/>
      <c r="AM284" s="70"/>
      <c r="AN284" s="70"/>
      <c r="AO284" s="70"/>
      <c r="AP284" s="71"/>
    </row>
    <row r="285" spans="2:42" x14ac:dyDescent="0.2">
      <c r="B285" s="84" t="s">
        <v>81</v>
      </c>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14"/>
    </row>
    <row r="286" spans="2:42" ht="11.25" customHeight="1" x14ac:dyDescent="0.2">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ht="11.25" customHeight="1" x14ac:dyDescent="0.2">
      <c r="B287" s="37" t="s">
        <v>82</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8"/>
      <c r="AD287" s="8"/>
      <c r="AE287" s="8"/>
      <c r="AF287" s="8"/>
      <c r="AG287" s="8"/>
      <c r="AH287" s="8"/>
      <c r="AI287" s="8"/>
      <c r="AJ287" s="8"/>
      <c r="AK287" s="8"/>
      <c r="AL287" s="37"/>
      <c r="AM287" s="37"/>
      <c r="AN287" s="37"/>
      <c r="AO287" s="37"/>
      <c r="AP287" s="37"/>
    </row>
    <row r="288" spans="2:42" ht="11.25" customHeight="1" x14ac:dyDescent="0.2">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8"/>
      <c r="AD288" s="8"/>
      <c r="AE288" s="8"/>
      <c r="AF288" s="8"/>
      <c r="AG288" s="8"/>
      <c r="AH288" s="8"/>
      <c r="AI288" s="8"/>
      <c r="AJ288" s="8"/>
      <c r="AK288" s="8"/>
      <c r="AL288" s="37"/>
      <c r="AM288" s="37"/>
      <c r="AN288" s="37"/>
      <c r="AO288" s="37"/>
      <c r="AP288" s="37"/>
    </row>
    <row r="289" spans="2:42" ht="11.25" customHeight="1" x14ac:dyDescent="0.2">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8"/>
      <c r="AD289" s="8"/>
      <c r="AE289" s="8"/>
      <c r="AF289" s="8"/>
      <c r="AG289" s="8"/>
      <c r="AH289" s="8"/>
      <c r="AI289" s="8"/>
      <c r="AJ289" s="8"/>
      <c r="AK289" s="8"/>
      <c r="AL289" s="37"/>
      <c r="AM289" s="37"/>
      <c r="AN289" s="37"/>
      <c r="AO289" s="37"/>
      <c r="AP289" s="37"/>
    </row>
    <row r="290" spans="2:42" ht="11.25" customHeight="1" x14ac:dyDescent="0.2">
      <c r="B290" s="37"/>
      <c r="C290" s="37"/>
      <c r="D290" s="208" t="s">
        <v>43</v>
      </c>
      <c r="E290" s="194">
        <f t="shared" ref="E290" si="156">E282</f>
        <v>71000</v>
      </c>
      <c r="F290" s="194"/>
      <c r="G290" s="194"/>
      <c r="H290" s="194"/>
      <c r="I290" s="194"/>
      <c r="J290" s="208" t="s">
        <v>37</v>
      </c>
      <c r="K290" s="194">
        <f t="shared" ref="K290" si="157">AB284</f>
        <v>1.0249999999999999</v>
      </c>
      <c r="L290" s="194"/>
      <c r="M290" s="194"/>
      <c r="N290" s="194"/>
      <c r="O290" s="208" t="s">
        <v>57</v>
      </c>
      <c r="P290" s="208">
        <v>1</v>
      </c>
      <c r="Q290" s="208" t="s">
        <v>56</v>
      </c>
      <c r="R290" s="208" t="s">
        <v>4</v>
      </c>
      <c r="S290" s="212">
        <f t="shared" ref="S290" si="158">(E290/E291)*((K290/K291)-1)</f>
        <v>26.69507457074824</v>
      </c>
      <c r="T290" s="212"/>
      <c r="U290" s="212"/>
      <c r="V290" s="212"/>
      <c r="W290" s="208" t="s">
        <v>41</v>
      </c>
      <c r="X290" s="208"/>
      <c r="Y290" s="37"/>
      <c r="Z290" s="37"/>
      <c r="AA290" s="37"/>
      <c r="AB290" s="37"/>
      <c r="AC290" s="37"/>
      <c r="AD290" s="37"/>
      <c r="AE290" s="37"/>
      <c r="AF290" s="37"/>
      <c r="AG290" s="37"/>
      <c r="AH290" s="37"/>
      <c r="AI290" s="37"/>
      <c r="AJ290" s="37"/>
      <c r="AK290" s="37"/>
      <c r="AL290" s="37"/>
      <c r="AM290" s="37"/>
      <c r="AN290" s="37"/>
      <c r="AO290" s="37"/>
      <c r="AP290" s="37"/>
    </row>
    <row r="291" spans="2:42" ht="11.25" customHeight="1" x14ac:dyDescent="0.2">
      <c r="B291" s="37"/>
      <c r="C291" s="37"/>
      <c r="D291" s="208"/>
      <c r="E291" s="208">
        <f t="shared" ref="E291" si="159">L284</f>
        <v>39.5</v>
      </c>
      <c r="F291" s="208"/>
      <c r="G291" s="208"/>
      <c r="H291" s="208"/>
      <c r="I291" s="208"/>
      <c r="J291" s="208"/>
      <c r="K291" s="208">
        <f t="shared" ref="K291" si="160">AG284</f>
        <v>1.01</v>
      </c>
      <c r="L291" s="208"/>
      <c r="M291" s="208"/>
      <c r="N291" s="208"/>
      <c r="O291" s="208"/>
      <c r="P291" s="208"/>
      <c r="Q291" s="208"/>
      <c r="R291" s="208"/>
      <c r="S291" s="212"/>
      <c r="T291" s="212"/>
      <c r="U291" s="212"/>
      <c r="V291" s="212"/>
      <c r="W291" s="208"/>
      <c r="X291" s="208"/>
      <c r="Y291" s="37"/>
      <c r="Z291" s="37"/>
      <c r="AA291" s="37"/>
      <c r="AB291" s="37"/>
      <c r="AC291" s="37"/>
      <c r="AD291" s="37"/>
      <c r="AE291" s="37"/>
      <c r="AF291" s="37"/>
      <c r="AG291" s="37"/>
      <c r="AH291" s="37"/>
      <c r="AI291" s="37"/>
      <c r="AJ291" s="37"/>
      <c r="AK291" s="37"/>
      <c r="AL291" s="37"/>
      <c r="AM291" s="37"/>
      <c r="AN291" s="37"/>
      <c r="AO291" s="37"/>
      <c r="AP291" s="37"/>
    </row>
    <row r="292" spans="2:42" ht="11.25" customHeight="1" x14ac:dyDescent="0.2">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ht="11.25" customHeight="1" x14ac:dyDescent="0.2">
      <c r="B293" s="37" t="s">
        <v>84</v>
      </c>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ht="11.25" customHeight="1" x14ac:dyDescent="0.2">
      <c r="B294" s="37"/>
      <c r="C294" s="216" t="s">
        <v>72</v>
      </c>
      <c r="D294" s="216"/>
      <c r="E294" s="216"/>
      <c r="F294" s="216"/>
      <c r="G294" s="216" t="s">
        <v>43</v>
      </c>
      <c r="H294" s="216" t="s">
        <v>73</v>
      </c>
      <c r="I294" s="216"/>
      <c r="J294" s="216"/>
      <c r="K294" s="216"/>
      <c r="L294" s="216" t="s">
        <v>21</v>
      </c>
      <c r="M294" s="194" t="s">
        <v>72</v>
      </c>
      <c r="N294" s="194"/>
      <c r="O294" s="194"/>
      <c r="P294" s="194"/>
      <c r="Q294" s="37"/>
      <c r="R294" s="37"/>
      <c r="S294" s="37"/>
      <c r="T294" s="37"/>
      <c r="U294" s="39" t="s">
        <v>47</v>
      </c>
      <c r="V294" s="39"/>
      <c r="W294" s="39"/>
      <c r="X294" s="39"/>
      <c r="Y294" s="39"/>
      <c r="Z294" s="80"/>
      <c r="AA294" s="39"/>
      <c r="AB294" s="39"/>
      <c r="AC294" s="39"/>
      <c r="AD294" s="37"/>
      <c r="AE294" s="37"/>
      <c r="AF294" s="37"/>
      <c r="AG294" s="37"/>
      <c r="AH294" s="37"/>
      <c r="AI294" s="37"/>
      <c r="AJ294" s="37"/>
      <c r="AK294" s="37"/>
      <c r="AL294" s="37"/>
      <c r="AM294" s="37"/>
      <c r="AN294" s="37"/>
      <c r="AO294" s="37"/>
      <c r="AP294" s="37"/>
    </row>
    <row r="295" spans="2:42" ht="11.25" customHeight="1" x14ac:dyDescent="0.2">
      <c r="B295" s="37"/>
      <c r="C295" s="216"/>
      <c r="D295" s="216"/>
      <c r="E295" s="216"/>
      <c r="F295" s="216"/>
      <c r="G295" s="216"/>
      <c r="H295" s="216"/>
      <c r="I295" s="216"/>
      <c r="J295" s="216"/>
      <c r="K295" s="216"/>
      <c r="L295" s="216"/>
      <c r="M295" s="216" t="s">
        <v>73</v>
      </c>
      <c r="N295" s="216"/>
      <c r="O295" s="216"/>
      <c r="P295" s="216"/>
      <c r="Q295" s="37"/>
      <c r="R295" s="37"/>
      <c r="S295" s="37"/>
      <c r="T295" s="37"/>
      <c r="U295" s="37"/>
      <c r="V295" s="39" t="s">
        <v>43</v>
      </c>
      <c r="W295" s="196">
        <f t="shared" ref="W295" si="161">ROUND(S290,2)</f>
        <v>26.7</v>
      </c>
      <c r="X295" s="196"/>
      <c r="Y295" s="196"/>
      <c r="Z295" s="39" t="s">
        <v>21</v>
      </c>
      <c r="AA295" s="196">
        <f t="shared" ref="AA295" si="162">ROUND(H298,2)</f>
        <v>38.92</v>
      </c>
      <c r="AB295" s="216"/>
      <c r="AC295" s="216"/>
      <c r="AD295" s="37"/>
      <c r="AE295" s="37"/>
      <c r="AF295" s="37"/>
      <c r="AG295" s="37"/>
      <c r="AH295" s="37"/>
      <c r="AI295" s="37"/>
      <c r="AJ295" s="37"/>
      <c r="AK295" s="37"/>
      <c r="AL295" s="37"/>
      <c r="AM295" s="37"/>
      <c r="AN295" s="37"/>
      <c r="AO295" s="37"/>
      <c r="AP295" s="37"/>
    </row>
    <row r="296" spans="2:42" ht="11.25" customHeight="1" x14ac:dyDescent="0.2">
      <c r="B296" s="37"/>
      <c r="C296" s="37"/>
      <c r="D296" s="37"/>
      <c r="E296" s="37"/>
      <c r="F296" s="37"/>
      <c r="G296" s="216" t="s">
        <v>43</v>
      </c>
      <c r="H296" s="216">
        <f t="shared" ref="H296" si="163">L284</f>
        <v>39.5</v>
      </c>
      <c r="I296" s="216"/>
      <c r="J296" s="216"/>
      <c r="K296" s="216"/>
      <c r="L296" s="216" t="s">
        <v>21</v>
      </c>
      <c r="M296" s="194">
        <f t="shared" ref="M296" si="164">AG284</f>
        <v>1.01</v>
      </c>
      <c r="N296" s="194"/>
      <c r="O296" s="194"/>
      <c r="P296" s="194"/>
      <c r="Q296" s="37"/>
      <c r="R296" s="37"/>
      <c r="S296" s="37"/>
      <c r="T296" s="37"/>
      <c r="U296" s="37"/>
      <c r="V296" s="39" t="s">
        <v>43</v>
      </c>
      <c r="W296" s="197">
        <f t="shared" ref="W296" si="165">W295*AA295</f>
        <v>1039.164</v>
      </c>
      <c r="X296" s="197"/>
      <c r="Y296" s="197"/>
      <c r="Z296" s="197"/>
      <c r="AA296" s="197"/>
      <c r="AB296" s="216" t="s">
        <v>74</v>
      </c>
      <c r="AC296" s="216"/>
      <c r="AD296" s="37"/>
      <c r="AE296" s="37"/>
      <c r="AF296" s="37"/>
      <c r="AG296" s="37"/>
      <c r="AH296" s="37"/>
      <c r="AI296" s="37"/>
      <c r="AJ296" s="37"/>
      <c r="AK296" s="37"/>
      <c r="AL296" s="37"/>
      <c r="AM296" s="37"/>
      <c r="AN296" s="37"/>
      <c r="AO296" s="37"/>
      <c r="AP296" s="37"/>
    </row>
    <row r="297" spans="2:42" ht="11.25" customHeight="1" x14ac:dyDescent="0.2">
      <c r="B297" s="37"/>
      <c r="C297" s="37"/>
      <c r="D297" s="37"/>
      <c r="E297" s="37"/>
      <c r="F297" s="37"/>
      <c r="G297" s="216"/>
      <c r="H297" s="216"/>
      <c r="I297" s="216"/>
      <c r="J297" s="216"/>
      <c r="K297" s="216"/>
      <c r="L297" s="216"/>
      <c r="M297" s="216">
        <f t="shared" ref="M297" si="166">AB284</f>
        <v>1.0249999999999999</v>
      </c>
      <c r="N297" s="216"/>
      <c r="O297" s="216"/>
      <c r="P297" s="216"/>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ht="11.25" customHeight="1" x14ac:dyDescent="0.2">
      <c r="B298" s="37"/>
      <c r="C298" s="37"/>
      <c r="D298" s="37"/>
      <c r="E298" s="37"/>
      <c r="F298" s="37"/>
      <c r="G298" s="216" t="s">
        <v>43</v>
      </c>
      <c r="H298" s="197">
        <f t="shared" ref="H298" si="167">H296*M296/M297</f>
        <v>38.921951219512202</v>
      </c>
      <c r="I298" s="197"/>
      <c r="J298" s="197"/>
      <c r="K298" s="197"/>
      <c r="L298" s="216" t="s">
        <v>85</v>
      </c>
      <c r="M298" s="216"/>
      <c r="N298" s="216"/>
      <c r="O298" s="216"/>
      <c r="P298" s="39"/>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ht="11.25" customHeight="1" x14ac:dyDescent="0.2">
      <c r="B299" s="37"/>
      <c r="C299" s="37"/>
      <c r="D299" s="37"/>
      <c r="E299" s="37"/>
      <c r="F299" s="37"/>
      <c r="G299" s="216"/>
      <c r="H299" s="197"/>
      <c r="I299" s="197"/>
      <c r="J299" s="197"/>
      <c r="K299" s="197"/>
      <c r="L299" s="216"/>
      <c r="M299" s="216"/>
      <c r="N299" s="216"/>
      <c r="O299" s="216"/>
      <c r="P299" s="39"/>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ht="99.75" customHeight="1" x14ac:dyDescent="0.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2">
      <c r="B301" s="15" t="s">
        <v>231</v>
      </c>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row>
    <row r="302" spans="2:42" x14ac:dyDescent="0.2">
      <c r="B302" s="152" t="s">
        <v>76</v>
      </c>
      <c r="C302" s="153"/>
      <c r="D302" s="153"/>
      <c r="E302" s="204">
        <v>62500</v>
      </c>
      <c r="F302" s="204"/>
      <c r="G302" s="204"/>
      <c r="H302" s="204"/>
      <c r="I302" s="83" t="s">
        <v>77</v>
      </c>
      <c r="J302" s="83"/>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81"/>
    </row>
    <row r="303" spans="2:42" x14ac:dyDescent="0.2">
      <c r="B303" s="82" t="s">
        <v>78</v>
      </c>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1"/>
    </row>
    <row r="304" spans="2:42" x14ac:dyDescent="0.2">
      <c r="B304" s="85" t="s">
        <v>79</v>
      </c>
      <c r="C304" s="86"/>
      <c r="D304" s="86"/>
      <c r="E304" s="86"/>
      <c r="F304" s="86"/>
      <c r="G304" s="86"/>
      <c r="H304" s="86"/>
      <c r="I304" s="86"/>
      <c r="J304" s="86"/>
      <c r="K304" s="86"/>
      <c r="L304" s="229">
        <v>35.5</v>
      </c>
      <c r="M304" s="229"/>
      <c r="N304" s="227" t="s">
        <v>80</v>
      </c>
      <c r="O304" s="228"/>
      <c r="P304" s="228"/>
      <c r="Q304" s="228"/>
      <c r="R304" s="228"/>
      <c r="S304" s="228"/>
      <c r="T304" s="228"/>
      <c r="U304" s="228"/>
      <c r="V304" s="228"/>
      <c r="W304" s="228"/>
      <c r="X304" s="228"/>
      <c r="Y304" s="228"/>
      <c r="Z304" s="228"/>
      <c r="AA304" s="228"/>
      <c r="AB304" s="202">
        <v>1.0249999999999999</v>
      </c>
      <c r="AC304" s="202"/>
      <c r="AD304" s="202"/>
      <c r="AE304" s="227" t="s">
        <v>52</v>
      </c>
      <c r="AF304" s="228"/>
      <c r="AG304" s="230">
        <v>1.01</v>
      </c>
      <c r="AH304" s="230"/>
      <c r="AI304" s="230"/>
      <c r="AJ304" s="227" t="s">
        <v>53</v>
      </c>
      <c r="AK304" s="228"/>
      <c r="AL304" s="228"/>
      <c r="AM304" s="70"/>
      <c r="AN304" s="70"/>
      <c r="AO304" s="70"/>
      <c r="AP304" s="71"/>
    </row>
    <row r="305" spans="2:42" x14ac:dyDescent="0.2">
      <c r="B305" s="84" t="s">
        <v>81</v>
      </c>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14"/>
    </row>
    <row r="306" spans="2:42" ht="11.25" customHeight="1" x14ac:dyDescent="0.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ht="11.25" customHeight="1" x14ac:dyDescent="0.2">
      <c r="B307" s="37" t="s">
        <v>82</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8"/>
      <c r="AD307" s="8"/>
      <c r="AE307" s="8"/>
      <c r="AF307" s="8"/>
      <c r="AG307" s="8"/>
      <c r="AH307" s="8"/>
      <c r="AI307" s="8"/>
      <c r="AJ307" s="8"/>
      <c r="AK307" s="8"/>
      <c r="AL307" s="37"/>
      <c r="AM307" s="37"/>
      <c r="AN307" s="37"/>
      <c r="AO307" s="37"/>
      <c r="AP307" s="37"/>
    </row>
    <row r="308" spans="2:42" ht="11.25" customHeight="1" x14ac:dyDescent="0.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8"/>
      <c r="AD308" s="8"/>
      <c r="AE308" s="8"/>
      <c r="AF308" s="8"/>
      <c r="AG308" s="8"/>
      <c r="AH308" s="8"/>
      <c r="AI308" s="8"/>
      <c r="AJ308" s="8"/>
      <c r="AK308" s="8"/>
      <c r="AL308" s="37"/>
      <c r="AM308" s="37"/>
      <c r="AN308" s="37"/>
      <c r="AO308" s="37"/>
      <c r="AP308" s="37"/>
    </row>
    <row r="309" spans="2:42" ht="11.25" customHeight="1" x14ac:dyDescent="0.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8"/>
      <c r="AD309" s="8"/>
      <c r="AE309" s="8"/>
      <c r="AF309" s="8"/>
      <c r="AG309" s="8"/>
      <c r="AH309" s="8"/>
      <c r="AI309" s="8"/>
      <c r="AJ309" s="8"/>
      <c r="AK309" s="8"/>
      <c r="AL309" s="37"/>
      <c r="AM309" s="37"/>
      <c r="AN309" s="37"/>
      <c r="AO309" s="37"/>
      <c r="AP309" s="37"/>
    </row>
    <row r="310" spans="2:42" ht="11.25" customHeight="1" x14ac:dyDescent="0.2">
      <c r="B310" s="37"/>
      <c r="C310" s="37"/>
      <c r="D310" s="208" t="s">
        <v>43</v>
      </c>
      <c r="E310" s="194">
        <f t="shared" ref="E310" si="168">E302</f>
        <v>62500</v>
      </c>
      <c r="F310" s="194"/>
      <c r="G310" s="194"/>
      <c r="H310" s="194"/>
      <c r="I310" s="194"/>
      <c r="J310" s="208" t="s">
        <v>37</v>
      </c>
      <c r="K310" s="194">
        <f t="shared" ref="K310" si="169">AB304</f>
        <v>1.0249999999999999</v>
      </c>
      <c r="L310" s="194"/>
      <c r="M310" s="194"/>
      <c r="N310" s="194"/>
      <c r="O310" s="208" t="s">
        <v>57</v>
      </c>
      <c r="P310" s="208">
        <v>1</v>
      </c>
      <c r="Q310" s="208" t="s">
        <v>56</v>
      </c>
      <c r="R310" s="208" t="s">
        <v>4</v>
      </c>
      <c r="S310" s="212">
        <f t="shared" ref="S310" si="170">(E310/E311)*((K310/K311)-1)</f>
        <v>26.146980895272648</v>
      </c>
      <c r="T310" s="212"/>
      <c r="U310" s="212"/>
      <c r="V310" s="212"/>
      <c r="W310" s="208" t="s">
        <v>41</v>
      </c>
      <c r="X310" s="208"/>
      <c r="Y310" s="37"/>
      <c r="Z310" s="37"/>
      <c r="AA310" s="37"/>
      <c r="AB310" s="37"/>
      <c r="AC310" s="37"/>
      <c r="AD310" s="37"/>
      <c r="AE310" s="37"/>
      <c r="AF310" s="37"/>
      <c r="AG310" s="37"/>
      <c r="AH310" s="37"/>
      <c r="AI310" s="37"/>
      <c r="AJ310" s="37"/>
      <c r="AK310" s="37"/>
      <c r="AL310" s="37"/>
      <c r="AM310" s="37"/>
      <c r="AN310" s="37"/>
      <c r="AO310" s="37"/>
      <c r="AP310" s="37"/>
    </row>
    <row r="311" spans="2:42" ht="11.25" customHeight="1" x14ac:dyDescent="0.2">
      <c r="B311" s="37"/>
      <c r="C311" s="37"/>
      <c r="D311" s="208"/>
      <c r="E311" s="208">
        <f t="shared" ref="E311" si="171">L304</f>
        <v>35.5</v>
      </c>
      <c r="F311" s="208"/>
      <c r="G311" s="208"/>
      <c r="H311" s="208"/>
      <c r="I311" s="208"/>
      <c r="J311" s="208"/>
      <c r="K311" s="208">
        <f t="shared" ref="K311" si="172">AG304</f>
        <v>1.01</v>
      </c>
      <c r="L311" s="208"/>
      <c r="M311" s="208"/>
      <c r="N311" s="208"/>
      <c r="O311" s="208"/>
      <c r="P311" s="208"/>
      <c r="Q311" s="208"/>
      <c r="R311" s="208"/>
      <c r="S311" s="212"/>
      <c r="T311" s="212"/>
      <c r="U311" s="212"/>
      <c r="V311" s="212"/>
      <c r="W311" s="208"/>
      <c r="X311" s="208"/>
      <c r="Y311" s="37"/>
      <c r="Z311" s="37"/>
      <c r="AA311" s="37"/>
      <c r="AB311" s="37"/>
      <c r="AC311" s="37"/>
      <c r="AD311" s="37"/>
      <c r="AE311" s="37"/>
      <c r="AF311" s="37"/>
      <c r="AG311" s="37"/>
      <c r="AH311" s="37"/>
      <c r="AI311" s="37"/>
      <c r="AJ311" s="37"/>
      <c r="AK311" s="37"/>
      <c r="AL311" s="37"/>
      <c r="AM311" s="37"/>
      <c r="AN311" s="37"/>
      <c r="AO311" s="37"/>
      <c r="AP311" s="37"/>
    </row>
    <row r="312" spans="2:42" ht="11.25" customHeight="1" x14ac:dyDescent="0.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ht="11.25" customHeight="1" x14ac:dyDescent="0.2">
      <c r="B313" s="37" t="s">
        <v>84</v>
      </c>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ht="11.25" customHeight="1" x14ac:dyDescent="0.2">
      <c r="B314" s="37"/>
      <c r="C314" s="216" t="s">
        <v>72</v>
      </c>
      <c r="D314" s="216"/>
      <c r="E314" s="216"/>
      <c r="F314" s="216"/>
      <c r="G314" s="216" t="s">
        <v>43</v>
      </c>
      <c r="H314" s="216" t="s">
        <v>73</v>
      </c>
      <c r="I314" s="216"/>
      <c r="J314" s="216"/>
      <c r="K314" s="216"/>
      <c r="L314" s="216" t="s">
        <v>21</v>
      </c>
      <c r="M314" s="194" t="s">
        <v>72</v>
      </c>
      <c r="N314" s="194"/>
      <c r="O314" s="194"/>
      <c r="P314" s="194"/>
      <c r="Q314" s="37"/>
      <c r="R314" s="37"/>
      <c r="S314" s="37"/>
      <c r="T314" s="37"/>
      <c r="U314" s="39" t="s">
        <v>47</v>
      </c>
      <c r="V314" s="39"/>
      <c r="W314" s="39"/>
      <c r="X314" s="39"/>
      <c r="Y314" s="39"/>
      <c r="Z314" s="80"/>
      <c r="AA314" s="39"/>
      <c r="AB314" s="39"/>
      <c r="AC314" s="39"/>
      <c r="AD314" s="37"/>
      <c r="AE314" s="37"/>
      <c r="AF314" s="37"/>
      <c r="AG314" s="37"/>
      <c r="AH314" s="37"/>
      <c r="AI314" s="37"/>
      <c r="AJ314" s="37"/>
      <c r="AK314" s="37"/>
      <c r="AL314" s="37"/>
      <c r="AM314" s="37"/>
      <c r="AN314" s="37"/>
      <c r="AO314" s="37"/>
      <c r="AP314" s="37"/>
    </row>
    <row r="315" spans="2:42" ht="11.25" customHeight="1" x14ac:dyDescent="0.2">
      <c r="B315" s="37"/>
      <c r="C315" s="216"/>
      <c r="D315" s="216"/>
      <c r="E315" s="216"/>
      <c r="F315" s="216"/>
      <c r="G315" s="216"/>
      <c r="H315" s="216"/>
      <c r="I315" s="216"/>
      <c r="J315" s="216"/>
      <c r="K315" s="216"/>
      <c r="L315" s="216"/>
      <c r="M315" s="216" t="s">
        <v>73</v>
      </c>
      <c r="N315" s="216"/>
      <c r="O315" s="216"/>
      <c r="P315" s="216"/>
      <c r="Q315" s="37"/>
      <c r="R315" s="37"/>
      <c r="S315" s="37"/>
      <c r="T315" s="37"/>
      <c r="U315" s="37"/>
      <c r="V315" s="39" t="s">
        <v>43</v>
      </c>
      <c r="W315" s="196">
        <f t="shared" ref="W315" si="173">ROUND(S310,2)</f>
        <v>26.15</v>
      </c>
      <c r="X315" s="196"/>
      <c r="Y315" s="196"/>
      <c r="Z315" s="39" t="s">
        <v>21</v>
      </c>
      <c r="AA315" s="196">
        <f t="shared" ref="AA315" si="174">ROUND(H318,2)</f>
        <v>34.979999999999997</v>
      </c>
      <c r="AB315" s="216"/>
      <c r="AC315" s="216"/>
      <c r="AD315" s="37"/>
      <c r="AE315" s="37"/>
      <c r="AF315" s="37"/>
      <c r="AG315" s="37"/>
      <c r="AH315" s="37"/>
      <c r="AI315" s="37"/>
      <c r="AJ315" s="37"/>
      <c r="AK315" s="37"/>
      <c r="AL315" s="37"/>
      <c r="AM315" s="37"/>
      <c r="AN315" s="37"/>
      <c r="AO315" s="37"/>
      <c r="AP315" s="37"/>
    </row>
    <row r="316" spans="2:42" ht="11.25" customHeight="1" x14ac:dyDescent="0.2">
      <c r="B316" s="37"/>
      <c r="C316" s="37"/>
      <c r="D316" s="37"/>
      <c r="E316" s="37"/>
      <c r="F316" s="37"/>
      <c r="G316" s="216" t="s">
        <v>43</v>
      </c>
      <c r="H316" s="216">
        <f t="shared" ref="H316" si="175">L304</f>
        <v>35.5</v>
      </c>
      <c r="I316" s="216"/>
      <c r="J316" s="216"/>
      <c r="K316" s="216"/>
      <c r="L316" s="216" t="s">
        <v>21</v>
      </c>
      <c r="M316" s="194">
        <f t="shared" ref="M316" si="176">AG304</f>
        <v>1.01</v>
      </c>
      <c r="N316" s="194"/>
      <c r="O316" s="194"/>
      <c r="P316" s="194"/>
      <c r="Q316" s="37"/>
      <c r="R316" s="37"/>
      <c r="S316" s="37"/>
      <c r="T316" s="37"/>
      <c r="U316" s="37"/>
      <c r="V316" s="39" t="s">
        <v>43</v>
      </c>
      <c r="W316" s="197">
        <f t="shared" ref="W316" si="177">W315*AA315</f>
        <v>914.72699999999986</v>
      </c>
      <c r="X316" s="197"/>
      <c r="Y316" s="197"/>
      <c r="Z316" s="197"/>
      <c r="AA316" s="197"/>
      <c r="AB316" s="216" t="s">
        <v>74</v>
      </c>
      <c r="AC316" s="216"/>
      <c r="AD316" s="37"/>
      <c r="AE316" s="37"/>
      <c r="AF316" s="37"/>
      <c r="AG316" s="37"/>
      <c r="AH316" s="37"/>
      <c r="AI316" s="37"/>
      <c r="AJ316" s="37"/>
      <c r="AK316" s="37"/>
      <c r="AL316" s="37"/>
      <c r="AM316" s="37"/>
      <c r="AN316" s="37"/>
      <c r="AO316" s="37"/>
      <c r="AP316" s="37"/>
    </row>
    <row r="317" spans="2:42" ht="11.25" customHeight="1" x14ac:dyDescent="0.2">
      <c r="B317" s="37"/>
      <c r="C317" s="37"/>
      <c r="D317" s="37"/>
      <c r="E317" s="37"/>
      <c r="F317" s="37"/>
      <c r="G317" s="216"/>
      <c r="H317" s="216"/>
      <c r="I317" s="216"/>
      <c r="J317" s="216"/>
      <c r="K317" s="216"/>
      <c r="L317" s="216"/>
      <c r="M317" s="216">
        <f t="shared" ref="M317" si="178">AB304</f>
        <v>1.0249999999999999</v>
      </c>
      <c r="N317" s="216"/>
      <c r="O317" s="216"/>
      <c r="P317" s="216"/>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ht="11.25" customHeight="1" x14ac:dyDescent="0.2">
      <c r="B318" s="37"/>
      <c r="C318" s="37"/>
      <c r="D318" s="37"/>
      <c r="E318" s="37"/>
      <c r="F318" s="37"/>
      <c r="G318" s="216" t="s">
        <v>43</v>
      </c>
      <c r="H318" s="197">
        <f t="shared" ref="H318" si="179">H316*M316/M317</f>
        <v>34.980487804878045</v>
      </c>
      <c r="I318" s="197"/>
      <c r="J318" s="197"/>
      <c r="K318" s="197"/>
      <c r="L318" s="216" t="s">
        <v>85</v>
      </c>
      <c r="M318" s="216"/>
      <c r="N318" s="216"/>
      <c r="O318" s="216"/>
      <c r="P318" s="39"/>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ht="11.25" customHeight="1" x14ac:dyDescent="0.2">
      <c r="B319" s="37"/>
      <c r="C319" s="37"/>
      <c r="D319" s="37"/>
      <c r="E319" s="37"/>
      <c r="F319" s="37"/>
      <c r="G319" s="216"/>
      <c r="H319" s="197"/>
      <c r="I319" s="197"/>
      <c r="J319" s="197"/>
      <c r="K319" s="197"/>
      <c r="L319" s="216"/>
      <c r="M319" s="216"/>
      <c r="N319" s="216"/>
      <c r="O319" s="216"/>
      <c r="P319" s="39"/>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ht="11.25" customHeight="1" x14ac:dyDescent="0.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2">
      <c r="B321" s="15" t="s">
        <v>232</v>
      </c>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row>
    <row r="322" spans="2:42" x14ac:dyDescent="0.2">
      <c r="B322" s="152" t="s">
        <v>76</v>
      </c>
      <c r="C322" s="153"/>
      <c r="D322" s="153"/>
      <c r="E322" s="204">
        <v>73500</v>
      </c>
      <c r="F322" s="204"/>
      <c r="G322" s="204"/>
      <c r="H322" s="204"/>
      <c r="I322" s="83" t="s">
        <v>77</v>
      </c>
      <c r="J322" s="83"/>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81"/>
    </row>
    <row r="323" spans="2:42" x14ac:dyDescent="0.2">
      <c r="B323" s="82" t="s">
        <v>78</v>
      </c>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1"/>
    </row>
    <row r="324" spans="2:42" x14ac:dyDescent="0.2">
      <c r="B324" s="85" t="s">
        <v>79</v>
      </c>
      <c r="C324" s="86"/>
      <c r="D324" s="86"/>
      <c r="E324" s="86"/>
      <c r="F324" s="86"/>
      <c r="G324" s="86"/>
      <c r="H324" s="86"/>
      <c r="I324" s="86"/>
      <c r="J324" s="86"/>
      <c r="K324" s="86"/>
      <c r="L324" s="229">
        <v>36.4</v>
      </c>
      <c r="M324" s="229"/>
      <c r="N324" s="227" t="s">
        <v>80</v>
      </c>
      <c r="O324" s="228"/>
      <c r="P324" s="228"/>
      <c r="Q324" s="228"/>
      <c r="R324" s="228"/>
      <c r="S324" s="228"/>
      <c r="T324" s="228"/>
      <c r="U324" s="228"/>
      <c r="V324" s="228"/>
      <c r="W324" s="228"/>
      <c r="X324" s="228"/>
      <c r="Y324" s="228"/>
      <c r="Z324" s="228"/>
      <c r="AA324" s="228"/>
      <c r="AB324" s="202">
        <v>1.0249999999999999</v>
      </c>
      <c r="AC324" s="202"/>
      <c r="AD324" s="202"/>
      <c r="AE324" s="227" t="s">
        <v>52</v>
      </c>
      <c r="AF324" s="228"/>
      <c r="AG324" s="230">
        <v>1.0029999999999999</v>
      </c>
      <c r="AH324" s="230"/>
      <c r="AI324" s="230"/>
      <c r="AJ324" s="227" t="s">
        <v>53</v>
      </c>
      <c r="AK324" s="228"/>
      <c r="AL324" s="228"/>
      <c r="AM324" s="70"/>
      <c r="AN324" s="70"/>
      <c r="AO324" s="70"/>
      <c r="AP324" s="71"/>
    </row>
    <row r="325" spans="2:42" x14ac:dyDescent="0.2">
      <c r="B325" s="84" t="s">
        <v>81</v>
      </c>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14"/>
    </row>
    <row r="326" spans="2:42" ht="11.25" customHeight="1" x14ac:dyDescent="0.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ht="11.25" customHeight="1" x14ac:dyDescent="0.2">
      <c r="B327" s="37" t="s">
        <v>82</v>
      </c>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8"/>
      <c r="AD327" s="8"/>
      <c r="AE327" s="8"/>
      <c r="AF327" s="8"/>
      <c r="AG327" s="8"/>
      <c r="AH327" s="8"/>
      <c r="AI327" s="8"/>
      <c r="AJ327" s="8"/>
      <c r="AK327" s="8"/>
      <c r="AL327" s="37"/>
      <c r="AM327" s="37"/>
      <c r="AN327" s="37"/>
      <c r="AO327" s="37"/>
      <c r="AP327" s="37"/>
    </row>
    <row r="328" spans="2:42" ht="11.25" customHeight="1" x14ac:dyDescent="0.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8"/>
      <c r="AD328" s="8"/>
      <c r="AE328" s="8"/>
      <c r="AF328" s="8"/>
      <c r="AG328" s="8"/>
      <c r="AH328" s="8"/>
      <c r="AI328" s="8"/>
      <c r="AJ328" s="8"/>
      <c r="AK328" s="8"/>
      <c r="AL328" s="37"/>
      <c r="AM328" s="37"/>
      <c r="AN328" s="37"/>
      <c r="AO328" s="37"/>
      <c r="AP328" s="37"/>
    </row>
    <row r="329" spans="2:42" ht="11.25" customHeight="1" x14ac:dyDescent="0.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8"/>
      <c r="AD329" s="8"/>
      <c r="AE329" s="8"/>
      <c r="AF329" s="8"/>
      <c r="AG329" s="8"/>
      <c r="AH329" s="8"/>
      <c r="AI329" s="8"/>
      <c r="AJ329" s="8"/>
      <c r="AK329" s="8"/>
      <c r="AL329" s="37"/>
      <c r="AM329" s="37"/>
      <c r="AN329" s="37"/>
      <c r="AO329" s="37"/>
      <c r="AP329" s="37"/>
    </row>
    <row r="330" spans="2:42" ht="11.25" customHeight="1" x14ac:dyDescent="0.2">
      <c r="B330" s="37"/>
      <c r="C330" s="37"/>
      <c r="D330" s="208" t="s">
        <v>43</v>
      </c>
      <c r="E330" s="194">
        <f t="shared" ref="E330" si="180">E322</f>
        <v>73500</v>
      </c>
      <c r="F330" s="194"/>
      <c r="G330" s="194"/>
      <c r="H330" s="194"/>
      <c r="I330" s="194"/>
      <c r="J330" s="208" t="s">
        <v>37</v>
      </c>
      <c r="K330" s="194">
        <f t="shared" ref="K330" si="181">AB324</f>
        <v>1.0249999999999999</v>
      </c>
      <c r="L330" s="194"/>
      <c r="M330" s="194"/>
      <c r="N330" s="194"/>
      <c r="O330" s="208" t="s">
        <v>57</v>
      </c>
      <c r="P330" s="208">
        <v>1</v>
      </c>
      <c r="Q330" s="208" t="s">
        <v>56</v>
      </c>
      <c r="R330" s="208" t="s">
        <v>4</v>
      </c>
      <c r="S330" s="212">
        <f t="shared" ref="S330" si="182">(E330/E331)*((K330/K331)-1)</f>
        <v>44.290206304164471</v>
      </c>
      <c r="T330" s="212"/>
      <c r="U330" s="212"/>
      <c r="V330" s="212"/>
      <c r="W330" s="208" t="s">
        <v>41</v>
      </c>
      <c r="X330" s="208"/>
      <c r="Y330" s="37"/>
      <c r="Z330" s="37"/>
      <c r="AA330" s="37"/>
      <c r="AB330" s="37"/>
      <c r="AC330" s="37"/>
      <c r="AD330" s="37"/>
      <c r="AE330" s="37"/>
      <c r="AF330" s="37"/>
      <c r="AG330" s="37"/>
      <c r="AH330" s="37"/>
      <c r="AI330" s="37"/>
      <c r="AJ330" s="37"/>
      <c r="AK330" s="37"/>
      <c r="AL330" s="37"/>
      <c r="AM330" s="37"/>
      <c r="AN330" s="37"/>
      <c r="AO330" s="37"/>
      <c r="AP330" s="37"/>
    </row>
    <row r="331" spans="2:42" ht="11.25" customHeight="1" x14ac:dyDescent="0.2">
      <c r="B331" s="37"/>
      <c r="C331" s="37"/>
      <c r="D331" s="208"/>
      <c r="E331" s="208">
        <f t="shared" ref="E331" si="183">L324</f>
        <v>36.4</v>
      </c>
      <c r="F331" s="208"/>
      <c r="G331" s="208"/>
      <c r="H331" s="208"/>
      <c r="I331" s="208"/>
      <c r="J331" s="208"/>
      <c r="K331" s="208">
        <f t="shared" ref="K331" si="184">AG324</f>
        <v>1.0029999999999999</v>
      </c>
      <c r="L331" s="208"/>
      <c r="M331" s="208"/>
      <c r="N331" s="208"/>
      <c r="O331" s="208"/>
      <c r="P331" s="208"/>
      <c r="Q331" s="208"/>
      <c r="R331" s="208"/>
      <c r="S331" s="212"/>
      <c r="T331" s="212"/>
      <c r="U331" s="212"/>
      <c r="V331" s="212"/>
      <c r="W331" s="208"/>
      <c r="X331" s="208"/>
      <c r="Y331" s="37"/>
      <c r="Z331" s="37"/>
      <c r="AA331" s="37"/>
      <c r="AB331" s="37"/>
      <c r="AC331" s="37"/>
      <c r="AD331" s="37"/>
      <c r="AE331" s="37"/>
      <c r="AF331" s="37"/>
      <c r="AG331" s="37"/>
      <c r="AH331" s="37"/>
      <c r="AI331" s="37"/>
      <c r="AJ331" s="37"/>
      <c r="AK331" s="37"/>
      <c r="AL331" s="37"/>
      <c r="AM331" s="37"/>
      <c r="AN331" s="37"/>
      <c r="AO331" s="37"/>
      <c r="AP331" s="37"/>
    </row>
    <row r="332" spans="2:42" ht="11.25" customHeight="1" x14ac:dyDescent="0.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ht="11.25" customHeight="1" x14ac:dyDescent="0.2">
      <c r="B333" s="37" t="s">
        <v>84</v>
      </c>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ht="11.25" customHeight="1" x14ac:dyDescent="0.2">
      <c r="B334" s="37"/>
      <c r="C334" s="216" t="s">
        <v>72</v>
      </c>
      <c r="D334" s="216"/>
      <c r="E334" s="216"/>
      <c r="F334" s="216"/>
      <c r="G334" s="216" t="s">
        <v>43</v>
      </c>
      <c r="H334" s="216" t="s">
        <v>73</v>
      </c>
      <c r="I334" s="216"/>
      <c r="J334" s="216"/>
      <c r="K334" s="216"/>
      <c r="L334" s="216" t="s">
        <v>21</v>
      </c>
      <c r="M334" s="194" t="s">
        <v>72</v>
      </c>
      <c r="N334" s="194"/>
      <c r="O334" s="194"/>
      <c r="P334" s="194"/>
      <c r="Q334" s="37"/>
      <c r="R334" s="37"/>
      <c r="S334" s="37"/>
      <c r="T334" s="37"/>
      <c r="U334" s="39" t="s">
        <v>47</v>
      </c>
      <c r="V334" s="39"/>
      <c r="W334" s="39"/>
      <c r="X334" s="39"/>
      <c r="Y334" s="39"/>
      <c r="Z334" s="80"/>
      <c r="AA334" s="39"/>
      <c r="AB334" s="39"/>
      <c r="AC334" s="39"/>
      <c r="AD334" s="37"/>
      <c r="AE334" s="37"/>
      <c r="AF334" s="37"/>
      <c r="AG334" s="37"/>
      <c r="AH334" s="37"/>
      <c r="AI334" s="37"/>
      <c r="AJ334" s="37"/>
      <c r="AK334" s="37"/>
      <c r="AL334" s="37"/>
      <c r="AM334" s="37"/>
      <c r="AN334" s="37"/>
      <c r="AO334" s="37"/>
      <c r="AP334" s="37"/>
    </row>
    <row r="335" spans="2:42" ht="11.25" customHeight="1" x14ac:dyDescent="0.2">
      <c r="B335" s="37"/>
      <c r="C335" s="216"/>
      <c r="D335" s="216"/>
      <c r="E335" s="216"/>
      <c r="F335" s="216"/>
      <c r="G335" s="216"/>
      <c r="H335" s="216"/>
      <c r="I335" s="216"/>
      <c r="J335" s="216"/>
      <c r="K335" s="216"/>
      <c r="L335" s="216"/>
      <c r="M335" s="216" t="s">
        <v>73</v>
      </c>
      <c r="N335" s="216"/>
      <c r="O335" s="216"/>
      <c r="P335" s="216"/>
      <c r="Q335" s="37"/>
      <c r="R335" s="37"/>
      <c r="S335" s="37"/>
      <c r="T335" s="37"/>
      <c r="U335" s="37"/>
      <c r="V335" s="39" t="s">
        <v>43</v>
      </c>
      <c r="W335" s="196">
        <f t="shared" ref="W335" si="185">ROUND(S330,2)</f>
        <v>44.29</v>
      </c>
      <c r="X335" s="196"/>
      <c r="Y335" s="196"/>
      <c r="Z335" s="39" t="s">
        <v>21</v>
      </c>
      <c r="AA335" s="196">
        <f t="shared" ref="AA335" si="186">ROUND(H338,2)</f>
        <v>35.619999999999997</v>
      </c>
      <c r="AB335" s="216"/>
      <c r="AC335" s="216"/>
      <c r="AD335" s="37"/>
      <c r="AE335" s="37"/>
      <c r="AF335" s="37"/>
      <c r="AG335" s="37"/>
      <c r="AH335" s="37"/>
      <c r="AI335" s="37"/>
      <c r="AJ335" s="37"/>
      <c r="AK335" s="37"/>
      <c r="AL335" s="37"/>
      <c r="AM335" s="37"/>
      <c r="AN335" s="37"/>
      <c r="AO335" s="37"/>
      <c r="AP335" s="37"/>
    </row>
    <row r="336" spans="2:42" ht="11.25" customHeight="1" x14ac:dyDescent="0.2">
      <c r="B336" s="37"/>
      <c r="C336" s="37"/>
      <c r="D336" s="37"/>
      <c r="E336" s="37"/>
      <c r="F336" s="37"/>
      <c r="G336" s="216" t="s">
        <v>43</v>
      </c>
      <c r="H336" s="216">
        <f t="shared" ref="H336" si="187">L324</f>
        <v>36.4</v>
      </c>
      <c r="I336" s="216"/>
      <c r="J336" s="216"/>
      <c r="K336" s="216"/>
      <c r="L336" s="216" t="s">
        <v>21</v>
      </c>
      <c r="M336" s="194">
        <f t="shared" ref="M336" si="188">AG324</f>
        <v>1.0029999999999999</v>
      </c>
      <c r="N336" s="194"/>
      <c r="O336" s="194"/>
      <c r="P336" s="194"/>
      <c r="Q336" s="37"/>
      <c r="R336" s="37"/>
      <c r="S336" s="37"/>
      <c r="T336" s="37"/>
      <c r="U336" s="37"/>
      <c r="V336" s="39" t="s">
        <v>43</v>
      </c>
      <c r="W336" s="197">
        <f t="shared" ref="W336" si="189">W335*AA335</f>
        <v>1577.6098</v>
      </c>
      <c r="X336" s="197"/>
      <c r="Y336" s="197"/>
      <c r="Z336" s="197"/>
      <c r="AA336" s="197"/>
      <c r="AB336" s="216" t="s">
        <v>74</v>
      </c>
      <c r="AC336" s="216"/>
      <c r="AD336" s="37"/>
      <c r="AE336" s="37"/>
      <c r="AF336" s="37"/>
      <c r="AG336" s="37"/>
      <c r="AH336" s="37"/>
      <c r="AI336" s="37"/>
      <c r="AJ336" s="37"/>
      <c r="AK336" s="37"/>
      <c r="AL336" s="37"/>
      <c r="AM336" s="37"/>
      <c r="AN336" s="37"/>
      <c r="AO336" s="37"/>
      <c r="AP336" s="37"/>
    </row>
    <row r="337" spans="2:42" ht="11.25" customHeight="1" x14ac:dyDescent="0.2">
      <c r="B337" s="37"/>
      <c r="C337" s="37"/>
      <c r="D337" s="37"/>
      <c r="E337" s="37"/>
      <c r="F337" s="37"/>
      <c r="G337" s="216"/>
      <c r="H337" s="216"/>
      <c r="I337" s="216"/>
      <c r="J337" s="216"/>
      <c r="K337" s="216"/>
      <c r="L337" s="216"/>
      <c r="M337" s="216">
        <f t="shared" ref="M337" si="190">AB324</f>
        <v>1.0249999999999999</v>
      </c>
      <c r="N337" s="216"/>
      <c r="O337" s="216"/>
      <c r="P337" s="216"/>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ht="11.25" customHeight="1" x14ac:dyDescent="0.2">
      <c r="B338" s="37"/>
      <c r="C338" s="37"/>
      <c r="D338" s="37"/>
      <c r="E338" s="37"/>
      <c r="F338" s="37"/>
      <c r="G338" s="216" t="s">
        <v>43</v>
      </c>
      <c r="H338" s="197">
        <f t="shared" ref="H338" si="191">H336*M336/M337</f>
        <v>35.618731707317068</v>
      </c>
      <c r="I338" s="197"/>
      <c r="J338" s="197"/>
      <c r="K338" s="197"/>
      <c r="L338" s="216" t="s">
        <v>85</v>
      </c>
      <c r="M338" s="216"/>
      <c r="N338" s="216"/>
      <c r="O338" s="216"/>
      <c r="P338" s="39"/>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ht="11.25" customHeight="1" x14ac:dyDescent="0.2">
      <c r="B339" s="37"/>
      <c r="C339" s="37"/>
      <c r="D339" s="37"/>
      <c r="E339" s="37"/>
      <c r="F339" s="37"/>
      <c r="G339" s="216"/>
      <c r="H339" s="197"/>
      <c r="I339" s="197"/>
      <c r="J339" s="197"/>
      <c r="K339" s="197"/>
      <c r="L339" s="216"/>
      <c r="M339" s="216"/>
      <c r="N339" s="216"/>
      <c r="O339" s="216"/>
      <c r="P339" s="39"/>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ht="11.25" customHeight="1" x14ac:dyDescent="0.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2">
      <c r="B341" s="15" t="s">
        <v>233</v>
      </c>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row>
    <row r="342" spans="2:42" x14ac:dyDescent="0.2">
      <c r="B342" s="152" t="s">
        <v>76</v>
      </c>
      <c r="C342" s="153"/>
      <c r="D342" s="153"/>
      <c r="E342" s="204">
        <v>70000</v>
      </c>
      <c r="F342" s="204"/>
      <c r="G342" s="204"/>
      <c r="H342" s="204"/>
      <c r="I342" s="83" t="s">
        <v>77</v>
      </c>
      <c r="J342" s="83"/>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81"/>
    </row>
    <row r="343" spans="2:42" x14ac:dyDescent="0.2">
      <c r="B343" s="82" t="s">
        <v>78</v>
      </c>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1"/>
    </row>
    <row r="344" spans="2:42" x14ac:dyDescent="0.2">
      <c r="B344" s="85" t="s">
        <v>79</v>
      </c>
      <c r="C344" s="86"/>
      <c r="D344" s="86"/>
      <c r="E344" s="86"/>
      <c r="F344" s="86"/>
      <c r="G344" s="86"/>
      <c r="H344" s="86"/>
      <c r="I344" s="86"/>
      <c r="J344" s="86"/>
      <c r="K344" s="86"/>
      <c r="L344" s="229">
        <v>38.200000000000003</v>
      </c>
      <c r="M344" s="229"/>
      <c r="N344" s="227" t="s">
        <v>80</v>
      </c>
      <c r="O344" s="228"/>
      <c r="P344" s="228"/>
      <c r="Q344" s="228"/>
      <c r="R344" s="228"/>
      <c r="S344" s="228"/>
      <c r="T344" s="228"/>
      <c r="U344" s="228"/>
      <c r="V344" s="228"/>
      <c r="W344" s="228"/>
      <c r="X344" s="228"/>
      <c r="Y344" s="228"/>
      <c r="Z344" s="228"/>
      <c r="AA344" s="228"/>
      <c r="AB344" s="202">
        <v>1.0249999999999999</v>
      </c>
      <c r="AC344" s="202"/>
      <c r="AD344" s="202"/>
      <c r="AE344" s="227" t="s">
        <v>52</v>
      </c>
      <c r="AF344" s="228"/>
      <c r="AG344" s="230">
        <v>1.0029999999999999</v>
      </c>
      <c r="AH344" s="230"/>
      <c r="AI344" s="230"/>
      <c r="AJ344" s="227" t="s">
        <v>53</v>
      </c>
      <c r="AK344" s="228"/>
      <c r="AL344" s="228"/>
      <c r="AM344" s="70"/>
      <c r="AN344" s="70"/>
      <c r="AO344" s="70"/>
      <c r="AP344" s="71"/>
    </row>
    <row r="345" spans="2:42" x14ac:dyDescent="0.2">
      <c r="B345" s="84" t="s">
        <v>81</v>
      </c>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14"/>
    </row>
    <row r="346" spans="2:42" ht="11.25" customHeight="1" x14ac:dyDescent="0.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ht="11.25" customHeight="1" x14ac:dyDescent="0.2">
      <c r="B347" s="37" t="s">
        <v>274</v>
      </c>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8"/>
      <c r="AD347" s="8"/>
      <c r="AE347" s="8"/>
      <c r="AF347" s="8"/>
      <c r="AG347" s="8"/>
      <c r="AH347" s="8"/>
      <c r="AI347" s="8"/>
      <c r="AJ347" s="8"/>
      <c r="AK347" s="8"/>
      <c r="AL347" s="37"/>
      <c r="AM347" s="37"/>
      <c r="AN347" s="37"/>
      <c r="AO347" s="37"/>
      <c r="AP347" s="37"/>
    </row>
    <row r="348" spans="2:42" ht="11.25" customHeight="1" x14ac:dyDescent="0.2">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8"/>
      <c r="AD348" s="8"/>
      <c r="AE348" s="8"/>
      <c r="AF348" s="8"/>
      <c r="AG348" s="8"/>
      <c r="AH348" s="8"/>
      <c r="AI348" s="8"/>
      <c r="AJ348" s="8"/>
      <c r="AK348" s="8"/>
      <c r="AL348" s="37"/>
      <c r="AM348" s="37"/>
      <c r="AN348" s="37"/>
      <c r="AO348" s="37"/>
      <c r="AP348" s="37"/>
    </row>
    <row r="349" spans="2:42" ht="11.25" customHeight="1" x14ac:dyDescent="0.2">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8"/>
      <c r="AD349" s="8"/>
      <c r="AE349" s="8"/>
      <c r="AF349" s="8"/>
      <c r="AG349" s="8"/>
      <c r="AH349" s="8"/>
      <c r="AI349" s="8"/>
      <c r="AJ349" s="8"/>
      <c r="AK349" s="8"/>
      <c r="AL349" s="37"/>
      <c r="AM349" s="37"/>
      <c r="AN349" s="37"/>
      <c r="AO349" s="37"/>
      <c r="AP349" s="37"/>
    </row>
    <row r="350" spans="2:42" ht="11.25" customHeight="1" x14ac:dyDescent="0.2">
      <c r="B350" s="37"/>
      <c r="C350" s="37"/>
      <c r="D350" s="208" t="s">
        <v>43</v>
      </c>
      <c r="E350" s="194">
        <f t="shared" ref="E350" si="192">E342</f>
        <v>70000</v>
      </c>
      <c r="F350" s="194"/>
      <c r="G350" s="194"/>
      <c r="H350" s="194"/>
      <c r="I350" s="194"/>
      <c r="J350" s="208" t="s">
        <v>37</v>
      </c>
      <c r="K350" s="194">
        <f t="shared" ref="K350" si="193">AB344</f>
        <v>1.0249999999999999</v>
      </c>
      <c r="L350" s="194"/>
      <c r="M350" s="194"/>
      <c r="N350" s="194"/>
      <c r="O350" s="208" t="s">
        <v>57</v>
      </c>
      <c r="P350" s="208">
        <v>2</v>
      </c>
      <c r="Q350" s="208" t="s">
        <v>56</v>
      </c>
      <c r="R350" s="208" t="s">
        <v>4</v>
      </c>
      <c r="S350" s="212">
        <f t="shared" ref="S350" si="194">(E350/E351)*((K350/K351)-1)</f>
        <v>40.193555459276659</v>
      </c>
      <c r="T350" s="212"/>
      <c r="U350" s="212"/>
      <c r="V350" s="212"/>
      <c r="W350" s="208" t="s">
        <v>41</v>
      </c>
      <c r="X350" s="208"/>
      <c r="Y350" s="37"/>
      <c r="Z350" s="37"/>
      <c r="AA350" s="37"/>
      <c r="AB350" s="37"/>
      <c r="AC350" s="37"/>
      <c r="AD350" s="37"/>
      <c r="AE350" s="37"/>
      <c r="AF350" s="37"/>
      <c r="AG350" s="37"/>
      <c r="AH350" s="37"/>
      <c r="AI350" s="37"/>
      <c r="AJ350" s="37"/>
      <c r="AK350" s="37"/>
      <c r="AL350" s="37"/>
      <c r="AM350" s="37"/>
      <c r="AN350" s="37"/>
      <c r="AO350" s="37"/>
      <c r="AP350" s="37"/>
    </row>
    <row r="351" spans="2:42" ht="11.25" customHeight="1" x14ac:dyDescent="0.2">
      <c r="B351" s="37"/>
      <c r="C351" s="37"/>
      <c r="D351" s="208"/>
      <c r="E351" s="208">
        <f t="shared" ref="E351" si="195">L344</f>
        <v>38.200000000000003</v>
      </c>
      <c r="F351" s="208"/>
      <c r="G351" s="208"/>
      <c r="H351" s="208"/>
      <c r="I351" s="208"/>
      <c r="J351" s="208"/>
      <c r="K351" s="208">
        <f t="shared" ref="K351" si="196">AG344</f>
        <v>1.0029999999999999</v>
      </c>
      <c r="L351" s="208"/>
      <c r="M351" s="208"/>
      <c r="N351" s="208"/>
      <c r="O351" s="208"/>
      <c r="P351" s="208"/>
      <c r="Q351" s="208"/>
      <c r="R351" s="208"/>
      <c r="S351" s="212"/>
      <c r="T351" s="212"/>
      <c r="U351" s="212"/>
      <c r="V351" s="212"/>
      <c r="W351" s="208"/>
      <c r="X351" s="208"/>
      <c r="Y351" s="37"/>
      <c r="Z351" s="37"/>
      <c r="AA351" s="37"/>
      <c r="AB351" s="37"/>
      <c r="AC351" s="37"/>
      <c r="AD351" s="37"/>
      <c r="AE351" s="37"/>
      <c r="AF351" s="37"/>
      <c r="AG351" s="37"/>
      <c r="AH351" s="37"/>
      <c r="AI351" s="37"/>
      <c r="AJ351" s="37"/>
      <c r="AK351" s="37"/>
      <c r="AL351" s="37"/>
      <c r="AM351" s="37"/>
      <c r="AN351" s="37"/>
      <c r="AO351" s="37"/>
      <c r="AP351" s="37"/>
    </row>
    <row r="352" spans="2:42" ht="11.25" customHeight="1" x14ac:dyDescent="0.2">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ht="11.25" customHeight="1" x14ac:dyDescent="0.2">
      <c r="B353" s="37" t="s">
        <v>275</v>
      </c>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ht="11.25" customHeight="1" x14ac:dyDescent="0.2">
      <c r="B354" s="37"/>
      <c r="C354" s="216" t="s">
        <v>72</v>
      </c>
      <c r="D354" s="216"/>
      <c r="E354" s="216"/>
      <c r="F354" s="216"/>
      <c r="G354" s="216" t="s">
        <v>43</v>
      </c>
      <c r="H354" s="216" t="s">
        <v>73</v>
      </c>
      <c r="I354" s="216"/>
      <c r="J354" s="216"/>
      <c r="K354" s="216"/>
      <c r="L354" s="216" t="s">
        <v>21</v>
      </c>
      <c r="M354" s="194" t="s">
        <v>72</v>
      </c>
      <c r="N354" s="194"/>
      <c r="O354" s="194"/>
      <c r="P354" s="194"/>
      <c r="Q354" s="37"/>
      <c r="R354" s="37"/>
      <c r="S354" s="37"/>
      <c r="T354" s="37"/>
      <c r="U354" s="39" t="s">
        <v>47</v>
      </c>
      <c r="V354" s="39"/>
      <c r="W354" s="39"/>
      <c r="X354" s="39"/>
      <c r="Y354" s="39"/>
      <c r="Z354" s="80"/>
      <c r="AA354" s="39"/>
      <c r="AB354" s="39"/>
      <c r="AC354" s="39"/>
      <c r="AD354" s="37"/>
      <c r="AE354" s="37"/>
      <c r="AF354" s="37"/>
      <c r="AG354" s="37"/>
      <c r="AH354" s="37"/>
      <c r="AI354" s="37"/>
      <c r="AJ354" s="37"/>
      <c r="AK354" s="37"/>
      <c r="AL354" s="37"/>
      <c r="AM354" s="37"/>
      <c r="AN354" s="37"/>
      <c r="AO354" s="37"/>
      <c r="AP354" s="37"/>
    </row>
    <row r="355" spans="2:42" ht="11.25" customHeight="1" x14ac:dyDescent="0.2">
      <c r="B355" s="37"/>
      <c r="C355" s="216"/>
      <c r="D355" s="216"/>
      <c r="E355" s="216"/>
      <c r="F355" s="216"/>
      <c r="G355" s="216"/>
      <c r="H355" s="216"/>
      <c r="I355" s="216"/>
      <c r="J355" s="216"/>
      <c r="K355" s="216"/>
      <c r="L355" s="216"/>
      <c r="M355" s="216" t="s">
        <v>73</v>
      </c>
      <c r="N355" s="216"/>
      <c r="O355" s="216"/>
      <c r="P355" s="216"/>
      <c r="Q355" s="37"/>
      <c r="R355" s="37"/>
      <c r="S355" s="37"/>
      <c r="T355" s="37"/>
      <c r="U355" s="37"/>
      <c r="V355" s="39" t="s">
        <v>43</v>
      </c>
      <c r="W355" s="196">
        <f t="shared" ref="W355" si="197">ROUND(S350,2)</f>
        <v>40.19</v>
      </c>
      <c r="X355" s="196"/>
      <c r="Y355" s="196"/>
      <c r="Z355" s="39" t="s">
        <v>21</v>
      </c>
      <c r="AA355" s="196">
        <f t="shared" ref="AA355" si="198">ROUND(H358,2)</f>
        <v>37.380000000000003</v>
      </c>
      <c r="AB355" s="216"/>
      <c r="AC355" s="216"/>
      <c r="AD355" s="37"/>
      <c r="AE355" s="37"/>
      <c r="AF355" s="37"/>
      <c r="AG355" s="37"/>
      <c r="AH355" s="37"/>
      <c r="AI355" s="37"/>
      <c r="AJ355" s="37"/>
      <c r="AK355" s="37"/>
      <c r="AL355" s="37"/>
      <c r="AM355" s="37"/>
      <c r="AN355" s="37"/>
      <c r="AO355" s="37"/>
      <c r="AP355" s="37"/>
    </row>
    <row r="356" spans="2:42" ht="11.25" customHeight="1" x14ac:dyDescent="0.2">
      <c r="B356" s="37"/>
      <c r="C356" s="37"/>
      <c r="D356" s="37"/>
      <c r="E356" s="37"/>
      <c r="F356" s="37"/>
      <c r="G356" s="216" t="s">
        <v>43</v>
      </c>
      <c r="H356" s="216">
        <f t="shared" ref="H356" si="199">L344</f>
        <v>38.200000000000003</v>
      </c>
      <c r="I356" s="216"/>
      <c r="J356" s="216"/>
      <c r="K356" s="216"/>
      <c r="L356" s="216" t="s">
        <v>21</v>
      </c>
      <c r="M356" s="194">
        <f t="shared" ref="M356" si="200">AG344</f>
        <v>1.0029999999999999</v>
      </c>
      <c r="N356" s="194"/>
      <c r="O356" s="194"/>
      <c r="P356" s="194"/>
      <c r="Q356" s="37"/>
      <c r="R356" s="37"/>
      <c r="S356" s="37"/>
      <c r="T356" s="37"/>
      <c r="U356" s="37"/>
      <c r="V356" s="39" t="s">
        <v>43</v>
      </c>
      <c r="W356" s="197">
        <f t="shared" ref="W356" si="201">W355*AA355</f>
        <v>1502.3022000000001</v>
      </c>
      <c r="X356" s="197"/>
      <c r="Y356" s="197"/>
      <c r="Z356" s="197"/>
      <c r="AA356" s="197"/>
      <c r="AB356" s="216" t="s">
        <v>74</v>
      </c>
      <c r="AC356" s="216"/>
      <c r="AD356" s="37"/>
      <c r="AE356" s="37"/>
      <c r="AF356" s="37"/>
      <c r="AG356" s="37"/>
      <c r="AH356" s="37"/>
      <c r="AI356" s="37"/>
      <c r="AJ356" s="37"/>
      <c r="AK356" s="37"/>
      <c r="AL356" s="37"/>
      <c r="AM356" s="37"/>
      <c r="AN356" s="37"/>
      <c r="AO356" s="37"/>
      <c r="AP356" s="37"/>
    </row>
    <row r="357" spans="2:42" ht="11.25" customHeight="1" x14ac:dyDescent="0.2">
      <c r="B357" s="37"/>
      <c r="C357" s="37"/>
      <c r="D357" s="37"/>
      <c r="E357" s="37"/>
      <c r="F357" s="37"/>
      <c r="G357" s="216"/>
      <c r="H357" s="216"/>
      <c r="I357" s="216"/>
      <c r="J357" s="216"/>
      <c r="K357" s="216"/>
      <c r="L357" s="216"/>
      <c r="M357" s="216">
        <f t="shared" ref="M357" si="202">AB344</f>
        <v>1.0249999999999999</v>
      </c>
      <c r="N357" s="216"/>
      <c r="O357" s="216"/>
      <c r="P357" s="216"/>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ht="11.25" customHeight="1" x14ac:dyDescent="0.2">
      <c r="B358" s="37"/>
      <c r="C358" s="37"/>
      <c r="D358" s="37"/>
      <c r="E358" s="37"/>
      <c r="F358" s="37"/>
      <c r="G358" s="216" t="s">
        <v>43</v>
      </c>
      <c r="H358" s="197">
        <f t="shared" ref="H358" si="203">H356*M356/M357</f>
        <v>37.380097560975614</v>
      </c>
      <c r="I358" s="197"/>
      <c r="J358" s="197"/>
      <c r="K358" s="197"/>
      <c r="L358" s="216" t="s">
        <v>85</v>
      </c>
      <c r="M358" s="216"/>
      <c r="N358" s="216"/>
      <c r="O358" s="216"/>
      <c r="P358" s="39"/>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ht="11.25" customHeight="1" x14ac:dyDescent="0.2">
      <c r="B359" s="37"/>
      <c r="C359" s="37"/>
      <c r="D359" s="37"/>
      <c r="E359" s="37"/>
      <c r="F359" s="37"/>
      <c r="G359" s="216"/>
      <c r="H359" s="197"/>
      <c r="I359" s="197"/>
      <c r="J359" s="197"/>
      <c r="K359" s="197"/>
      <c r="L359" s="216"/>
      <c r="M359" s="216"/>
      <c r="N359" s="216"/>
      <c r="O359" s="216"/>
      <c r="P359" s="39"/>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ht="99.75" customHeight="1" x14ac:dyDescent="0.2">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2">
      <c r="B361" s="15" t="s">
        <v>234</v>
      </c>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row>
    <row r="362" spans="2:42" x14ac:dyDescent="0.2">
      <c r="B362" s="152" t="s">
        <v>76</v>
      </c>
      <c r="C362" s="153"/>
      <c r="D362" s="153"/>
      <c r="E362" s="204">
        <v>68200</v>
      </c>
      <c r="F362" s="204"/>
      <c r="G362" s="204"/>
      <c r="H362" s="204"/>
      <c r="I362" s="83" t="s">
        <v>77</v>
      </c>
      <c r="J362" s="83"/>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81"/>
    </row>
    <row r="363" spans="2:42" x14ac:dyDescent="0.2">
      <c r="B363" s="82" t="s">
        <v>78</v>
      </c>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1"/>
    </row>
    <row r="364" spans="2:42" x14ac:dyDescent="0.2">
      <c r="B364" s="85" t="s">
        <v>79</v>
      </c>
      <c r="C364" s="86"/>
      <c r="D364" s="86"/>
      <c r="E364" s="86"/>
      <c r="F364" s="86"/>
      <c r="G364" s="86"/>
      <c r="H364" s="86"/>
      <c r="I364" s="86"/>
      <c r="J364" s="86"/>
      <c r="K364" s="86"/>
      <c r="L364" s="229">
        <v>35.5</v>
      </c>
      <c r="M364" s="229"/>
      <c r="N364" s="227" t="s">
        <v>80</v>
      </c>
      <c r="O364" s="228"/>
      <c r="P364" s="228"/>
      <c r="Q364" s="228"/>
      <c r="R364" s="228"/>
      <c r="S364" s="228"/>
      <c r="T364" s="228"/>
      <c r="U364" s="228"/>
      <c r="V364" s="228"/>
      <c r="W364" s="228"/>
      <c r="X364" s="228"/>
      <c r="Y364" s="228"/>
      <c r="Z364" s="228"/>
      <c r="AA364" s="228"/>
      <c r="AB364" s="202">
        <v>1.0249999999999999</v>
      </c>
      <c r="AC364" s="202"/>
      <c r="AD364" s="202"/>
      <c r="AE364" s="227" t="s">
        <v>52</v>
      </c>
      <c r="AF364" s="228"/>
      <c r="AG364" s="230">
        <v>1.0029999999999999</v>
      </c>
      <c r="AH364" s="230"/>
      <c r="AI364" s="230"/>
      <c r="AJ364" s="227" t="s">
        <v>53</v>
      </c>
      <c r="AK364" s="228"/>
      <c r="AL364" s="228"/>
      <c r="AM364" s="70"/>
      <c r="AN364" s="70"/>
      <c r="AO364" s="70"/>
      <c r="AP364" s="71"/>
    </row>
    <row r="365" spans="2:42" x14ac:dyDescent="0.2">
      <c r="B365" s="84" t="s">
        <v>81</v>
      </c>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14"/>
    </row>
    <row r="366" spans="2:42" ht="11.25" customHeight="1" x14ac:dyDescent="0.2">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ht="11.25" customHeight="1" x14ac:dyDescent="0.2">
      <c r="B367" s="37" t="s">
        <v>274</v>
      </c>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8"/>
      <c r="AD367" s="8"/>
      <c r="AE367" s="8"/>
      <c r="AF367" s="8"/>
      <c r="AG367" s="8"/>
      <c r="AH367" s="8"/>
      <c r="AI367" s="8"/>
      <c r="AJ367" s="8"/>
      <c r="AK367" s="8"/>
      <c r="AL367" s="37"/>
      <c r="AM367" s="37"/>
      <c r="AN367" s="37"/>
      <c r="AO367" s="37"/>
      <c r="AP367" s="37"/>
    </row>
    <row r="368" spans="2:42" ht="11.25" customHeight="1" x14ac:dyDescent="0.2">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8"/>
      <c r="AD368" s="8"/>
      <c r="AE368" s="8"/>
      <c r="AF368" s="8"/>
      <c r="AG368" s="8"/>
      <c r="AH368" s="8"/>
      <c r="AI368" s="8"/>
      <c r="AJ368" s="8"/>
      <c r="AK368" s="8"/>
      <c r="AL368" s="37"/>
      <c r="AM368" s="37"/>
      <c r="AN368" s="37"/>
      <c r="AO368" s="37"/>
      <c r="AP368" s="37"/>
    </row>
    <row r="369" spans="2:42" ht="11.25" customHeight="1" x14ac:dyDescent="0.2">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8"/>
      <c r="AD369" s="8"/>
      <c r="AE369" s="8"/>
      <c r="AF369" s="8"/>
      <c r="AG369" s="8"/>
      <c r="AH369" s="8"/>
      <c r="AI369" s="8"/>
      <c r="AJ369" s="8"/>
      <c r="AK369" s="8"/>
      <c r="AL369" s="37"/>
      <c r="AM369" s="37"/>
      <c r="AN369" s="37"/>
      <c r="AO369" s="37"/>
      <c r="AP369" s="37"/>
    </row>
    <row r="370" spans="2:42" ht="11.25" customHeight="1" x14ac:dyDescent="0.2">
      <c r="B370" s="37"/>
      <c r="C370" s="37"/>
      <c r="D370" s="208" t="s">
        <v>43</v>
      </c>
      <c r="E370" s="194">
        <f t="shared" ref="E370" si="204">E362</f>
        <v>68200</v>
      </c>
      <c r="F370" s="194"/>
      <c r="G370" s="194"/>
      <c r="H370" s="194"/>
      <c r="I370" s="194"/>
      <c r="J370" s="208" t="s">
        <v>37</v>
      </c>
      <c r="K370" s="194">
        <f t="shared" ref="K370" si="205">AB364</f>
        <v>1.0249999999999999</v>
      </c>
      <c r="L370" s="194"/>
      <c r="M370" s="194"/>
      <c r="N370" s="194"/>
      <c r="O370" s="208" t="s">
        <v>57</v>
      </c>
      <c r="P370" s="208">
        <v>3</v>
      </c>
      <c r="Q370" s="208" t="s">
        <v>56</v>
      </c>
      <c r="R370" s="208" t="s">
        <v>4</v>
      </c>
      <c r="S370" s="212">
        <f t="shared" ref="S370" si="206">(E370/E371)*((K370/K371)-1)</f>
        <v>42.138373611559722</v>
      </c>
      <c r="T370" s="212"/>
      <c r="U370" s="212"/>
      <c r="V370" s="212"/>
      <c r="W370" s="208" t="s">
        <v>41</v>
      </c>
      <c r="X370" s="208"/>
      <c r="Y370" s="37"/>
      <c r="Z370" s="37"/>
      <c r="AA370" s="37"/>
      <c r="AB370" s="37"/>
      <c r="AC370" s="37"/>
      <c r="AD370" s="37"/>
      <c r="AE370" s="37"/>
      <c r="AF370" s="37"/>
      <c r="AG370" s="37"/>
      <c r="AH370" s="37"/>
      <c r="AI370" s="37"/>
      <c r="AJ370" s="37"/>
      <c r="AK370" s="37"/>
      <c r="AL370" s="37"/>
      <c r="AM370" s="37"/>
      <c r="AN370" s="37"/>
      <c r="AO370" s="37"/>
      <c r="AP370" s="37"/>
    </row>
    <row r="371" spans="2:42" ht="11.25" customHeight="1" x14ac:dyDescent="0.2">
      <c r="B371" s="37"/>
      <c r="C371" s="37"/>
      <c r="D371" s="208"/>
      <c r="E371" s="208">
        <f t="shared" ref="E371" si="207">L364</f>
        <v>35.5</v>
      </c>
      <c r="F371" s="208"/>
      <c r="G371" s="208"/>
      <c r="H371" s="208"/>
      <c r="I371" s="208"/>
      <c r="J371" s="208"/>
      <c r="K371" s="208">
        <f t="shared" ref="K371" si="208">AG364</f>
        <v>1.0029999999999999</v>
      </c>
      <c r="L371" s="208"/>
      <c r="M371" s="208"/>
      <c r="N371" s="208"/>
      <c r="O371" s="208"/>
      <c r="P371" s="208"/>
      <c r="Q371" s="208"/>
      <c r="R371" s="208"/>
      <c r="S371" s="212"/>
      <c r="T371" s="212"/>
      <c r="U371" s="212"/>
      <c r="V371" s="212"/>
      <c r="W371" s="208"/>
      <c r="X371" s="208"/>
      <c r="Y371" s="37"/>
      <c r="Z371" s="37"/>
      <c r="AA371" s="37"/>
      <c r="AB371" s="37"/>
      <c r="AC371" s="37"/>
      <c r="AD371" s="37"/>
      <c r="AE371" s="37"/>
      <c r="AF371" s="37"/>
      <c r="AG371" s="37"/>
      <c r="AH371" s="37"/>
      <c r="AI371" s="37"/>
      <c r="AJ371" s="37"/>
      <c r="AK371" s="37"/>
      <c r="AL371" s="37"/>
      <c r="AM371" s="37"/>
      <c r="AN371" s="37"/>
      <c r="AO371" s="37"/>
      <c r="AP371" s="37"/>
    </row>
    <row r="372" spans="2:42" ht="11.25" customHeight="1" x14ac:dyDescent="0.2">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ht="11.25" customHeight="1" x14ac:dyDescent="0.2">
      <c r="B373" s="37" t="s">
        <v>275</v>
      </c>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ht="11.25" customHeight="1" x14ac:dyDescent="0.2">
      <c r="B374" s="37"/>
      <c r="C374" s="216" t="s">
        <v>72</v>
      </c>
      <c r="D374" s="216"/>
      <c r="E374" s="216"/>
      <c r="F374" s="216"/>
      <c r="G374" s="216" t="s">
        <v>43</v>
      </c>
      <c r="H374" s="216" t="s">
        <v>73</v>
      </c>
      <c r="I374" s="216"/>
      <c r="J374" s="216"/>
      <c r="K374" s="216"/>
      <c r="L374" s="216" t="s">
        <v>21</v>
      </c>
      <c r="M374" s="194" t="s">
        <v>72</v>
      </c>
      <c r="N374" s="194"/>
      <c r="O374" s="194"/>
      <c r="P374" s="194"/>
      <c r="Q374" s="37"/>
      <c r="R374" s="37"/>
      <c r="S374" s="37"/>
      <c r="T374" s="37"/>
      <c r="U374" s="39" t="s">
        <v>47</v>
      </c>
      <c r="V374" s="39"/>
      <c r="W374" s="39"/>
      <c r="X374" s="39"/>
      <c r="Y374" s="39"/>
      <c r="Z374" s="80"/>
      <c r="AA374" s="39"/>
      <c r="AB374" s="39"/>
      <c r="AC374" s="39"/>
      <c r="AD374" s="37"/>
      <c r="AE374" s="37"/>
      <c r="AF374" s="37"/>
      <c r="AG374" s="37"/>
      <c r="AH374" s="37"/>
      <c r="AI374" s="37"/>
      <c r="AJ374" s="37"/>
      <c r="AK374" s="37"/>
      <c r="AL374" s="37"/>
      <c r="AM374" s="37"/>
      <c r="AN374" s="37"/>
      <c r="AO374" s="37"/>
      <c r="AP374" s="37"/>
    </row>
    <row r="375" spans="2:42" ht="11.25" customHeight="1" x14ac:dyDescent="0.2">
      <c r="B375" s="37"/>
      <c r="C375" s="216"/>
      <c r="D375" s="216"/>
      <c r="E375" s="216"/>
      <c r="F375" s="216"/>
      <c r="G375" s="216"/>
      <c r="H375" s="216"/>
      <c r="I375" s="216"/>
      <c r="J375" s="216"/>
      <c r="K375" s="216"/>
      <c r="L375" s="216"/>
      <c r="M375" s="216" t="s">
        <v>73</v>
      </c>
      <c r="N375" s="216"/>
      <c r="O375" s="216"/>
      <c r="P375" s="216"/>
      <c r="Q375" s="37"/>
      <c r="R375" s="37"/>
      <c r="S375" s="37"/>
      <c r="T375" s="37"/>
      <c r="U375" s="37"/>
      <c r="V375" s="39" t="s">
        <v>43</v>
      </c>
      <c r="W375" s="196">
        <f t="shared" ref="W375" si="209">ROUND(S370,2)</f>
        <v>42.14</v>
      </c>
      <c r="X375" s="196"/>
      <c r="Y375" s="196"/>
      <c r="Z375" s="39" t="s">
        <v>21</v>
      </c>
      <c r="AA375" s="196">
        <f t="shared" ref="AA375" si="210">ROUND(H378,2)</f>
        <v>34.74</v>
      </c>
      <c r="AB375" s="216"/>
      <c r="AC375" s="216"/>
      <c r="AD375" s="37"/>
      <c r="AE375" s="37"/>
      <c r="AF375" s="37"/>
      <c r="AG375" s="37"/>
      <c r="AH375" s="37"/>
      <c r="AI375" s="37"/>
      <c r="AJ375" s="37"/>
      <c r="AK375" s="37"/>
      <c r="AL375" s="37"/>
      <c r="AM375" s="37"/>
      <c r="AN375" s="37"/>
      <c r="AO375" s="37"/>
      <c r="AP375" s="37"/>
    </row>
    <row r="376" spans="2:42" ht="11.25" customHeight="1" x14ac:dyDescent="0.2">
      <c r="B376" s="37"/>
      <c r="C376" s="37"/>
      <c r="D376" s="37"/>
      <c r="E376" s="37"/>
      <c r="F376" s="37"/>
      <c r="G376" s="216" t="s">
        <v>43</v>
      </c>
      <c r="H376" s="216">
        <f t="shared" ref="H376" si="211">L364</f>
        <v>35.5</v>
      </c>
      <c r="I376" s="216"/>
      <c r="J376" s="216"/>
      <c r="K376" s="216"/>
      <c r="L376" s="216" t="s">
        <v>21</v>
      </c>
      <c r="M376" s="194">
        <f t="shared" ref="M376" si="212">AG364</f>
        <v>1.0029999999999999</v>
      </c>
      <c r="N376" s="194"/>
      <c r="O376" s="194"/>
      <c r="P376" s="194"/>
      <c r="Q376" s="37"/>
      <c r="R376" s="37"/>
      <c r="S376" s="37"/>
      <c r="T376" s="37"/>
      <c r="U376" s="37"/>
      <c r="V376" s="39" t="s">
        <v>43</v>
      </c>
      <c r="W376" s="197">
        <f t="shared" ref="W376" si="213">W375*AA375</f>
        <v>1463.9436000000001</v>
      </c>
      <c r="X376" s="197"/>
      <c r="Y376" s="197"/>
      <c r="Z376" s="197"/>
      <c r="AA376" s="197"/>
      <c r="AB376" s="216" t="s">
        <v>74</v>
      </c>
      <c r="AC376" s="216"/>
      <c r="AD376" s="37"/>
      <c r="AE376" s="37"/>
      <c r="AF376" s="37"/>
      <c r="AG376" s="37"/>
      <c r="AH376" s="37"/>
      <c r="AI376" s="37"/>
      <c r="AJ376" s="37"/>
      <c r="AK376" s="37"/>
      <c r="AL376" s="37"/>
      <c r="AM376" s="37"/>
      <c r="AN376" s="37"/>
      <c r="AO376" s="37"/>
      <c r="AP376" s="37"/>
    </row>
    <row r="377" spans="2:42" ht="11.25" customHeight="1" x14ac:dyDescent="0.2">
      <c r="B377" s="37"/>
      <c r="C377" s="37"/>
      <c r="D377" s="37"/>
      <c r="E377" s="37"/>
      <c r="F377" s="37"/>
      <c r="G377" s="216"/>
      <c r="H377" s="216"/>
      <c r="I377" s="216"/>
      <c r="J377" s="216"/>
      <c r="K377" s="216"/>
      <c r="L377" s="216"/>
      <c r="M377" s="216">
        <f t="shared" ref="M377" si="214">AB364</f>
        <v>1.0249999999999999</v>
      </c>
      <c r="N377" s="216"/>
      <c r="O377" s="216"/>
      <c r="P377" s="216"/>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ht="11.25" customHeight="1" x14ac:dyDescent="0.2">
      <c r="B378" s="37"/>
      <c r="C378" s="37"/>
      <c r="D378" s="37"/>
      <c r="E378" s="37"/>
      <c r="F378" s="37"/>
      <c r="G378" s="216" t="s">
        <v>43</v>
      </c>
      <c r="H378" s="197">
        <f t="shared" ref="H378" si="215">H376*M376/M377</f>
        <v>34.738048780487802</v>
      </c>
      <c r="I378" s="197"/>
      <c r="J378" s="197"/>
      <c r="K378" s="197"/>
      <c r="L378" s="216" t="s">
        <v>85</v>
      </c>
      <c r="M378" s="216"/>
      <c r="N378" s="216"/>
      <c r="O378" s="216"/>
      <c r="P378" s="39"/>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ht="11.25" customHeight="1" x14ac:dyDescent="0.2">
      <c r="B379" s="37"/>
      <c r="C379" s="37"/>
      <c r="D379" s="37"/>
      <c r="E379" s="37"/>
      <c r="F379" s="37"/>
      <c r="G379" s="216"/>
      <c r="H379" s="197"/>
      <c r="I379" s="197"/>
      <c r="J379" s="197"/>
      <c r="K379" s="197"/>
      <c r="L379" s="216"/>
      <c r="M379" s="216"/>
      <c r="N379" s="216"/>
      <c r="O379" s="216"/>
      <c r="P379" s="39"/>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ht="11.25" customHeight="1" x14ac:dyDescent="0.2">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2">
      <c r="B381" s="15" t="s">
        <v>235</v>
      </c>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row>
    <row r="382" spans="2:42" x14ac:dyDescent="0.2">
      <c r="B382" s="152" t="s">
        <v>76</v>
      </c>
      <c r="C382" s="153"/>
      <c r="D382" s="153"/>
      <c r="E382" s="204">
        <v>75000</v>
      </c>
      <c r="F382" s="204"/>
      <c r="G382" s="204"/>
      <c r="H382" s="204"/>
      <c r="I382" s="83" t="s">
        <v>77</v>
      </c>
      <c r="J382" s="83"/>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81"/>
    </row>
    <row r="383" spans="2:42" x14ac:dyDescent="0.2">
      <c r="B383" s="82" t="s">
        <v>78</v>
      </c>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1"/>
    </row>
    <row r="384" spans="2:42" x14ac:dyDescent="0.2">
      <c r="B384" s="85" t="s">
        <v>79</v>
      </c>
      <c r="C384" s="86"/>
      <c r="D384" s="86"/>
      <c r="E384" s="86"/>
      <c r="F384" s="86"/>
      <c r="G384" s="86"/>
      <c r="H384" s="86"/>
      <c r="I384" s="86"/>
      <c r="J384" s="86"/>
      <c r="K384" s="86"/>
      <c r="L384" s="229">
        <v>30.6</v>
      </c>
      <c r="M384" s="229"/>
      <c r="N384" s="227" t="s">
        <v>80</v>
      </c>
      <c r="O384" s="228"/>
      <c r="P384" s="228"/>
      <c r="Q384" s="228"/>
      <c r="R384" s="228"/>
      <c r="S384" s="228"/>
      <c r="T384" s="228"/>
      <c r="U384" s="228"/>
      <c r="V384" s="228"/>
      <c r="W384" s="228"/>
      <c r="X384" s="228"/>
      <c r="Y384" s="228"/>
      <c r="Z384" s="228"/>
      <c r="AA384" s="228"/>
      <c r="AB384" s="202">
        <v>1.0249999999999999</v>
      </c>
      <c r="AC384" s="202"/>
      <c r="AD384" s="202"/>
      <c r="AE384" s="227" t="s">
        <v>52</v>
      </c>
      <c r="AF384" s="228"/>
      <c r="AG384" s="230">
        <v>1.004</v>
      </c>
      <c r="AH384" s="230"/>
      <c r="AI384" s="230"/>
      <c r="AJ384" s="227" t="s">
        <v>53</v>
      </c>
      <c r="AK384" s="228"/>
      <c r="AL384" s="228"/>
      <c r="AM384" s="70"/>
      <c r="AN384" s="70"/>
      <c r="AO384" s="70"/>
      <c r="AP384" s="71"/>
    </row>
    <row r="385" spans="2:42" x14ac:dyDescent="0.2">
      <c r="B385" s="84" t="s">
        <v>81</v>
      </c>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14"/>
    </row>
    <row r="386" spans="2:42" ht="11.25" customHeight="1" x14ac:dyDescent="0.2">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ht="11.25" customHeight="1" x14ac:dyDescent="0.2">
      <c r="B387" s="37" t="s">
        <v>276</v>
      </c>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8"/>
      <c r="AD387" s="8"/>
      <c r="AE387" s="8"/>
      <c r="AF387" s="8"/>
      <c r="AG387" s="8"/>
      <c r="AH387" s="8"/>
      <c r="AI387" s="8"/>
      <c r="AJ387" s="8"/>
      <c r="AK387" s="8"/>
      <c r="AL387" s="37"/>
      <c r="AM387" s="37"/>
      <c r="AN387" s="37"/>
      <c r="AO387" s="37"/>
      <c r="AP387" s="37"/>
    </row>
    <row r="388" spans="2:42" ht="11.25" customHeight="1" x14ac:dyDescent="0.2">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8"/>
      <c r="AD388" s="8"/>
      <c r="AE388" s="8"/>
      <c r="AF388" s="8"/>
      <c r="AG388" s="8"/>
      <c r="AH388" s="8"/>
      <c r="AI388" s="8"/>
      <c r="AJ388" s="8"/>
      <c r="AK388" s="8"/>
      <c r="AL388" s="37"/>
      <c r="AM388" s="37"/>
      <c r="AN388" s="37"/>
      <c r="AO388" s="37"/>
      <c r="AP388" s="37"/>
    </row>
    <row r="389" spans="2:42" ht="11.25" customHeight="1" x14ac:dyDescent="0.2">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8"/>
      <c r="AD389" s="8"/>
      <c r="AE389" s="8"/>
      <c r="AF389" s="8"/>
      <c r="AG389" s="8"/>
      <c r="AH389" s="8"/>
      <c r="AI389" s="8"/>
      <c r="AJ389" s="8"/>
      <c r="AK389" s="8"/>
      <c r="AL389" s="37"/>
      <c r="AM389" s="37"/>
      <c r="AN389" s="37"/>
      <c r="AO389" s="37"/>
      <c r="AP389" s="37"/>
    </row>
    <row r="390" spans="2:42" ht="11.25" customHeight="1" x14ac:dyDescent="0.2">
      <c r="B390" s="37"/>
      <c r="C390" s="37"/>
      <c r="D390" s="208" t="s">
        <v>43</v>
      </c>
      <c r="E390" s="194">
        <f t="shared" ref="E390" si="216">E382</f>
        <v>75000</v>
      </c>
      <c r="F390" s="194"/>
      <c r="G390" s="194"/>
      <c r="H390" s="194"/>
      <c r="I390" s="194"/>
      <c r="J390" s="208" t="s">
        <v>37</v>
      </c>
      <c r="K390" s="194">
        <f t="shared" ref="K390" si="217">AB384</f>
        <v>1.0249999999999999</v>
      </c>
      <c r="L390" s="194"/>
      <c r="M390" s="194"/>
      <c r="N390" s="194"/>
      <c r="O390" s="208" t="s">
        <v>57</v>
      </c>
      <c r="P390" s="208">
        <v>4</v>
      </c>
      <c r="Q390" s="208" t="s">
        <v>56</v>
      </c>
      <c r="R390" s="208" t="s">
        <v>4</v>
      </c>
      <c r="S390" s="212">
        <f t="shared" ref="S390" si="218">(E390/E391)*((K390/K391)-1)</f>
        <v>51.265526130770986</v>
      </c>
      <c r="T390" s="212"/>
      <c r="U390" s="212"/>
      <c r="V390" s="212"/>
      <c r="W390" s="208" t="s">
        <v>41</v>
      </c>
      <c r="X390" s="208"/>
      <c r="Y390" s="37"/>
      <c r="Z390" s="37"/>
      <c r="AA390" s="37"/>
      <c r="AB390" s="37"/>
      <c r="AC390" s="37"/>
      <c r="AD390" s="37"/>
      <c r="AE390" s="37"/>
      <c r="AF390" s="37"/>
      <c r="AG390" s="37"/>
      <c r="AH390" s="37"/>
      <c r="AI390" s="37"/>
      <c r="AJ390" s="37"/>
      <c r="AK390" s="37"/>
      <c r="AL390" s="37"/>
      <c r="AM390" s="37"/>
      <c r="AN390" s="37"/>
      <c r="AO390" s="37"/>
      <c r="AP390" s="37"/>
    </row>
    <row r="391" spans="2:42" ht="11.25" customHeight="1" x14ac:dyDescent="0.2">
      <c r="B391" s="37"/>
      <c r="C391" s="37"/>
      <c r="D391" s="208"/>
      <c r="E391" s="208">
        <f t="shared" ref="E391" si="219">L384</f>
        <v>30.6</v>
      </c>
      <c r="F391" s="208"/>
      <c r="G391" s="208"/>
      <c r="H391" s="208"/>
      <c r="I391" s="208"/>
      <c r="J391" s="208"/>
      <c r="K391" s="208">
        <f t="shared" ref="K391" si="220">AG384</f>
        <v>1.004</v>
      </c>
      <c r="L391" s="208"/>
      <c r="M391" s="208"/>
      <c r="N391" s="208"/>
      <c r="O391" s="208"/>
      <c r="P391" s="208"/>
      <c r="Q391" s="208"/>
      <c r="R391" s="208"/>
      <c r="S391" s="212"/>
      <c r="T391" s="212"/>
      <c r="U391" s="212"/>
      <c r="V391" s="212"/>
      <c r="W391" s="208"/>
      <c r="X391" s="208"/>
      <c r="Y391" s="37"/>
      <c r="Z391" s="37"/>
      <c r="AA391" s="37"/>
      <c r="AB391" s="37"/>
      <c r="AC391" s="37"/>
      <c r="AD391" s="37"/>
      <c r="AE391" s="37"/>
      <c r="AF391" s="37"/>
      <c r="AG391" s="37"/>
      <c r="AH391" s="37"/>
      <c r="AI391" s="37"/>
      <c r="AJ391" s="37"/>
      <c r="AK391" s="37"/>
      <c r="AL391" s="37"/>
      <c r="AM391" s="37"/>
      <c r="AN391" s="37"/>
      <c r="AO391" s="37"/>
      <c r="AP391" s="37"/>
    </row>
    <row r="392" spans="2:42" ht="11.25" customHeight="1" x14ac:dyDescent="0.2">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ht="11.25" customHeight="1" x14ac:dyDescent="0.2">
      <c r="B393" s="37" t="s">
        <v>277</v>
      </c>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ht="11.25" customHeight="1" x14ac:dyDescent="0.2">
      <c r="B394" s="37"/>
      <c r="C394" s="216" t="s">
        <v>72</v>
      </c>
      <c r="D394" s="216"/>
      <c r="E394" s="216"/>
      <c r="F394" s="216"/>
      <c r="G394" s="216" t="s">
        <v>43</v>
      </c>
      <c r="H394" s="216" t="s">
        <v>73</v>
      </c>
      <c r="I394" s="216"/>
      <c r="J394" s="216"/>
      <c r="K394" s="216"/>
      <c r="L394" s="216" t="s">
        <v>21</v>
      </c>
      <c r="M394" s="194" t="s">
        <v>72</v>
      </c>
      <c r="N394" s="194"/>
      <c r="O394" s="194"/>
      <c r="P394" s="194"/>
      <c r="Q394" s="37"/>
      <c r="R394" s="37"/>
      <c r="S394" s="37"/>
      <c r="T394" s="37"/>
      <c r="U394" s="39" t="s">
        <v>47</v>
      </c>
      <c r="V394" s="39"/>
      <c r="W394" s="39"/>
      <c r="X394" s="39"/>
      <c r="Y394" s="39"/>
      <c r="Z394" s="80"/>
      <c r="AA394" s="39"/>
      <c r="AB394" s="39"/>
      <c r="AC394" s="39"/>
      <c r="AD394" s="37"/>
      <c r="AE394" s="37"/>
      <c r="AF394" s="37"/>
      <c r="AG394" s="37"/>
      <c r="AH394" s="37"/>
      <c r="AI394" s="37"/>
      <c r="AJ394" s="37"/>
      <c r="AK394" s="37"/>
      <c r="AL394" s="37"/>
      <c r="AM394" s="37"/>
      <c r="AN394" s="37"/>
      <c r="AO394" s="37"/>
      <c r="AP394" s="37"/>
    </row>
    <row r="395" spans="2:42" ht="11.25" customHeight="1" x14ac:dyDescent="0.2">
      <c r="B395" s="37"/>
      <c r="C395" s="216"/>
      <c r="D395" s="216"/>
      <c r="E395" s="216"/>
      <c r="F395" s="216"/>
      <c r="G395" s="216"/>
      <c r="H395" s="216"/>
      <c r="I395" s="216"/>
      <c r="J395" s="216"/>
      <c r="K395" s="216"/>
      <c r="L395" s="216"/>
      <c r="M395" s="216" t="s">
        <v>73</v>
      </c>
      <c r="N395" s="216"/>
      <c r="O395" s="216"/>
      <c r="P395" s="216"/>
      <c r="Q395" s="37"/>
      <c r="R395" s="37"/>
      <c r="S395" s="37"/>
      <c r="T395" s="37"/>
      <c r="U395" s="37"/>
      <c r="V395" s="39" t="s">
        <v>43</v>
      </c>
      <c r="W395" s="196">
        <f t="shared" ref="W395" si="221">ROUND(S390,2)</f>
        <v>51.27</v>
      </c>
      <c r="X395" s="196"/>
      <c r="Y395" s="196"/>
      <c r="Z395" s="39" t="s">
        <v>21</v>
      </c>
      <c r="AA395" s="196">
        <f t="shared" ref="AA395" si="222">ROUND(H398,2)</f>
        <v>29.97</v>
      </c>
      <c r="AB395" s="216"/>
      <c r="AC395" s="216"/>
      <c r="AD395" s="37"/>
      <c r="AE395" s="37"/>
      <c r="AF395" s="37"/>
      <c r="AG395" s="37"/>
      <c r="AH395" s="37"/>
      <c r="AI395" s="37"/>
      <c r="AJ395" s="37"/>
      <c r="AK395" s="37"/>
      <c r="AL395" s="37"/>
      <c r="AM395" s="37"/>
      <c r="AN395" s="37"/>
      <c r="AO395" s="37"/>
      <c r="AP395" s="37"/>
    </row>
    <row r="396" spans="2:42" ht="11.25" customHeight="1" x14ac:dyDescent="0.2">
      <c r="B396" s="37"/>
      <c r="C396" s="37"/>
      <c r="D396" s="37"/>
      <c r="E396" s="37"/>
      <c r="F396" s="37"/>
      <c r="G396" s="216" t="s">
        <v>43</v>
      </c>
      <c r="H396" s="216">
        <f t="shared" ref="H396" si="223">L384</f>
        <v>30.6</v>
      </c>
      <c r="I396" s="216"/>
      <c r="J396" s="216"/>
      <c r="K396" s="216"/>
      <c r="L396" s="216" t="s">
        <v>21</v>
      </c>
      <c r="M396" s="194">
        <f t="shared" ref="M396" si="224">AG384</f>
        <v>1.004</v>
      </c>
      <c r="N396" s="194"/>
      <c r="O396" s="194"/>
      <c r="P396" s="194"/>
      <c r="Q396" s="37"/>
      <c r="R396" s="37"/>
      <c r="S396" s="37"/>
      <c r="T396" s="37"/>
      <c r="U396" s="37"/>
      <c r="V396" s="39" t="s">
        <v>43</v>
      </c>
      <c r="W396" s="197">
        <f t="shared" ref="W396" si="225">W395*AA395</f>
        <v>1536.5618999999999</v>
      </c>
      <c r="X396" s="197"/>
      <c r="Y396" s="197"/>
      <c r="Z396" s="197"/>
      <c r="AA396" s="197"/>
      <c r="AB396" s="216" t="s">
        <v>74</v>
      </c>
      <c r="AC396" s="216"/>
      <c r="AD396" s="37"/>
      <c r="AE396" s="37"/>
      <c r="AF396" s="37"/>
      <c r="AG396" s="37"/>
      <c r="AH396" s="37"/>
      <c r="AI396" s="37"/>
      <c r="AJ396" s="37"/>
      <c r="AK396" s="37"/>
      <c r="AL396" s="37"/>
      <c r="AM396" s="37"/>
      <c r="AN396" s="37"/>
      <c r="AO396" s="37"/>
      <c r="AP396" s="37"/>
    </row>
    <row r="397" spans="2:42" ht="11.25" customHeight="1" x14ac:dyDescent="0.2">
      <c r="B397" s="37"/>
      <c r="C397" s="37"/>
      <c r="D397" s="37"/>
      <c r="E397" s="37"/>
      <c r="F397" s="37"/>
      <c r="G397" s="216"/>
      <c r="H397" s="216"/>
      <c r="I397" s="216"/>
      <c r="J397" s="216"/>
      <c r="K397" s="216"/>
      <c r="L397" s="216"/>
      <c r="M397" s="216">
        <f t="shared" ref="M397" si="226">AB384</f>
        <v>1.0249999999999999</v>
      </c>
      <c r="N397" s="216"/>
      <c r="O397" s="216"/>
      <c r="P397" s="216"/>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ht="11.25" customHeight="1" x14ac:dyDescent="0.2">
      <c r="B398" s="37"/>
      <c r="C398" s="37"/>
      <c r="D398" s="37"/>
      <c r="E398" s="37"/>
      <c r="F398" s="37"/>
      <c r="G398" s="216" t="s">
        <v>43</v>
      </c>
      <c r="H398" s="197">
        <f t="shared" ref="H398" si="227">H396*M396/M397</f>
        <v>29.973073170731709</v>
      </c>
      <c r="I398" s="197"/>
      <c r="J398" s="197"/>
      <c r="K398" s="197"/>
      <c r="L398" s="216" t="s">
        <v>85</v>
      </c>
      <c r="M398" s="216"/>
      <c r="N398" s="216"/>
      <c r="O398" s="216"/>
      <c r="P398" s="39"/>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ht="11.25" customHeight="1" x14ac:dyDescent="0.2">
      <c r="B399" s="37"/>
      <c r="C399" s="37"/>
      <c r="D399" s="37"/>
      <c r="E399" s="37"/>
      <c r="F399" s="37"/>
      <c r="G399" s="216"/>
      <c r="H399" s="197"/>
      <c r="I399" s="197"/>
      <c r="J399" s="197"/>
      <c r="K399" s="197"/>
      <c r="L399" s="216"/>
      <c r="M399" s="216"/>
      <c r="N399" s="216"/>
      <c r="O399" s="216"/>
      <c r="P399" s="39"/>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2">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sheetData>
  <mergeCells count="760">
    <mergeCell ref="W10:X11"/>
    <mergeCell ref="O10:O11"/>
    <mergeCell ref="P10:P11"/>
    <mergeCell ref="Q10:Q11"/>
    <mergeCell ref="R10:R11"/>
    <mergeCell ref="S10:V11"/>
    <mergeCell ref="L18:O19"/>
    <mergeCell ref="C14:F15"/>
    <mergeCell ref="G14:G15"/>
    <mergeCell ref="H14:K15"/>
    <mergeCell ref="L14:L15"/>
    <mergeCell ref="M14:P14"/>
    <mergeCell ref="M15:P15"/>
    <mergeCell ref="D10:D11"/>
    <mergeCell ref="E10:I10"/>
    <mergeCell ref="E11:I11"/>
    <mergeCell ref="J10:J11"/>
    <mergeCell ref="K10:N10"/>
    <mergeCell ref="K11:N11"/>
    <mergeCell ref="AB36:AC36"/>
    <mergeCell ref="M34:P34"/>
    <mergeCell ref="E30:I30"/>
    <mergeCell ref="K30:N30"/>
    <mergeCell ref="AB24:AD24"/>
    <mergeCell ref="B2:D2"/>
    <mergeCell ref="N4:AA4"/>
    <mergeCell ref="AE4:AF4"/>
    <mergeCell ref="AJ4:AL4"/>
    <mergeCell ref="E2:H2"/>
    <mergeCell ref="L4:M4"/>
    <mergeCell ref="AB4:AD4"/>
    <mergeCell ref="AG4:AI4"/>
    <mergeCell ref="AA15:AC15"/>
    <mergeCell ref="AB16:AC16"/>
    <mergeCell ref="W15:Y15"/>
    <mergeCell ref="W16:AA16"/>
    <mergeCell ref="G16:G17"/>
    <mergeCell ref="H16:K17"/>
    <mergeCell ref="L16:L17"/>
    <mergeCell ref="M16:P16"/>
    <mergeCell ref="M17:P17"/>
    <mergeCell ref="G18:G19"/>
    <mergeCell ref="H18:K19"/>
    <mergeCell ref="B22:D22"/>
    <mergeCell ref="E22:H22"/>
    <mergeCell ref="L24:M24"/>
    <mergeCell ref="N24:AA24"/>
    <mergeCell ref="C34:F35"/>
    <mergeCell ref="G34:G35"/>
    <mergeCell ref="H34:K35"/>
    <mergeCell ref="L34:L35"/>
    <mergeCell ref="W35:Y35"/>
    <mergeCell ref="AA35:AC35"/>
    <mergeCell ref="M35:P35"/>
    <mergeCell ref="M37:P37"/>
    <mergeCell ref="G38:G39"/>
    <mergeCell ref="H38:K39"/>
    <mergeCell ref="L38:O39"/>
    <mergeCell ref="B42:D42"/>
    <mergeCell ref="E42:H42"/>
    <mergeCell ref="AE24:AF24"/>
    <mergeCell ref="AG24:AI24"/>
    <mergeCell ref="AJ24:AL24"/>
    <mergeCell ref="D30:D31"/>
    <mergeCell ref="J30:J31"/>
    <mergeCell ref="O30:O31"/>
    <mergeCell ref="P30:P31"/>
    <mergeCell ref="Q30:Q31"/>
    <mergeCell ref="R30:R31"/>
    <mergeCell ref="S30:V31"/>
    <mergeCell ref="W30:X31"/>
    <mergeCell ref="E31:I31"/>
    <mergeCell ref="K31:N31"/>
    <mergeCell ref="G36:G37"/>
    <mergeCell ref="H36:K37"/>
    <mergeCell ref="L36:L37"/>
    <mergeCell ref="M36:P36"/>
    <mergeCell ref="W36:AA36"/>
    <mergeCell ref="AJ44:AL44"/>
    <mergeCell ref="D50:D51"/>
    <mergeCell ref="E50:I50"/>
    <mergeCell ref="J50:J51"/>
    <mergeCell ref="K50:N50"/>
    <mergeCell ref="O50:O51"/>
    <mergeCell ref="P50:P51"/>
    <mergeCell ref="Q50:Q51"/>
    <mergeCell ref="R50:R51"/>
    <mergeCell ref="S50:V51"/>
    <mergeCell ref="W50:X51"/>
    <mergeCell ref="E51:I51"/>
    <mergeCell ref="K51:N51"/>
    <mergeCell ref="L44:M44"/>
    <mergeCell ref="N44:AA44"/>
    <mergeCell ref="AB44:AD44"/>
    <mergeCell ref="AE44:AF44"/>
    <mergeCell ref="AG44:AI44"/>
    <mergeCell ref="G58:G59"/>
    <mergeCell ref="H58:K59"/>
    <mergeCell ref="L58:O59"/>
    <mergeCell ref="B62:D62"/>
    <mergeCell ref="E62:H62"/>
    <mergeCell ref="W55:Y55"/>
    <mergeCell ref="AA55:AC55"/>
    <mergeCell ref="G56:G57"/>
    <mergeCell ref="H56:K57"/>
    <mergeCell ref="L56:L57"/>
    <mergeCell ref="M56:P56"/>
    <mergeCell ref="W56:AA56"/>
    <mergeCell ref="AB56:AC56"/>
    <mergeCell ref="M57:P57"/>
    <mergeCell ref="C54:F55"/>
    <mergeCell ref="G54:G55"/>
    <mergeCell ref="H54:K55"/>
    <mergeCell ref="L54:L55"/>
    <mergeCell ref="M54:P54"/>
    <mergeCell ref="M55:P55"/>
    <mergeCell ref="AJ64:AL64"/>
    <mergeCell ref="D70:D71"/>
    <mergeCell ref="E70:I70"/>
    <mergeCell ref="J70:J71"/>
    <mergeCell ref="K70:N70"/>
    <mergeCell ref="O70:O71"/>
    <mergeCell ref="P70:P71"/>
    <mergeCell ref="Q70:Q71"/>
    <mergeCell ref="R70:R71"/>
    <mergeCell ref="S70:V71"/>
    <mergeCell ref="W70:X71"/>
    <mergeCell ref="E71:I71"/>
    <mergeCell ref="K71:N71"/>
    <mergeCell ref="L64:M64"/>
    <mergeCell ref="N64:AA64"/>
    <mergeCell ref="AB64:AD64"/>
    <mergeCell ref="AE64:AF64"/>
    <mergeCell ref="AG64:AI64"/>
    <mergeCell ref="G78:G79"/>
    <mergeCell ref="H78:K79"/>
    <mergeCell ref="L78:O79"/>
    <mergeCell ref="B82:D82"/>
    <mergeCell ref="E82:H82"/>
    <mergeCell ref="W75:Y75"/>
    <mergeCell ref="AA75:AC75"/>
    <mergeCell ref="G76:G77"/>
    <mergeCell ref="H76:K77"/>
    <mergeCell ref="L76:L77"/>
    <mergeCell ref="M76:P76"/>
    <mergeCell ref="W76:AA76"/>
    <mergeCell ref="AB76:AC76"/>
    <mergeCell ref="M77:P77"/>
    <mergeCell ref="C74:F75"/>
    <mergeCell ref="G74:G75"/>
    <mergeCell ref="H74:K75"/>
    <mergeCell ref="L74:L75"/>
    <mergeCell ref="M74:P74"/>
    <mergeCell ref="M75:P75"/>
    <mergeCell ref="AJ84:AL84"/>
    <mergeCell ref="D90:D91"/>
    <mergeCell ref="E90:I90"/>
    <mergeCell ref="J90:J91"/>
    <mergeCell ref="K90:N90"/>
    <mergeCell ref="O90:O91"/>
    <mergeCell ref="P90:P91"/>
    <mergeCell ref="Q90:Q91"/>
    <mergeCell ref="R90:R91"/>
    <mergeCell ref="S90:V91"/>
    <mergeCell ref="W90:X91"/>
    <mergeCell ref="E91:I91"/>
    <mergeCell ref="K91:N91"/>
    <mergeCell ref="L84:M84"/>
    <mergeCell ref="N84:AA84"/>
    <mergeCell ref="AB84:AD84"/>
    <mergeCell ref="AE84:AF84"/>
    <mergeCell ref="AG84:AI84"/>
    <mergeCell ref="G98:G99"/>
    <mergeCell ref="H98:K99"/>
    <mergeCell ref="L98:O99"/>
    <mergeCell ref="B102:D102"/>
    <mergeCell ref="E102:H102"/>
    <mergeCell ref="W95:Y95"/>
    <mergeCell ref="AA95:AC95"/>
    <mergeCell ref="G96:G97"/>
    <mergeCell ref="H96:K97"/>
    <mergeCell ref="L96:L97"/>
    <mergeCell ref="M96:P96"/>
    <mergeCell ref="W96:AA96"/>
    <mergeCell ref="AB96:AC96"/>
    <mergeCell ref="M97:P97"/>
    <mergeCell ref="C94:F95"/>
    <mergeCell ref="G94:G95"/>
    <mergeCell ref="H94:K95"/>
    <mergeCell ref="L94:L95"/>
    <mergeCell ref="M94:P94"/>
    <mergeCell ref="M95:P95"/>
    <mergeCell ref="AJ104:AL104"/>
    <mergeCell ref="D110:D111"/>
    <mergeCell ref="E110:I110"/>
    <mergeCell ref="J110:J111"/>
    <mergeCell ref="K110:N110"/>
    <mergeCell ref="O110:O111"/>
    <mergeCell ref="P110:P111"/>
    <mergeCell ref="Q110:Q111"/>
    <mergeCell ref="R110:R111"/>
    <mergeCell ref="S110:V111"/>
    <mergeCell ref="W110:X111"/>
    <mergeCell ref="E111:I111"/>
    <mergeCell ref="K111:N111"/>
    <mergeCell ref="L104:M104"/>
    <mergeCell ref="N104:AA104"/>
    <mergeCell ref="AB104:AD104"/>
    <mergeCell ref="AE104:AF104"/>
    <mergeCell ref="AG104:AI104"/>
    <mergeCell ref="G118:G119"/>
    <mergeCell ref="H118:K119"/>
    <mergeCell ref="L118:O119"/>
    <mergeCell ref="B122:D122"/>
    <mergeCell ref="E122:H122"/>
    <mergeCell ref="W115:Y115"/>
    <mergeCell ref="AA115:AC115"/>
    <mergeCell ref="G116:G117"/>
    <mergeCell ref="H116:K117"/>
    <mergeCell ref="L116:L117"/>
    <mergeCell ref="M116:P116"/>
    <mergeCell ref="W116:AA116"/>
    <mergeCell ref="AB116:AC116"/>
    <mergeCell ref="M117:P117"/>
    <mergeCell ref="C114:F115"/>
    <mergeCell ref="G114:G115"/>
    <mergeCell ref="H114:K115"/>
    <mergeCell ref="L114:L115"/>
    <mergeCell ref="M114:P114"/>
    <mergeCell ref="M115:P115"/>
    <mergeCell ref="AJ124:AL124"/>
    <mergeCell ref="D130:D131"/>
    <mergeCell ref="E130:I130"/>
    <mergeCell ref="J130:J131"/>
    <mergeCell ref="K130:N130"/>
    <mergeCell ref="O130:O131"/>
    <mergeCell ref="P130:P131"/>
    <mergeCell ref="Q130:Q131"/>
    <mergeCell ref="R130:R131"/>
    <mergeCell ref="S130:V131"/>
    <mergeCell ref="W130:X131"/>
    <mergeCell ref="E131:I131"/>
    <mergeCell ref="K131:N131"/>
    <mergeCell ref="L124:M124"/>
    <mergeCell ref="N124:AA124"/>
    <mergeCell ref="AB124:AD124"/>
    <mergeCell ref="AE124:AF124"/>
    <mergeCell ref="AG124:AI124"/>
    <mergeCell ref="G138:G139"/>
    <mergeCell ref="H138:K139"/>
    <mergeCell ref="L138:O139"/>
    <mergeCell ref="B142:D142"/>
    <mergeCell ref="E142:H142"/>
    <mergeCell ref="W135:Y135"/>
    <mergeCell ref="AA135:AC135"/>
    <mergeCell ref="G136:G137"/>
    <mergeCell ref="H136:K137"/>
    <mergeCell ref="L136:L137"/>
    <mergeCell ref="M136:P136"/>
    <mergeCell ref="W136:AA136"/>
    <mergeCell ref="AB136:AC136"/>
    <mergeCell ref="M137:P137"/>
    <mergeCell ref="C134:F135"/>
    <mergeCell ref="G134:G135"/>
    <mergeCell ref="H134:K135"/>
    <mergeCell ref="L134:L135"/>
    <mergeCell ref="M134:P134"/>
    <mergeCell ref="M135:P135"/>
    <mergeCell ref="AJ144:AL144"/>
    <mergeCell ref="D150:D151"/>
    <mergeCell ref="E150:I150"/>
    <mergeCell ref="J150:J151"/>
    <mergeCell ref="K150:N150"/>
    <mergeCell ref="O150:O151"/>
    <mergeCell ref="P150:P151"/>
    <mergeCell ref="Q150:Q151"/>
    <mergeCell ref="R150:R151"/>
    <mergeCell ref="S150:V151"/>
    <mergeCell ref="W150:X151"/>
    <mergeCell ref="E151:I151"/>
    <mergeCell ref="K151:N151"/>
    <mergeCell ref="L144:M144"/>
    <mergeCell ref="N144:AA144"/>
    <mergeCell ref="AB144:AD144"/>
    <mergeCell ref="AE144:AF144"/>
    <mergeCell ref="AG144:AI144"/>
    <mergeCell ref="G158:G159"/>
    <mergeCell ref="H158:K159"/>
    <mergeCell ref="L158:O159"/>
    <mergeCell ref="B162:D162"/>
    <mergeCell ref="E162:H162"/>
    <mergeCell ref="W155:Y155"/>
    <mergeCell ref="AA155:AC155"/>
    <mergeCell ref="G156:G157"/>
    <mergeCell ref="H156:K157"/>
    <mergeCell ref="L156:L157"/>
    <mergeCell ref="M156:P156"/>
    <mergeCell ref="W156:AA156"/>
    <mergeCell ref="AB156:AC156"/>
    <mergeCell ref="M157:P157"/>
    <mergeCell ref="C154:F155"/>
    <mergeCell ref="G154:G155"/>
    <mergeCell ref="H154:K155"/>
    <mergeCell ref="L154:L155"/>
    <mergeCell ref="M154:P154"/>
    <mergeCell ref="M155:P155"/>
    <mergeCell ref="AJ164:AL164"/>
    <mergeCell ref="D170:D171"/>
    <mergeCell ref="E170:I170"/>
    <mergeCell ref="J170:J171"/>
    <mergeCell ref="K170:N170"/>
    <mergeCell ref="O170:O171"/>
    <mergeCell ref="P170:P171"/>
    <mergeCell ref="Q170:Q171"/>
    <mergeCell ref="R170:R171"/>
    <mergeCell ref="S170:V171"/>
    <mergeCell ref="W170:X171"/>
    <mergeCell ref="E171:I171"/>
    <mergeCell ref="K171:N171"/>
    <mergeCell ref="L164:M164"/>
    <mergeCell ref="N164:AA164"/>
    <mergeCell ref="AB164:AD164"/>
    <mergeCell ref="AE164:AF164"/>
    <mergeCell ref="AG164:AI164"/>
    <mergeCell ref="G178:G179"/>
    <mergeCell ref="H178:K179"/>
    <mergeCell ref="L178:O179"/>
    <mergeCell ref="B182:D182"/>
    <mergeCell ref="E182:H182"/>
    <mergeCell ref="W175:Y175"/>
    <mergeCell ref="AA175:AC175"/>
    <mergeCell ref="G176:G177"/>
    <mergeCell ref="H176:K177"/>
    <mergeCell ref="L176:L177"/>
    <mergeCell ref="M176:P176"/>
    <mergeCell ref="W176:AA176"/>
    <mergeCell ref="AB176:AC176"/>
    <mergeCell ref="M177:P177"/>
    <mergeCell ref="C174:F175"/>
    <mergeCell ref="G174:G175"/>
    <mergeCell ref="H174:K175"/>
    <mergeCell ref="L174:L175"/>
    <mergeCell ref="M174:P174"/>
    <mergeCell ref="M175:P175"/>
    <mergeCell ref="AJ184:AL184"/>
    <mergeCell ref="D190:D191"/>
    <mergeCell ref="E190:I190"/>
    <mergeCell ref="J190:J191"/>
    <mergeCell ref="K190:N190"/>
    <mergeCell ref="O190:O191"/>
    <mergeCell ref="P190:P191"/>
    <mergeCell ref="Q190:Q191"/>
    <mergeCell ref="R190:R191"/>
    <mergeCell ref="S190:V191"/>
    <mergeCell ref="W190:X191"/>
    <mergeCell ref="E191:I191"/>
    <mergeCell ref="K191:N191"/>
    <mergeCell ref="L184:M184"/>
    <mergeCell ref="N184:AA184"/>
    <mergeCell ref="AB184:AD184"/>
    <mergeCell ref="AE184:AF184"/>
    <mergeCell ref="AG184:AI184"/>
    <mergeCell ref="G198:G199"/>
    <mergeCell ref="H198:K199"/>
    <mergeCell ref="L198:O199"/>
    <mergeCell ref="B202:D202"/>
    <mergeCell ref="E202:H202"/>
    <mergeCell ref="W195:Y195"/>
    <mergeCell ref="AA195:AC195"/>
    <mergeCell ref="G196:G197"/>
    <mergeCell ref="H196:K197"/>
    <mergeCell ref="L196:L197"/>
    <mergeCell ref="M196:P196"/>
    <mergeCell ref="W196:AA196"/>
    <mergeCell ref="AB196:AC196"/>
    <mergeCell ref="M197:P197"/>
    <mergeCell ref="C194:F195"/>
    <mergeCell ref="G194:G195"/>
    <mergeCell ref="H194:K195"/>
    <mergeCell ref="L194:L195"/>
    <mergeCell ref="M194:P194"/>
    <mergeCell ref="M195:P195"/>
    <mergeCell ref="AJ204:AL204"/>
    <mergeCell ref="D210:D211"/>
    <mergeCell ref="E210:I210"/>
    <mergeCell ref="J210:J211"/>
    <mergeCell ref="K210:N210"/>
    <mergeCell ref="O210:O211"/>
    <mergeCell ref="P210:P211"/>
    <mergeCell ref="Q210:Q211"/>
    <mergeCell ref="R210:R211"/>
    <mergeCell ref="S210:V211"/>
    <mergeCell ref="W210:X211"/>
    <mergeCell ref="E211:I211"/>
    <mergeCell ref="K211:N211"/>
    <mergeCell ref="L204:M204"/>
    <mergeCell ref="N204:AA204"/>
    <mergeCell ref="AB204:AD204"/>
    <mergeCell ref="AE204:AF204"/>
    <mergeCell ref="AG204:AI204"/>
    <mergeCell ref="G218:G219"/>
    <mergeCell ref="H218:K219"/>
    <mergeCell ref="L218:O219"/>
    <mergeCell ref="B222:D222"/>
    <mergeCell ref="E222:H222"/>
    <mergeCell ref="W215:Y215"/>
    <mergeCell ref="AA215:AC215"/>
    <mergeCell ref="G216:G217"/>
    <mergeCell ref="H216:K217"/>
    <mergeCell ref="L216:L217"/>
    <mergeCell ref="M216:P216"/>
    <mergeCell ref="W216:AA216"/>
    <mergeCell ref="AB216:AC216"/>
    <mergeCell ref="M217:P217"/>
    <mergeCell ref="C214:F215"/>
    <mergeCell ref="G214:G215"/>
    <mergeCell ref="H214:K215"/>
    <mergeCell ref="L214:L215"/>
    <mergeCell ref="M214:P214"/>
    <mergeCell ref="M215:P215"/>
    <mergeCell ref="AJ224:AL224"/>
    <mergeCell ref="D230:D231"/>
    <mergeCell ref="E230:I230"/>
    <mergeCell ref="J230:J231"/>
    <mergeCell ref="K230:N230"/>
    <mergeCell ref="O230:O231"/>
    <mergeCell ref="P230:P231"/>
    <mergeCell ref="Q230:Q231"/>
    <mergeCell ref="R230:R231"/>
    <mergeCell ref="S230:V231"/>
    <mergeCell ref="W230:X231"/>
    <mergeCell ref="E231:I231"/>
    <mergeCell ref="K231:N231"/>
    <mergeCell ref="L224:M224"/>
    <mergeCell ref="N224:AA224"/>
    <mergeCell ref="AB224:AD224"/>
    <mergeCell ref="AE224:AF224"/>
    <mergeCell ref="AG224:AI224"/>
    <mergeCell ref="G238:G239"/>
    <mergeCell ref="H238:K239"/>
    <mergeCell ref="L238:O239"/>
    <mergeCell ref="B242:D242"/>
    <mergeCell ref="E242:H242"/>
    <mergeCell ref="W235:Y235"/>
    <mergeCell ref="AA235:AC235"/>
    <mergeCell ref="G236:G237"/>
    <mergeCell ref="H236:K237"/>
    <mergeCell ref="L236:L237"/>
    <mergeCell ref="M236:P236"/>
    <mergeCell ref="W236:AA236"/>
    <mergeCell ref="AB236:AC236"/>
    <mergeCell ref="M237:P237"/>
    <mergeCell ref="C234:F235"/>
    <mergeCell ref="G234:G235"/>
    <mergeCell ref="H234:K235"/>
    <mergeCell ref="L234:L235"/>
    <mergeCell ref="M234:P234"/>
    <mergeCell ref="M235:P235"/>
    <mergeCell ref="AJ244:AL244"/>
    <mergeCell ref="D250:D251"/>
    <mergeCell ref="E250:I250"/>
    <mergeCell ref="J250:J251"/>
    <mergeCell ref="K250:N250"/>
    <mergeCell ref="O250:O251"/>
    <mergeCell ref="P250:P251"/>
    <mergeCell ref="Q250:Q251"/>
    <mergeCell ref="R250:R251"/>
    <mergeCell ref="S250:V251"/>
    <mergeCell ref="W250:X251"/>
    <mergeCell ref="E251:I251"/>
    <mergeCell ref="K251:N251"/>
    <mergeCell ref="L244:M244"/>
    <mergeCell ref="N244:AA244"/>
    <mergeCell ref="AB244:AD244"/>
    <mergeCell ref="AE244:AF244"/>
    <mergeCell ref="AG244:AI244"/>
    <mergeCell ref="G258:G259"/>
    <mergeCell ref="H258:K259"/>
    <mergeCell ref="L258:O259"/>
    <mergeCell ref="B262:D262"/>
    <mergeCell ref="E262:H262"/>
    <mergeCell ref="W255:Y255"/>
    <mergeCell ref="AA255:AC255"/>
    <mergeCell ref="G256:G257"/>
    <mergeCell ref="H256:K257"/>
    <mergeCell ref="L256:L257"/>
    <mergeCell ref="M256:P256"/>
    <mergeCell ref="W256:AA256"/>
    <mergeCell ref="AB256:AC256"/>
    <mergeCell ref="M257:P257"/>
    <mergeCell ref="C254:F255"/>
    <mergeCell ref="G254:G255"/>
    <mergeCell ref="H254:K255"/>
    <mergeCell ref="L254:L255"/>
    <mergeCell ref="M254:P254"/>
    <mergeCell ref="M255:P255"/>
    <mergeCell ref="AJ264:AL264"/>
    <mergeCell ref="D270:D271"/>
    <mergeCell ref="E270:I270"/>
    <mergeCell ref="J270:J271"/>
    <mergeCell ref="K270:N270"/>
    <mergeCell ref="O270:O271"/>
    <mergeCell ref="P270:P271"/>
    <mergeCell ref="Q270:Q271"/>
    <mergeCell ref="R270:R271"/>
    <mergeCell ref="S270:V271"/>
    <mergeCell ref="W270:X271"/>
    <mergeCell ref="E271:I271"/>
    <mergeCell ref="K271:N271"/>
    <mergeCell ref="L264:M264"/>
    <mergeCell ref="N264:AA264"/>
    <mergeCell ref="AB264:AD264"/>
    <mergeCell ref="AE264:AF264"/>
    <mergeCell ref="AG264:AI264"/>
    <mergeCell ref="G278:G279"/>
    <mergeCell ref="H278:K279"/>
    <mergeCell ref="L278:O279"/>
    <mergeCell ref="B282:D282"/>
    <mergeCell ref="E282:H282"/>
    <mergeCell ref="W275:Y275"/>
    <mergeCell ref="AA275:AC275"/>
    <mergeCell ref="G276:G277"/>
    <mergeCell ref="H276:K277"/>
    <mergeCell ref="L276:L277"/>
    <mergeCell ref="M276:P276"/>
    <mergeCell ref="W276:AA276"/>
    <mergeCell ref="AB276:AC276"/>
    <mergeCell ref="M277:P277"/>
    <mergeCell ref="C274:F275"/>
    <mergeCell ref="G274:G275"/>
    <mergeCell ref="H274:K275"/>
    <mergeCell ref="L274:L275"/>
    <mergeCell ref="M274:P274"/>
    <mergeCell ref="M275:P275"/>
    <mergeCell ref="AJ284:AL284"/>
    <mergeCell ref="D290:D291"/>
    <mergeCell ref="E290:I290"/>
    <mergeCell ref="J290:J291"/>
    <mergeCell ref="K290:N290"/>
    <mergeCell ref="O290:O291"/>
    <mergeCell ref="P290:P291"/>
    <mergeCell ref="Q290:Q291"/>
    <mergeCell ref="R290:R291"/>
    <mergeCell ref="S290:V291"/>
    <mergeCell ref="W290:X291"/>
    <mergeCell ref="E291:I291"/>
    <mergeCell ref="K291:N291"/>
    <mergeCell ref="L284:M284"/>
    <mergeCell ref="N284:AA284"/>
    <mergeCell ref="AB284:AD284"/>
    <mergeCell ref="AE284:AF284"/>
    <mergeCell ref="AG284:AI284"/>
    <mergeCell ref="G298:G299"/>
    <mergeCell ref="H298:K299"/>
    <mergeCell ref="L298:O299"/>
    <mergeCell ref="B302:D302"/>
    <mergeCell ref="E302:H302"/>
    <mergeCell ref="W295:Y295"/>
    <mergeCell ref="AA295:AC295"/>
    <mergeCell ref="G296:G297"/>
    <mergeCell ref="H296:K297"/>
    <mergeCell ref="L296:L297"/>
    <mergeCell ref="M296:P296"/>
    <mergeCell ref="W296:AA296"/>
    <mergeCell ref="AB296:AC296"/>
    <mergeCell ref="M297:P297"/>
    <mergeCell ref="C294:F295"/>
    <mergeCell ref="G294:G295"/>
    <mergeCell ref="H294:K295"/>
    <mergeCell ref="L294:L295"/>
    <mergeCell ref="M294:P294"/>
    <mergeCell ref="M295:P295"/>
    <mergeCell ref="AJ304:AL304"/>
    <mergeCell ref="D310:D311"/>
    <mergeCell ref="E310:I310"/>
    <mergeCell ref="J310:J311"/>
    <mergeCell ref="K310:N310"/>
    <mergeCell ref="O310:O311"/>
    <mergeCell ref="P310:P311"/>
    <mergeCell ref="Q310:Q311"/>
    <mergeCell ref="R310:R311"/>
    <mergeCell ref="S310:V311"/>
    <mergeCell ref="W310:X311"/>
    <mergeCell ref="E311:I311"/>
    <mergeCell ref="K311:N311"/>
    <mergeCell ref="L304:M304"/>
    <mergeCell ref="N304:AA304"/>
    <mergeCell ref="AB304:AD304"/>
    <mergeCell ref="AE304:AF304"/>
    <mergeCell ref="AG304:AI304"/>
    <mergeCell ref="G318:G319"/>
    <mergeCell ref="H318:K319"/>
    <mergeCell ref="L318:O319"/>
    <mergeCell ref="B322:D322"/>
    <mergeCell ref="E322:H322"/>
    <mergeCell ref="W315:Y315"/>
    <mergeCell ref="AA315:AC315"/>
    <mergeCell ref="G316:G317"/>
    <mergeCell ref="H316:K317"/>
    <mergeCell ref="L316:L317"/>
    <mergeCell ref="M316:P316"/>
    <mergeCell ref="W316:AA316"/>
    <mergeCell ref="AB316:AC316"/>
    <mergeCell ref="M317:P317"/>
    <mergeCell ref="C314:F315"/>
    <mergeCell ref="G314:G315"/>
    <mergeCell ref="H314:K315"/>
    <mergeCell ref="L314:L315"/>
    <mergeCell ref="M314:P314"/>
    <mergeCell ref="M315:P315"/>
    <mergeCell ref="AJ324:AL324"/>
    <mergeCell ref="D330:D331"/>
    <mergeCell ref="E330:I330"/>
    <mergeCell ref="J330:J331"/>
    <mergeCell ref="K330:N330"/>
    <mergeCell ref="O330:O331"/>
    <mergeCell ref="P330:P331"/>
    <mergeCell ref="Q330:Q331"/>
    <mergeCell ref="R330:R331"/>
    <mergeCell ref="S330:V331"/>
    <mergeCell ref="W330:X331"/>
    <mergeCell ref="E331:I331"/>
    <mergeCell ref="K331:N331"/>
    <mergeCell ref="L324:M324"/>
    <mergeCell ref="N324:AA324"/>
    <mergeCell ref="AB324:AD324"/>
    <mergeCell ref="AE324:AF324"/>
    <mergeCell ref="AG324:AI324"/>
    <mergeCell ref="G338:G339"/>
    <mergeCell ref="H338:K339"/>
    <mergeCell ref="L338:O339"/>
    <mergeCell ref="B342:D342"/>
    <mergeCell ref="E342:H342"/>
    <mergeCell ref="W335:Y335"/>
    <mergeCell ref="AA335:AC335"/>
    <mergeCell ref="G336:G337"/>
    <mergeCell ref="H336:K337"/>
    <mergeCell ref="L336:L337"/>
    <mergeCell ref="M336:P336"/>
    <mergeCell ref="W336:AA336"/>
    <mergeCell ref="AB336:AC336"/>
    <mergeCell ref="M337:P337"/>
    <mergeCell ref="C334:F335"/>
    <mergeCell ref="G334:G335"/>
    <mergeCell ref="H334:K335"/>
    <mergeCell ref="L334:L335"/>
    <mergeCell ref="M334:P334"/>
    <mergeCell ref="M335:P335"/>
    <mergeCell ref="AJ344:AL344"/>
    <mergeCell ref="D350:D351"/>
    <mergeCell ref="E350:I350"/>
    <mergeCell ref="J350:J351"/>
    <mergeCell ref="K350:N350"/>
    <mergeCell ref="O350:O351"/>
    <mergeCell ref="P350:P351"/>
    <mergeCell ref="Q350:Q351"/>
    <mergeCell ref="R350:R351"/>
    <mergeCell ref="S350:V351"/>
    <mergeCell ref="W350:X351"/>
    <mergeCell ref="E351:I351"/>
    <mergeCell ref="K351:N351"/>
    <mergeCell ref="L344:M344"/>
    <mergeCell ref="N344:AA344"/>
    <mergeCell ref="AB344:AD344"/>
    <mergeCell ref="AE344:AF344"/>
    <mergeCell ref="AG344:AI344"/>
    <mergeCell ref="G358:G359"/>
    <mergeCell ref="H358:K359"/>
    <mergeCell ref="L358:O359"/>
    <mergeCell ref="B362:D362"/>
    <mergeCell ref="E362:H362"/>
    <mergeCell ref="W355:Y355"/>
    <mergeCell ref="AA355:AC355"/>
    <mergeCell ref="G356:G357"/>
    <mergeCell ref="H356:K357"/>
    <mergeCell ref="L356:L357"/>
    <mergeCell ref="M356:P356"/>
    <mergeCell ref="W356:AA356"/>
    <mergeCell ref="AB356:AC356"/>
    <mergeCell ref="M357:P357"/>
    <mergeCell ref="C354:F355"/>
    <mergeCell ref="G354:G355"/>
    <mergeCell ref="H354:K355"/>
    <mergeCell ref="L354:L355"/>
    <mergeCell ref="M354:P354"/>
    <mergeCell ref="M355:P355"/>
    <mergeCell ref="AJ364:AL364"/>
    <mergeCell ref="D370:D371"/>
    <mergeCell ref="E370:I370"/>
    <mergeCell ref="J370:J371"/>
    <mergeCell ref="K370:N370"/>
    <mergeCell ref="O370:O371"/>
    <mergeCell ref="P370:P371"/>
    <mergeCell ref="Q370:Q371"/>
    <mergeCell ref="R370:R371"/>
    <mergeCell ref="S370:V371"/>
    <mergeCell ref="W370:X371"/>
    <mergeCell ref="E371:I371"/>
    <mergeCell ref="K371:N371"/>
    <mergeCell ref="L364:M364"/>
    <mergeCell ref="N364:AA364"/>
    <mergeCell ref="AB364:AD364"/>
    <mergeCell ref="AE364:AF364"/>
    <mergeCell ref="AG364:AI364"/>
    <mergeCell ref="G378:G379"/>
    <mergeCell ref="H378:K379"/>
    <mergeCell ref="L378:O379"/>
    <mergeCell ref="B382:D382"/>
    <mergeCell ref="E382:H382"/>
    <mergeCell ref="W375:Y375"/>
    <mergeCell ref="AA375:AC375"/>
    <mergeCell ref="G376:G377"/>
    <mergeCell ref="H376:K377"/>
    <mergeCell ref="L376:L377"/>
    <mergeCell ref="M376:P376"/>
    <mergeCell ref="W376:AA376"/>
    <mergeCell ref="AB376:AC376"/>
    <mergeCell ref="M377:P377"/>
    <mergeCell ref="C374:F375"/>
    <mergeCell ref="G374:G375"/>
    <mergeCell ref="H374:K375"/>
    <mergeCell ref="L374:L375"/>
    <mergeCell ref="M374:P374"/>
    <mergeCell ref="M375:P375"/>
    <mergeCell ref="C394:F395"/>
    <mergeCell ref="G394:G395"/>
    <mergeCell ref="H394:K395"/>
    <mergeCell ref="L394:L395"/>
    <mergeCell ref="M394:P394"/>
    <mergeCell ref="M395:P395"/>
    <mergeCell ref="AJ384:AL384"/>
    <mergeCell ref="D390:D391"/>
    <mergeCell ref="E390:I390"/>
    <mergeCell ref="J390:J391"/>
    <mergeCell ref="K390:N390"/>
    <mergeCell ref="O390:O391"/>
    <mergeCell ref="P390:P391"/>
    <mergeCell ref="Q390:Q391"/>
    <mergeCell ref="R390:R391"/>
    <mergeCell ref="S390:V391"/>
    <mergeCell ref="W390:X391"/>
    <mergeCell ref="E391:I391"/>
    <mergeCell ref="K391:N391"/>
    <mergeCell ref="L384:M384"/>
    <mergeCell ref="N384:AA384"/>
    <mergeCell ref="AB384:AD384"/>
    <mergeCell ref="AE384:AF384"/>
    <mergeCell ref="AG384:AI384"/>
    <mergeCell ref="G398:G399"/>
    <mergeCell ref="H398:K399"/>
    <mergeCell ref="L398:O399"/>
    <mergeCell ref="W395:Y395"/>
    <mergeCell ref="AA395:AC395"/>
    <mergeCell ref="G396:G397"/>
    <mergeCell ref="H396:K397"/>
    <mergeCell ref="L396:L397"/>
    <mergeCell ref="M396:P396"/>
    <mergeCell ref="W396:AA396"/>
    <mergeCell ref="AB396:AC396"/>
    <mergeCell ref="M397:P39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dimension ref="A1:AZ161"/>
  <sheetViews>
    <sheetView topLeftCell="A55" zoomScaleNormal="100" workbookViewId="0">
      <selection activeCell="AK157" sqref="AK157"/>
    </sheetView>
  </sheetViews>
  <sheetFormatPr defaultRowHeight="13.2" x14ac:dyDescent="0.2"/>
  <cols>
    <col min="1" max="1" width="1.6640625" style="8" customWidth="1"/>
    <col min="2" max="125" width="2.109375" customWidth="1"/>
  </cols>
  <sheetData>
    <row r="1" spans="1:52" s="8" customFormat="1" x14ac:dyDescent="0.2"/>
    <row r="2" spans="1:52" x14ac:dyDescent="0.2">
      <c r="B2" s="3" t="s">
        <v>26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2">
      <c r="B3" s="211" t="s">
        <v>86</v>
      </c>
      <c r="C3" s="198"/>
      <c r="D3" s="198"/>
      <c r="E3" s="198"/>
      <c r="F3" s="198"/>
      <c r="G3" s="198"/>
      <c r="H3" s="204">
        <v>55</v>
      </c>
      <c r="I3" s="204"/>
      <c r="J3" s="232" t="s">
        <v>87</v>
      </c>
      <c r="K3" s="233"/>
      <c r="L3" s="233"/>
      <c r="M3" s="233"/>
      <c r="N3" s="233"/>
      <c r="O3" s="233"/>
      <c r="P3" s="233"/>
      <c r="Q3" s="233"/>
      <c r="R3" s="233"/>
      <c r="S3" s="233"/>
      <c r="T3" s="233"/>
      <c r="U3" s="233"/>
      <c r="V3" s="233"/>
      <c r="W3" s="233"/>
      <c r="X3" s="233"/>
      <c r="Y3" s="233"/>
      <c r="Z3" s="233"/>
      <c r="AA3" s="204">
        <v>80</v>
      </c>
      <c r="AB3" s="204"/>
      <c r="AC3" s="232" t="s">
        <v>88</v>
      </c>
      <c r="AD3" s="233"/>
      <c r="AE3" s="233"/>
      <c r="AF3" s="233"/>
      <c r="AG3" s="233"/>
      <c r="AH3" s="233"/>
      <c r="AI3" s="233"/>
      <c r="AJ3" s="233"/>
      <c r="AK3" s="233"/>
      <c r="AL3" s="233"/>
      <c r="AM3" s="233"/>
      <c r="AN3" s="233"/>
      <c r="AO3" s="233"/>
      <c r="AP3" s="234"/>
      <c r="AQ3" s="3"/>
      <c r="AR3" s="3"/>
      <c r="AS3" s="3"/>
      <c r="AT3" s="3"/>
      <c r="AU3" s="3"/>
      <c r="AV3" s="3"/>
      <c r="AW3" s="3"/>
      <c r="AX3" s="3"/>
      <c r="AY3" s="3"/>
      <c r="AZ3" s="3"/>
    </row>
    <row r="4" spans="1:52" x14ac:dyDescent="0.2">
      <c r="B4" s="205" t="s">
        <v>196</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2">
        <v>125</v>
      </c>
      <c r="AL4" s="202"/>
      <c r="AM4" s="202"/>
      <c r="AN4" s="3" t="s">
        <v>89</v>
      </c>
      <c r="AO4" s="3"/>
      <c r="AP4" s="13"/>
      <c r="AQ4" s="3"/>
      <c r="AR4" s="3"/>
      <c r="AS4" s="3"/>
      <c r="AT4" s="3"/>
      <c r="AU4" s="3"/>
      <c r="AV4" s="3"/>
      <c r="AW4" s="3"/>
      <c r="AX4" s="3"/>
      <c r="AY4" s="3"/>
      <c r="AZ4" s="3"/>
    </row>
    <row r="5" spans="1:52" x14ac:dyDescent="0.2">
      <c r="B5" s="235" t="s">
        <v>90</v>
      </c>
      <c r="C5" s="236"/>
      <c r="D5" s="236"/>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14"/>
      <c r="AQ5" s="3"/>
      <c r="AR5" s="3"/>
      <c r="AS5" s="3"/>
      <c r="AT5" s="3"/>
      <c r="AU5" s="3"/>
      <c r="AV5" s="3"/>
      <c r="AW5" s="3"/>
      <c r="AX5" s="3"/>
      <c r="AY5" s="3"/>
      <c r="AZ5" s="3"/>
    </row>
    <row r="6" spans="1:52"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x14ac:dyDescent="0.2">
      <c r="B7" s="203" t="s">
        <v>91</v>
      </c>
      <c r="C7" s="203" t="s">
        <v>43</v>
      </c>
      <c r="D7" s="4" t="s">
        <v>92</v>
      </c>
      <c r="E7" s="4" t="s">
        <v>44</v>
      </c>
      <c r="F7" s="4" t="s">
        <v>93</v>
      </c>
      <c r="G7" s="203" t="s">
        <v>43</v>
      </c>
      <c r="H7" s="221">
        <f>H3</f>
        <v>55</v>
      </c>
      <c r="I7" s="221"/>
      <c r="J7" s="4" t="s">
        <v>44</v>
      </c>
      <c r="K7" s="221">
        <f>AA3</f>
        <v>80</v>
      </c>
      <c r="L7" s="221"/>
      <c r="M7" s="203" t="s">
        <v>43</v>
      </c>
      <c r="N7" s="237">
        <f>ROUND(H7*K7/H8,2)</f>
        <v>35.200000000000003</v>
      </c>
      <c r="O7" s="237"/>
      <c r="P7" s="237"/>
      <c r="Q7" s="237"/>
      <c r="R7" s="203" t="s">
        <v>95</v>
      </c>
      <c r="S7" s="20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x14ac:dyDescent="0.2">
      <c r="B8" s="203"/>
      <c r="C8" s="203"/>
      <c r="D8" s="203" t="s">
        <v>94</v>
      </c>
      <c r="E8" s="203"/>
      <c r="F8" s="203"/>
      <c r="G8" s="203"/>
      <c r="H8" s="203">
        <f>AK4</f>
        <v>125</v>
      </c>
      <c r="I8" s="203"/>
      <c r="J8" s="203"/>
      <c r="K8" s="203"/>
      <c r="L8" s="203"/>
      <c r="M8" s="203"/>
      <c r="N8" s="237"/>
      <c r="O8" s="237"/>
      <c r="P8" s="237"/>
      <c r="Q8" s="237"/>
      <c r="R8" s="203"/>
      <c r="S8" s="20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x14ac:dyDescent="0.2">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3"/>
      <c r="AR9" s="3"/>
      <c r="AS9" s="3"/>
      <c r="AT9" s="3"/>
      <c r="AU9" s="3"/>
      <c r="AV9" s="3"/>
      <c r="AW9" s="3"/>
      <c r="AX9" s="3"/>
      <c r="AY9" s="3"/>
      <c r="AZ9" s="3"/>
    </row>
    <row r="10" spans="1:52" s="7" customFormat="1" x14ac:dyDescent="0.2">
      <c r="A10" s="8"/>
      <c r="B10" s="74" t="s">
        <v>27</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3"/>
      <c r="AR10" s="3"/>
      <c r="AS10" s="3"/>
      <c r="AT10" s="3"/>
      <c r="AU10" s="3"/>
      <c r="AV10" s="3"/>
      <c r="AW10" s="3"/>
      <c r="AX10" s="3"/>
      <c r="AY10" s="3"/>
      <c r="AZ10" s="3"/>
    </row>
    <row r="11" spans="1:52" x14ac:dyDescent="0.2">
      <c r="B11" s="211" t="s">
        <v>86</v>
      </c>
      <c r="C11" s="198"/>
      <c r="D11" s="198"/>
      <c r="E11" s="198"/>
      <c r="F11" s="198"/>
      <c r="G11" s="198"/>
      <c r="H11" s="204">
        <v>60</v>
      </c>
      <c r="I11" s="204"/>
      <c r="J11" s="232" t="s">
        <v>87</v>
      </c>
      <c r="K11" s="233"/>
      <c r="L11" s="233"/>
      <c r="M11" s="233"/>
      <c r="N11" s="233"/>
      <c r="O11" s="233"/>
      <c r="P11" s="233"/>
      <c r="Q11" s="233"/>
      <c r="R11" s="233"/>
      <c r="S11" s="233"/>
      <c r="T11" s="233"/>
      <c r="U11" s="233"/>
      <c r="V11" s="233"/>
      <c r="W11" s="233"/>
      <c r="X11" s="233"/>
      <c r="Y11" s="233"/>
      <c r="Z11" s="233"/>
      <c r="AA11" s="204">
        <v>75</v>
      </c>
      <c r="AB11" s="204"/>
      <c r="AC11" s="232" t="s">
        <v>88</v>
      </c>
      <c r="AD11" s="233"/>
      <c r="AE11" s="233"/>
      <c r="AF11" s="233"/>
      <c r="AG11" s="233"/>
      <c r="AH11" s="233"/>
      <c r="AI11" s="233"/>
      <c r="AJ11" s="233"/>
      <c r="AK11" s="233"/>
      <c r="AL11" s="233"/>
      <c r="AM11" s="233"/>
      <c r="AN11" s="233"/>
      <c r="AO11" s="233"/>
      <c r="AP11" s="234"/>
      <c r="AQ11" s="3"/>
      <c r="AR11" s="3"/>
      <c r="AS11" s="3"/>
      <c r="AT11" s="3"/>
      <c r="AU11" s="3"/>
      <c r="AV11" s="3"/>
      <c r="AW11" s="3"/>
      <c r="AX11" s="3"/>
      <c r="AY11" s="3"/>
      <c r="AZ11" s="3"/>
    </row>
    <row r="12" spans="1:52" x14ac:dyDescent="0.2">
      <c r="B12" s="205" t="s">
        <v>278</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2">
        <v>112</v>
      </c>
      <c r="AL12" s="202"/>
      <c r="AM12" s="202"/>
      <c r="AN12" s="74" t="s">
        <v>89</v>
      </c>
      <c r="AO12" s="74"/>
      <c r="AP12" s="75"/>
      <c r="AQ12" s="3"/>
      <c r="AR12" s="3"/>
      <c r="AS12" s="3"/>
      <c r="AT12" s="3"/>
      <c r="AU12" s="3"/>
      <c r="AV12" s="3"/>
      <c r="AW12" s="3"/>
      <c r="AX12" s="3"/>
      <c r="AY12" s="3"/>
      <c r="AZ12" s="3"/>
    </row>
    <row r="13" spans="1:52" x14ac:dyDescent="0.2">
      <c r="B13" s="235" t="s">
        <v>90</v>
      </c>
      <c r="C13" s="236"/>
      <c r="D13" s="23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14"/>
      <c r="AQ13" s="3"/>
      <c r="AR13" s="3"/>
      <c r="AS13" s="3"/>
      <c r="AT13" s="3"/>
      <c r="AU13" s="3"/>
      <c r="AV13" s="3"/>
      <c r="AW13" s="3"/>
      <c r="AX13" s="3"/>
      <c r="AY13" s="3"/>
      <c r="AZ13" s="3"/>
    </row>
    <row r="14" spans="1:52" x14ac:dyDescent="0.2">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3"/>
      <c r="AR14" s="3"/>
      <c r="AS14" s="3"/>
      <c r="AT14" s="3"/>
      <c r="AU14" s="3"/>
      <c r="AV14" s="3"/>
      <c r="AW14" s="3"/>
      <c r="AX14" s="3"/>
      <c r="AY14" s="3"/>
      <c r="AZ14" s="3"/>
    </row>
    <row r="15" spans="1:52" x14ac:dyDescent="0.2">
      <c r="B15" s="203" t="s">
        <v>91</v>
      </c>
      <c r="C15" s="203" t="s">
        <v>43</v>
      </c>
      <c r="D15" s="76" t="s">
        <v>92</v>
      </c>
      <c r="E15" s="76" t="s">
        <v>44</v>
      </c>
      <c r="F15" s="76" t="s">
        <v>93</v>
      </c>
      <c r="G15" s="203" t="s">
        <v>43</v>
      </c>
      <c r="H15" s="221">
        <f t="shared" ref="H15" si="0">H11</f>
        <v>60</v>
      </c>
      <c r="I15" s="221"/>
      <c r="J15" s="76" t="s">
        <v>44</v>
      </c>
      <c r="K15" s="221">
        <f t="shared" ref="K15" si="1">AA11</f>
        <v>75</v>
      </c>
      <c r="L15" s="221"/>
      <c r="M15" s="203" t="s">
        <v>43</v>
      </c>
      <c r="N15" s="237">
        <f t="shared" ref="N15" si="2">ROUND(H15*K15/H16,2)</f>
        <v>40.18</v>
      </c>
      <c r="O15" s="237"/>
      <c r="P15" s="237"/>
      <c r="Q15" s="237"/>
      <c r="R15" s="203" t="s">
        <v>70</v>
      </c>
      <c r="S15" s="203"/>
      <c r="T15" s="74"/>
      <c r="U15" s="74"/>
      <c r="V15" s="74"/>
      <c r="W15" s="74"/>
      <c r="X15" s="74"/>
      <c r="Y15" s="74"/>
      <c r="Z15" s="74"/>
      <c r="AA15" s="74"/>
      <c r="AB15" s="74"/>
      <c r="AC15" s="74"/>
      <c r="AD15" s="74"/>
      <c r="AE15" s="74"/>
      <c r="AF15" s="74"/>
      <c r="AG15" s="74"/>
      <c r="AH15" s="74"/>
      <c r="AI15" s="74"/>
      <c r="AJ15" s="74"/>
      <c r="AK15" s="74"/>
      <c r="AL15" s="74"/>
      <c r="AM15" s="74"/>
      <c r="AN15" s="74"/>
      <c r="AO15" s="74"/>
      <c r="AP15" s="74"/>
      <c r="AQ15" s="3"/>
      <c r="AR15" s="3"/>
      <c r="AS15" s="3"/>
      <c r="AT15" s="3"/>
      <c r="AU15" s="3"/>
      <c r="AV15" s="3"/>
      <c r="AW15" s="3"/>
      <c r="AX15" s="3"/>
      <c r="AY15" s="3"/>
      <c r="AZ15" s="3"/>
    </row>
    <row r="16" spans="1:52" x14ac:dyDescent="0.2">
      <c r="B16" s="203"/>
      <c r="C16" s="203"/>
      <c r="D16" s="203" t="s">
        <v>94</v>
      </c>
      <c r="E16" s="203"/>
      <c r="F16" s="203"/>
      <c r="G16" s="203"/>
      <c r="H16" s="203">
        <f t="shared" ref="H16" si="3">AK12</f>
        <v>112</v>
      </c>
      <c r="I16" s="203"/>
      <c r="J16" s="203"/>
      <c r="K16" s="203"/>
      <c r="L16" s="203"/>
      <c r="M16" s="203"/>
      <c r="N16" s="237"/>
      <c r="O16" s="237"/>
      <c r="P16" s="237"/>
      <c r="Q16" s="237"/>
      <c r="R16" s="203"/>
      <c r="S16" s="203"/>
      <c r="T16" s="74"/>
      <c r="U16" s="74"/>
      <c r="V16" s="74"/>
      <c r="W16" s="74"/>
      <c r="X16" s="74"/>
      <c r="Y16" s="74"/>
      <c r="Z16" s="74"/>
      <c r="AA16" s="74"/>
      <c r="AB16" s="74"/>
      <c r="AC16" s="74"/>
      <c r="AD16" s="74"/>
      <c r="AE16" s="74"/>
      <c r="AF16" s="74"/>
      <c r="AG16" s="74"/>
      <c r="AH16" s="74"/>
      <c r="AI16" s="74"/>
      <c r="AJ16" s="74"/>
      <c r="AK16" s="74"/>
      <c r="AL16" s="74"/>
      <c r="AM16" s="74"/>
      <c r="AN16" s="74"/>
      <c r="AO16" s="74"/>
      <c r="AP16" s="74"/>
      <c r="AQ16" s="3"/>
      <c r="AR16" s="3"/>
      <c r="AS16" s="3"/>
      <c r="AT16" s="3"/>
      <c r="AU16" s="3"/>
      <c r="AV16" s="3"/>
      <c r="AW16" s="3"/>
      <c r="AX16" s="3"/>
      <c r="AY16" s="3"/>
      <c r="AZ16" s="3"/>
    </row>
    <row r="17" spans="2:52" x14ac:dyDescent="0.2">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3"/>
      <c r="AR17" s="3"/>
      <c r="AS17" s="3"/>
      <c r="AT17" s="3"/>
      <c r="AU17" s="3"/>
      <c r="AV17" s="3"/>
      <c r="AW17" s="3"/>
      <c r="AX17" s="3"/>
      <c r="AY17" s="3"/>
      <c r="AZ17" s="3"/>
    </row>
    <row r="18" spans="2:52" x14ac:dyDescent="0.2">
      <c r="B18" s="74" t="s">
        <v>219</v>
      </c>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3"/>
      <c r="AR18" s="3"/>
      <c r="AS18" s="3"/>
      <c r="AT18" s="3"/>
      <c r="AU18" s="3"/>
      <c r="AV18" s="3"/>
      <c r="AW18" s="3"/>
      <c r="AX18" s="3"/>
      <c r="AY18" s="3"/>
      <c r="AZ18" s="3"/>
    </row>
    <row r="19" spans="2:52" x14ac:dyDescent="0.2">
      <c r="B19" s="211" t="s">
        <v>86</v>
      </c>
      <c r="C19" s="198"/>
      <c r="D19" s="198"/>
      <c r="E19" s="198"/>
      <c r="F19" s="198"/>
      <c r="G19" s="198"/>
      <c r="H19" s="204">
        <v>86</v>
      </c>
      <c r="I19" s="204"/>
      <c r="J19" s="232" t="s">
        <v>87</v>
      </c>
      <c r="K19" s="233"/>
      <c r="L19" s="233"/>
      <c r="M19" s="233"/>
      <c r="N19" s="233"/>
      <c r="O19" s="233"/>
      <c r="P19" s="233"/>
      <c r="Q19" s="233"/>
      <c r="R19" s="233"/>
      <c r="S19" s="233"/>
      <c r="T19" s="233"/>
      <c r="U19" s="233"/>
      <c r="V19" s="233"/>
      <c r="W19" s="233"/>
      <c r="X19" s="233"/>
      <c r="Y19" s="233"/>
      <c r="Z19" s="233"/>
      <c r="AA19" s="204">
        <v>50</v>
      </c>
      <c r="AB19" s="204"/>
      <c r="AC19" s="232" t="s">
        <v>88</v>
      </c>
      <c r="AD19" s="233"/>
      <c r="AE19" s="233"/>
      <c r="AF19" s="233"/>
      <c r="AG19" s="233"/>
      <c r="AH19" s="233"/>
      <c r="AI19" s="233"/>
      <c r="AJ19" s="233"/>
      <c r="AK19" s="233"/>
      <c r="AL19" s="233"/>
      <c r="AM19" s="233"/>
      <c r="AN19" s="233"/>
      <c r="AO19" s="233"/>
      <c r="AP19" s="234"/>
      <c r="AQ19" s="3"/>
      <c r="AR19" s="3"/>
      <c r="AS19" s="3"/>
      <c r="AT19" s="3"/>
      <c r="AU19" s="3"/>
      <c r="AV19" s="3"/>
      <c r="AW19" s="3"/>
      <c r="AX19" s="3"/>
      <c r="AY19" s="3"/>
      <c r="AZ19" s="3"/>
    </row>
    <row r="20" spans="2:52" x14ac:dyDescent="0.2">
      <c r="B20" s="205" t="s">
        <v>279</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2">
        <v>140</v>
      </c>
      <c r="AL20" s="202"/>
      <c r="AM20" s="202"/>
      <c r="AN20" s="74" t="s">
        <v>89</v>
      </c>
      <c r="AO20" s="74"/>
      <c r="AP20" s="75"/>
      <c r="AQ20" s="3"/>
      <c r="AR20" s="3"/>
      <c r="AS20" s="3"/>
      <c r="AT20" s="3"/>
      <c r="AU20" s="3"/>
      <c r="AV20" s="3"/>
      <c r="AW20" s="3"/>
      <c r="AX20" s="3"/>
      <c r="AY20" s="3"/>
      <c r="AZ20" s="3"/>
    </row>
    <row r="21" spans="2:52" x14ac:dyDescent="0.2">
      <c r="B21" s="235" t="s">
        <v>90</v>
      </c>
      <c r="C21" s="236"/>
      <c r="D21" s="23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14"/>
      <c r="AQ21" s="3"/>
      <c r="AR21" s="3"/>
      <c r="AS21" s="3"/>
      <c r="AT21" s="3"/>
      <c r="AU21" s="3"/>
      <c r="AV21" s="3"/>
      <c r="AW21" s="3"/>
      <c r="AX21" s="3"/>
      <c r="AY21" s="3"/>
      <c r="AZ21" s="3"/>
    </row>
    <row r="22" spans="2:52" x14ac:dyDescent="0.2">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3"/>
      <c r="AR22" s="3"/>
      <c r="AS22" s="3"/>
      <c r="AT22" s="3"/>
      <c r="AU22" s="3"/>
      <c r="AV22" s="3"/>
      <c r="AW22" s="3"/>
      <c r="AX22" s="3"/>
      <c r="AY22" s="3"/>
      <c r="AZ22" s="3"/>
    </row>
    <row r="23" spans="2:52" s="8" customFormat="1" x14ac:dyDescent="0.2">
      <c r="B23" s="203" t="s">
        <v>91</v>
      </c>
      <c r="C23" s="203" t="s">
        <v>43</v>
      </c>
      <c r="D23" s="76" t="s">
        <v>92</v>
      </c>
      <c r="E23" s="76" t="s">
        <v>44</v>
      </c>
      <c r="F23" s="76" t="s">
        <v>93</v>
      </c>
      <c r="G23" s="203" t="s">
        <v>43</v>
      </c>
      <c r="H23" s="221">
        <f t="shared" ref="H23" si="4">H19</f>
        <v>86</v>
      </c>
      <c r="I23" s="221"/>
      <c r="J23" s="76" t="s">
        <v>44</v>
      </c>
      <c r="K23" s="221">
        <f t="shared" ref="K23" si="5">AA19</f>
        <v>50</v>
      </c>
      <c r="L23" s="221"/>
      <c r="M23" s="203" t="s">
        <v>43</v>
      </c>
      <c r="N23" s="237">
        <f t="shared" ref="N23" si="6">ROUND(H23*K23/H24,2)</f>
        <v>30.71</v>
      </c>
      <c r="O23" s="237"/>
      <c r="P23" s="237"/>
      <c r="Q23" s="237"/>
      <c r="R23" s="203" t="s">
        <v>70</v>
      </c>
      <c r="S23" s="203"/>
      <c r="T23" s="74"/>
      <c r="U23" s="74"/>
      <c r="V23" s="74"/>
      <c r="W23" s="74"/>
      <c r="X23" s="74"/>
      <c r="Y23" s="74"/>
      <c r="Z23" s="74"/>
      <c r="AA23" s="74"/>
      <c r="AB23" s="74"/>
      <c r="AC23" s="74"/>
      <c r="AD23" s="74"/>
      <c r="AE23" s="74"/>
      <c r="AF23" s="74"/>
      <c r="AG23" s="74"/>
      <c r="AH23" s="74"/>
      <c r="AI23" s="74"/>
      <c r="AJ23" s="74"/>
      <c r="AK23" s="74"/>
      <c r="AL23" s="74"/>
      <c r="AM23" s="74"/>
      <c r="AN23" s="74"/>
      <c r="AO23" s="74"/>
      <c r="AP23" s="74"/>
      <c r="AQ23" s="3"/>
      <c r="AR23" s="3"/>
      <c r="AS23" s="3"/>
      <c r="AT23" s="3"/>
      <c r="AU23" s="3"/>
      <c r="AV23" s="3"/>
      <c r="AW23" s="3"/>
      <c r="AX23" s="3"/>
      <c r="AY23" s="3"/>
      <c r="AZ23" s="3"/>
    </row>
    <row r="24" spans="2:52" x14ac:dyDescent="0.2">
      <c r="B24" s="203"/>
      <c r="C24" s="203"/>
      <c r="D24" s="203" t="s">
        <v>94</v>
      </c>
      <c r="E24" s="203"/>
      <c r="F24" s="203"/>
      <c r="G24" s="203"/>
      <c r="H24" s="203">
        <f t="shared" ref="H24" si="7">AK20</f>
        <v>140</v>
      </c>
      <c r="I24" s="203"/>
      <c r="J24" s="203"/>
      <c r="K24" s="203"/>
      <c r="L24" s="203"/>
      <c r="M24" s="203"/>
      <c r="N24" s="237"/>
      <c r="O24" s="237"/>
      <c r="P24" s="237"/>
      <c r="Q24" s="237"/>
      <c r="R24" s="203"/>
      <c r="S24" s="203"/>
      <c r="T24" s="74"/>
      <c r="U24" s="74"/>
      <c r="V24" s="74"/>
      <c r="W24" s="74"/>
      <c r="X24" s="74"/>
      <c r="Y24" s="74"/>
      <c r="Z24" s="74"/>
      <c r="AA24" s="74"/>
      <c r="AB24" s="74"/>
      <c r="AC24" s="74"/>
      <c r="AD24" s="74"/>
      <c r="AE24" s="74"/>
      <c r="AF24" s="74"/>
      <c r="AG24" s="74"/>
      <c r="AH24" s="74"/>
      <c r="AI24" s="74"/>
      <c r="AJ24" s="74"/>
      <c r="AK24" s="74"/>
      <c r="AL24" s="74"/>
      <c r="AM24" s="74"/>
      <c r="AN24" s="74"/>
      <c r="AO24" s="74"/>
      <c r="AP24" s="74"/>
      <c r="AQ24" s="3"/>
      <c r="AR24" s="3"/>
      <c r="AS24" s="3"/>
      <c r="AT24" s="3"/>
      <c r="AU24" s="3"/>
      <c r="AV24" s="3"/>
      <c r="AW24" s="3"/>
      <c r="AX24" s="3"/>
      <c r="AY24" s="3"/>
      <c r="AZ24" s="3"/>
    </row>
    <row r="25" spans="2:52" x14ac:dyDescent="0.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3"/>
      <c r="AR25" s="3"/>
      <c r="AS25" s="3"/>
      <c r="AT25" s="3"/>
      <c r="AU25" s="3"/>
      <c r="AV25" s="3"/>
      <c r="AW25" s="3"/>
      <c r="AX25" s="3"/>
      <c r="AY25" s="3"/>
      <c r="AZ25" s="3"/>
    </row>
    <row r="26" spans="2:52" x14ac:dyDescent="0.2">
      <c r="B26" s="74" t="s">
        <v>220</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3"/>
      <c r="AR26" s="3"/>
      <c r="AS26" s="3"/>
      <c r="AT26" s="3"/>
      <c r="AU26" s="3"/>
      <c r="AV26" s="3"/>
      <c r="AW26" s="3"/>
      <c r="AX26" s="3"/>
      <c r="AY26" s="3"/>
      <c r="AZ26" s="3"/>
    </row>
    <row r="27" spans="2:52" x14ac:dyDescent="0.2">
      <c r="B27" s="211" t="s">
        <v>86</v>
      </c>
      <c r="C27" s="198"/>
      <c r="D27" s="198"/>
      <c r="E27" s="198"/>
      <c r="F27" s="198"/>
      <c r="G27" s="198"/>
      <c r="H27" s="204">
        <v>70</v>
      </c>
      <c r="I27" s="204"/>
      <c r="J27" s="232" t="s">
        <v>87</v>
      </c>
      <c r="K27" s="233"/>
      <c r="L27" s="233"/>
      <c r="M27" s="233"/>
      <c r="N27" s="233"/>
      <c r="O27" s="233"/>
      <c r="P27" s="233"/>
      <c r="Q27" s="233"/>
      <c r="R27" s="233"/>
      <c r="S27" s="233"/>
      <c r="T27" s="233"/>
      <c r="U27" s="233"/>
      <c r="V27" s="233"/>
      <c r="W27" s="233"/>
      <c r="X27" s="233"/>
      <c r="Y27" s="233"/>
      <c r="Z27" s="233"/>
      <c r="AA27" s="204">
        <v>60</v>
      </c>
      <c r="AB27" s="204"/>
      <c r="AC27" s="232" t="s">
        <v>88</v>
      </c>
      <c r="AD27" s="233"/>
      <c r="AE27" s="233"/>
      <c r="AF27" s="233"/>
      <c r="AG27" s="233"/>
      <c r="AH27" s="233"/>
      <c r="AI27" s="233"/>
      <c r="AJ27" s="233"/>
      <c r="AK27" s="233"/>
      <c r="AL27" s="233"/>
      <c r="AM27" s="233"/>
      <c r="AN27" s="233"/>
      <c r="AO27" s="233"/>
      <c r="AP27" s="234"/>
      <c r="AQ27" s="3"/>
      <c r="AR27" s="3"/>
      <c r="AS27" s="3"/>
      <c r="AT27" s="3"/>
      <c r="AU27" s="3"/>
      <c r="AV27" s="3"/>
      <c r="AW27" s="3"/>
      <c r="AX27" s="3"/>
      <c r="AY27" s="3"/>
      <c r="AZ27" s="3"/>
    </row>
    <row r="28" spans="2:52" x14ac:dyDescent="0.2">
      <c r="B28" s="205" t="s">
        <v>280</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2">
        <v>132</v>
      </c>
      <c r="AL28" s="202"/>
      <c r="AM28" s="202"/>
      <c r="AN28" s="74" t="s">
        <v>89</v>
      </c>
      <c r="AO28" s="74"/>
      <c r="AP28" s="75"/>
      <c r="AQ28" s="3"/>
      <c r="AR28" s="3"/>
      <c r="AS28" s="3"/>
      <c r="AT28" s="3"/>
      <c r="AU28" s="3"/>
      <c r="AV28" s="3"/>
      <c r="AW28" s="3"/>
      <c r="AX28" s="3"/>
      <c r="AY28" s="3"/>
      <c r="AZ28" s="3"/>
    </row>
    <row r="29" spans="2:52" x14ac:dyDescent="0.2">
      <c r="B29" s="235" t="s">
        <v>90</v>
      </c>
      <c r="C29" s="236"/>
      <c r="D29" s="23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14"/>
      <c r="AQ29" s="3"/>
      <c r="AR29" s="3"/>
      <c r="AS29" s="3"/>
      <c r="AT29" s="3"/>
      <c r="AU29" s="3"/>
      <c r="AV29" s="3"/>
      <c r="AW29" s="3"/>
      <c r="AX29" s="3"/>
      <c r="AY29" s="3"/>
      <c r="AZ29" s="3"/>
    </row>
    <row r="30" spans="2:52" x14ac:dyDescent="0.2">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3"/>
      <c r="AR30" s="3"/>
      <c r="AS30" s="3"/>
      <c r="AT30" s="3"/>
      <c r="AU30" s="3"/>
      <c r="AV30" s="3"/>
      <c r="AW30" s="3"/>
      <c r="AX30" s="3"/>
      <c r="AY30" s="3"/>
      <c r="AZ30" s="3"/>
    </row>
    <row r="31" spans="2:52" x14ac:dyDescent="0.2">
      <c r="B31" s="203" t="s">
        <v>91</v>
      </c>
      <c r="C31" s="203" t="s">
        <v>43</v>
      </c>
      <c r="D31" s="76" t="s">
        <v>92</v>
      </c>
      <c r="E31" s="76" t="s">
        <v>44</v>
      </c>
      <c r="F31" s="76" t="s">
        <v>93</v>
      </c>
      <c r="G31" s="203" t="s">
        <v>43</v>
      </c>
      <c r="H31" s="221">
        <f t="shared" ref="H31" si="8">H27</f>
        <v>70</v>
      </c>
      <c r="I31" s="221"/>
      <c r="J31" s="76" t="s">
        <v>44</v>
      </c>
      <c r="K31" s="221">
        <f t="shared" ref="K31" si="9">AA27</f>
        <v>60</v>
      </c>
      <c r="L31" s="221"/>
      <c r="M31" s="203" t="s">
        <v>43</v>
      </c>
      <c r="N31" s="237">
        <f t="shared" ref="N31" si="10">ROUND(H31*K31/H32,2)</f>
        <v>31.82</v>
      </c>
      <c r="O31" s="237"/>
      <c r="P31" s="237"/>
      <c r="Q31" s="237"/>
      <c r="R31" s="203" t="s">
        <v>70</v>
      </c>
      <c r="S31" s="203"/>
      <c r="T31" s="74"/>
      <c r="U31" s="74"/>
      <c r="V31" s="74"/>
      <c r="W31" s="74"/>
      <c r="X31" s="74"/>
      <c r="Y31" s="74"/>
      <c r="Z31" s="74"/>
      <c r="AA31" s="74"/>
      <c r="AB31" s="74"/>
      <c r="AC31" s="74"/>
      <c r="AD31" s="74"/>
      <c r="AE31" s="74"/>
      <c r="AF31" s="74"/>
      <c r="AG31" s="74"/>
      <c r="AH31" s="74"/>
      <c r="AI31" s="74"/>
      <c r="AJ31" s="74"/>
      <c r="AK31" s="74"/>
      <c r="AL31" s="74"/>
      <c r="AM31" s="74"/>
      <c r="AN31" s="74"/>
      <c r="AO31" s="74"/>
      <c r="AP31" s="74"/>
      <c r="AQ31" s="3"/>
      <c r="AR31" s="3"/>
      <c r="AS31" s="3"/>
      <c r="AT31" s="3"/>
      <c r="AU31" s="3"/>
      <c r="AV31" s="3"/>
      <c r="AW31" s="3"/>
      <c r="AX31" s="3"/>
      <c r="AY31" s="3"/>
      <c r="AZ31" s="3"/>
    </row>
    <row r="32" spans="2:52" x14ac:dyDescent="0.2">
      <c r="B32" s="203"/>
      <c r="C32" s="203"/>
      <c r="D32" s="203" t="s">
        <v>94</v>
      </c>
      <c r="E32" s="203"/>
      <c r="F32" s="203"/>
      <c r="G32" s="203"/>
      <c r="H32" s="203">
        <f t="shared" ref="H32" si="11">AK28</f>
        <v>132</v>
      </c>
      <c r="I32" s="203"/>
      <c r="J32" s="203"/>
      <c r="K32" s="203"/>
      <c r="L32" s="203"/>
      <c r="M32" s="203"/>
      <c r="N32" s="237"/>
      <c r="O32" s="237"/>
      <c r="P32" s="237"/>
      <c r="Q32" s="237"/>
      <c r="R32" s="203"/>
      <c r="S32" s="203"/>
      <c r="T32" s="74"/>
      <c r="U32" s="74"/>
      <c r="V32" s="74"/>
      <c r="W32" s="74"/>
      <c r="X32" s="74"/>
      <c r="Y32" s="74"/>
      <c r="Z32" s="74"/>
      <c r="AA32" s="74"/>
      <c r="AB32" s="74"/>
      <c r="AC32" s="74"/>
      <c r="AD32" s="74"/>
      <c r="AE32" s="74"/>
      <c r="AF32" s="74"/>
      <c r="AG32" s="74"/>
      <c r="AH32" s="74"/>
      <c r="AI32" s="74"/>
      <c r="AJ32" s="74"/>
      <c r="AK32" s="74"/>
      <c r="AL32" s="74"/>
      <c r="AM32" s="74"/>
      <c r="AN32" s="74"/>
      <c r="AO32" s="74"/>
      <c r="AP32" s="74"/>
      <c r="AQ32" s="3"/>
      <c r="AR32" s="3"/>
      <c r="AS32" s="3"/>
      <c r="AT32" s="3"/>
      <c r="AU32" s="3"/>
      <c r="AV32" s="3"/>
      <c r="AW32" s="3"/>
      <c r="AX32" s="3"/>
      <c r="AY32" s="3"/>
      <c r="AZ32" s="3"/>
    </row>
    <row r="33" spans="2:5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3"/>
      <c r="AR33" s="3"/>
      <c r="AS33" s="3"/>
      <c r="AT33" s="3"/>
      <c r="AU33" s="3"/>
      <c r="AV33" s="3"/>
      <c r="AW33" s="3"/>
      <c r="AX33" s="3"/>
      <c r="AY33" s="3"/>
      <c r="AZ33" s="3"/>
    </row>
    <row r="34" spans="2:52" x14ac:dyDescent="0.2">
      <c r="B34" s="74" t="s">
        <v>221</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3"/>
      <c r="AR34" s="3"/>
      <c r="AS34" s="3"/>
      <c r="AT34" s="3"/>
      <c r="AU34" s="3"/>
      <c r="AV34" s="3"/>
      <c r="AW34" s="3"/>
      <c r="AX34" s="3"/>
      <c r="AY34" s="3"/>
      <c r="AZ34" s="3"/>
    </row>
    <row r="35" spans="2:52" x14ac:dyDescent="0.2">
      <c r="B35" s="211" t="s">
        <v>86</v>
      </c>
      <c r="C35" s="198"/>
      <c r="D35" s="198"/>
      <c r="E35" s="198"/>
      <c r="F35" s="198"/>
      <c r="G35" s="198"/>
      <c r="H35" s="204">
        <v>40</v>
      </c>
      <c r="I35" s="204"/>
      <c r="J35" s="232" t="s">
        <v>87</v>
      </c>
      <c r="K35" s="233"/>
      <c r="L35" s="233"/>
      <c r="M35" s="233"/>
      <c r="N35" s="233"/>
      <c r="O35" s="233"/>
      <c r="P35" s="233"/>
      <c r="Q35" s="233"/>
      <c r="R35" s="233"/>
      <c r="S35" s="233"/>
      <c r="T35" s="233"/>
      <c r="U35" s="233"/>
      <c r="V35" s="233"/>
      <c r="W35" s="233"/>
      <c r="X35" s="233"/>
      <c r="Y35" s="233"/>
      <c r="Z35" s="233"/>
      <c r="AA35" s="204">
        <v>50</v>
      </c>
      <c r="AB35" s="204"/>
      <c r="AC35" s="232" t="s">
        <v>88</v>
      </c>
      <c r="AD35" s="233"/>
      <c r="AE35" s="233"/>
      <c r="AF35" s="233"/>
      <c r="AG35" s="233"/>
      <c r="AH35" s="233"/>
      <c r="AI35" s="233"/>
      <c r="AJ35" s="233"/>
      <c r="AK35" s="233"/>
      <c r="AL35" s="233"/>
      <c r="AM35" s="233"/>
      <c r="AN35" s="233"/>
      <c r="AO35" s="233"/>
      <c r="AP35" s="234"/>
      <c r="AQ35" s="3"/>
      <c r="AR35" s="3"/>
      <c r="AS35" s="3"/>
      <c r="AT35" s="3"/>
      <c r="AU35" s="3"/>
      <c r="AV35" s="3"/>
      <c r="AW35" s="3"/>
      <c r="AX35" s="3"/>
      <c r="AY35" s="3"/>
      <c r="AZ35" s="3"/>
    </row>
    <row r="36" spans="2:52" x14ac:dyDescent="0.2">
      <c r="B36" s="205" t="s">
        <v>281</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2">
        <v>125</v>
      </c>
      <c r="AL36" s="202"/>
      <c r="AM36" s="202"/>
      <c r="AN36" s="74" t="s">
        <v>89</v>
      </c>
      <c r="AO36" s="74"/>
      <c r="AP36" s="75"/>
      <c r="AQ36" s="3"/>
      <c r="AR36" s="3"/>
      <c r="AS36" s="3"/>
      <c r="AT36" s="3"/>
      <c r="AU36" s="3"/>
      <c r="AV36" s="3"/>
      <c r="AW36" s="3"/>
      <c r="AX36" s="3"/>
      <c r="AY36" s="3"/>
      <c r="AZ36" s="3"/>
    </row>
    <row r="37" spans="2:52" x14ac:dyDescent="0.2">
      <c r="B37" s="235" t="s">
        <v>90</v>
      </c>
      <c r="C37" s="236"/>
      <c r="D37" s="23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14"/>
      <c r="AQ37" s="3"/>
      <c r="AR37" s="3"/>
      <c r="AS37" s="3"/>
      <c r="AT37" s="3"/>
      <c r="AU37" s="3"/>
      <c r="AV37" s="3"/>
      <c r="AW37" s="3"/>
      <c r="AX37" s="3"/>
      <c r="AY37" s="3"/>
      <c r="AZ37" s="3"/>
    </row>
    <row r="38" spans="2:52" x14ac:dyDescent="0.2">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3"/>
      <c r="AR38" s="3"/>
      <c r="AS38" s="3"/>
      <c r="AT38" s="3"/>
      <c r="AU38" s="3"/>
      <c r="AV38" s="3"/>
      <c r="AW38" s="3"/>
      <c r="AX38" s="3"/>
      <c r="AY38" s="3"/>
      <c r="AZ38" s="3"/>
    </row>
    <row r="39" spans="2:52" x14ac:dyDescent="0.2">
      <c r="B39" s="203" t="s">
        <v>91</v>
      </c>
      <c r="C39" s="203" t="s">
        <v>43</v>
      </c>
      <c r="D39" s="76" t="s">
        <v>92</v>
      </c>
      <c r="E39" s="76" t="s">
        <v>44</v>
      </c>
      <c r="F39" s="76" t="s">
        <v>93</v>
      </c>
      <c r="G39" s="203" t="s">
        <v>43</v>
      </c>
      <c r="H39" s="221">
        <f t="shared" ref="H39" si="12">H35</f>
        <v>40</v>
      </c>
      <c r="I39" s="221"/>
      <c r="J39" s="76" t="s">
        <v>44</v>
      </c>
      <c r="K39" s="221">
        <f t="shared" ref="K39" si="13">AA35</f>
        <v>50</v>
      </c>
      <c r="L39" s="221"/>
      <c r="M39" s="203" t="s">
        <v>43</v>
      </c>
      <c r="N39" s="237">
        <f t="shared" ref="N39" si="14">ROUND(H39*K39/H40,2)</f>
        <v>16</v>
      </c>
      <c r="O39" s="237"/>
      <c r="P39" s="237"/>
      <c r="Q39" s="237"/>
      <c r="R39" s="203" t="s">
        <v>70</v>
      </c>
      <c r="S39" s="203"/>
      <c r="T39" s="74"/>
      <c r="U39" s="74"/>
      <c r="V39" s="74"/>
      <c r="W39" s="74"/>
      <c r="X39" s="74"/>
      <c r="Y39" s="74"/>
      <c r="Z39" s="74"/>
      <c r="AA39" s="74"/>
      <c r="AB39" s="74"/>
      <c r="AC39" s="74"/>
      <c r="AD39" s="74"/>
      <c r="AE39" s="74"/>
      <c r="AF39" s="74"/>
      <c r="AG39" s="74"/>
      <c r="AH39" s="74"/>
      <c r="AI39" s="74"/>
      <c r="AJ39" s="74"/>
      <c r="AK39" s="74"/>
      <c r="AL39" s="74"/>
      <c r="AM39" s="74"/>
      <c r="AN39" s="74"/>
      <c r="AO39" s="74"/>
      <c r="AP39" s="74"/>
      <c r="AQ39" s="3"/>
      <c r="AR39" s="3"/>
      <c r="AS39" s="3"/>
      <c r="AT39" s="3"/>
      <c r="AU39" s="3"/>
      <c r="AV39" s="3"/>
      <c r="AW39" s="3"/>
      <c r="AX39" s="3"/>
      <c r="AY39" s="3"/>
      <c r="AZ39" s="3"/>
    </row>
    <row r="40" spans="2:52" x14ac:dyDescent="0.2">
      <c r="B40" s="203"/>
      <c r="C40" s="203"/>
      <c r="D40" s="203" t="s">
        <v>94</v>
      </c>
      <c r="E40" s="203"/>
      <c r="F40" s="203"/>
      <c r="G40" s="203"/>
      <c r="H40" s="203">
        <f t="shared" ref="H40" si="15">AK36</f>
        <v>125</v>
      </c>
      <c r="I40" s="203"/>
      <c r="J40" s="203"/>
      <c r="K40" s="203"/>
      <c r="L40" s="203"/>
      <c r="M40" s="203"/>
      <c r="N40" s="237"/>
      <c r="O40" s="237"/>
      <c r="P40" s="237"/>
      <c r="Q40" s="237"/>
      <c r="R40" s="203"/>
      <c r="S40" s="203"/>
      <c r="T40" s="74"/>
      <c r="U40" s="74"/>
      <c r="V40" s="74"/>
      <c r="W40" s="74"/>
      <c r="X40" s="74"/>
      <c r="Y40" s="74"/>
      <c r="Z40" s="74"/>
      <c r="AA40" s="74"/>
      <c r="AB40" s="74"/>
      <c r="AC40" s="74"/>
      <c r="AD40" s="74"/>
      <c r="AE40" s="74"/>
      <c r="AF40" s="74"/>
      <c r="AG40" s="74"/>
      <c r="AH40" s="74"/>
      <c r="AI40" s="74"/>
      <c r="AJ40" s="74"/>
      <c r="AK40" s="74"/>
      <c r="AL40" s="74"/>
      <c r="AM40" s="74"/>
      <c r="AN40" s="74"/>
      <c r="AO40" s="74"/>
      <c r="AP40" s="74"/>
      <c r="AQ40" s="3"/>
      <c r="AR40" s="3"/>
      <c r="AS40" s="3"/>
      <c r="AT40" s="3"/>
      <c r="AU40" s="3"/>
      <c r="AV40" s="3"/>
      <c r="AW40" s="3"/>
      <c r="AX40" s="3"/>
      <c r="AY40" s="3"/>
      <c r="AZ40" s="3"/>
    </row>
    <row r="41" spans="2:52" x14ac:dyDescent="0.2">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3"/>
      <c r="AR41" s="3"/>
      <c r="AS41" s="3"/>
      <c r="AT41" s="3"/>
      <c r="AU41" s="3"/>
      <c r="AV41" s="3"/>
      <c r="AW41" s="3"/>
      <c r="AX41" s="3"/>
      <c r="AY41" s="3"/>
      <c r="AZ41" s="3"/>
    </row>
    <row r="42" spans="2:52" x14ac:dyDescent="0.2">
      <c r="B42" s="74" t="s">
        <v>222</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3"/>
      <c r="AR42" s="3"/>
      <c r="AS42" s="3"/>
      <c r="AT42" s="3"/>
      <c r="AU42" s="3"/>
      <c r="AV42" s="3"/>
      <c r="AW42" s="3"/>
      <c r="AX42" s="3"/>
      <c r="AY42" s="3"/>
      <c r="AZ42" s="3"/>
    </row>
    <row r="43" spans="2:52" x14ac:dyDescent="0.2">
      <c r="B43" s="211" t="s">
        <v>86</v>
      </c>
      <c r="C43" s="198"/>
      <c r="D43" s="198"/>
      <c r="E43" s="198"/>
      <c r="F43" s="198"/>
      <c r="G43" s="198"/>
      <c r="H43" s="204">
        <v>60</v>
      </c>
      <c r="I43" s="204"/>
      <c r="J43" s="232" t="s">
        <v>87</v>
      </c>
      <c r="K43" s="233"/>
      <c r="L43" s="233"/>
      <c r="M43" s="233"/>
      <c r="N43" s="233"/>
      <c r="O43" s="233"/>
      <c r="P43" s="233"/>
      <c r="Q43" s="233"/>
      <c r="R43" s="233"/>
      <c r="S43" s="233"/>
      <c r="T43" s="233"/>
      <c r="U43" s="233"/>
      <c r="V43" s="233"/>
      <c r="W43" s="233"/>
      <c r="X43" s="233"/>
      <c r="Y43" s="233"/>
      <c r="Z43" s="233"/>
      <c r="AA43" s="204">
        <v>75</v>
      </c>
      <c r="AB43" s="204"/>
      <c r="AC43" s="232" t="s">
        <v>88</v>
      </c>
      <c r="AD43" s="233"/>
      <c r="AE43" s="233"/>
      <c r="AF43" s="233"/>
      <c r="AG43" s="233"/>
      <c r="AH43" s="233"/>
      <c r="AI43" s="233"/>
      <c r="AJ43" s="233"/>
      <c r="AK43" s="233"/>
      <c r="AL43" s="233"/>
      <c r="AM43" s="233"/>
      <c r="AN43" s="233"/>
      <c r="AO43" s="233"/>
      <c r="AP43" s="234"/>
      <c r="AQ43" s="3"/>
      <c r="AR43" s="3"/>
      <c r="AS43" s="3"/>
      <c r="AT43" s="3"/>
      <c r="AU43" s="3"/>
      <c r="AV43" s="3"/>
      <c r="AW43" s="3"/>
      <c r="AX43" s="3"/>
      <c r="AY43" s="3"/>
      <c r="AZ43" s="3"/>
    </row>
    <row r="44" spans="2:52" x14ac:dyDescent="0.2">
      <c r="B44" s="205" t="s">
        <v>282</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2">
        <v>120</v>
      </c>
      <c r="AL44" s="202"/>
      <c r="AM44" s="202"/>
      <c r="AN44" s="74" t="s">
        <v>89</v>
      </c>
      <c r="AO44" s="74"/>
      <c r="AP44" s="75"/>
      <c r="AQ44" s="3"/>
      <c r="AR44" s="3"/>
      <c r="AS44" s="3"/>
      <c r="AT44" s="3"/>
      <c r="AU44" s="3"/>
      <c r="AV44" s="3"/>
      <c r="AW44" s="3"/>
      <c r="AX44" s="3"/>
      <c r="AY44" s="3"/>
      <c r="AZ44" s="3"/>
    </row>
    <row r="45" spans="2:52" x14ac:dyDescent="0.2">
      <c r="B45" s="235" t="s">
        <v>90</v>
      </c>
      <c r="C45" s="236"/>
      <c r="D45" s="23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14"/>
      <c r="AQ45" s="3"/>
      <c r="AR45" s="3"/>
      <c r="AS45" s="3"/>
      <c r="AT45" s="3"/>
      <c r="AU45" s="3"/>
      <c r="AV45" s="3"/>
      <c r="AW45" s="3"/>
      <c r="AX45" s="3"/>
      <c r="AY45" s="3"/>
      <c r="AZ45" s="3"/>
    </row>
    <row r="46" spans="2:52" x14ac:dyDescent="0.2">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3"/>
      <c r="AR46" s="3"/>
      <c r="AS46" s="3"/>
      <c r="AT46" s="3"/>
      <c r="AU46" s="3"/>
      <c r="AV46" s="3"/>
      <c r="AW46" s="3"/>
      <c r="AX46" s="3"/>
      <c r="AY46" s="3"/>
      <c r="AZ46" s="3"/>
    </row>
    <row r="47" spans="2:52" x14ac:dyDescent="0.2">
      <c r="B47" s="203" t="s">
        <v>91</v>
      </c>
      <c r="C47" s="203" t="s">
        <v>43</v>
      </c>
      <c r="D47" s="76" t="s">
        <v>92</v>
      </c>
      <c r="E47" s="76" t="s">
        <v>44</v>
      </c>
      <c r="F47" s="76" t="s">
        <v>93</v>
      </c>
      <c r="G47" s="203" t="s">
        <v>43</v>
      </c>
      <c r="H47" s="221">
        <f t="shared" ref="H47" si="16">H43</f>
        <v>60</v>
      </c>
      <c r="I47" s="221"/>
      <c r="J47" s="76" t="s">
        <v>44</v>
      </c>
      <c r="K47" s="221">
        <f t="shared" ref="K47" si="17">AA43</f>
        <v>75</v>
      </c>
      <c r="L47" s="221"/>
      <c r="M47" s="203" t="s">
        <v>43</v>
      </c>
      <c r="N47" s="237">
        <f t="shared" ref="N47" si="18">ROUND(H47*K47/H48,2)</f>
        <v>37.5</v>
      </c>
      <c r="O47" s="237"/>
      <c r="P47" s="237"/>
      <c r="Q47" s="237"/>
      <c r="R47" s="203" t="s">
        <v>70</v>
      </c>
      <c r="S47" s="203"/>
      <c r="T47" s="74"/>
      <c r="U47" s="74"/>
      <c r="V47" s="74"/>
      <c r="W47" s="74"/>
      <c r="X47" s="74"/>
      <c r="Y47" s="74"/>
      <c r="Z47" s="74"/>
      <c r="AA47" s="74"/>
      <c r="AB47" s="74"/>
      <c r="AC47" s="74"/>
      <c r="AD47" s="74"/>
      <c r="AE47" s="74"/>
      <c r="AF47" s="74"/>
      <c r="AG47" s="74"/>
      <c r="AH47" s="74"/>
      <c r="AI47" s="74"/>
      <c r="AJ47" s="74"/>
      <c r="AK47" s="74"/>
      <c r="AL47" s="74"/>
      <c r="AM47" s="74"/>
      <c r="AN47" s="74"/>
      <c r="AO47" s="74"/>
      <c r="AP47" s="74"/>
      <c r="AQ47" s="3"/>
      <c r="AR47" s="3"/>
      <c r="AS47" s="3"/>
      <c r="AT47" s="3"/>
      <c r="AU47" s="3"/>
      <c r="AV47" s="3"/>
      <c r="AW47" s="3"/>
      <c r="AX47" s="3"/>
      <c r="AY47" s="3"/>
      <c r="AZ47" s="3"/>
    </row>
    <row r="48" spans="2:52" x14ac:dyDescent="0.2">
      <c r="B48" s="203"/>
      <c r="C48" s="203"/>
      <c r="D48" s="203" t="s">
        <v>94</v>
      </c>
      <c r="E48" s="203"/>
      <c r="F48" s="203"/>
      <c r="G48" s="203"/>
      <c r="H48" s="203">
        <f t="shared" ref="H48" si="19">AK44</f>
        <v>120</v>
      </c>
      <c r="I48" s="203"/>
      <c r="J48" s="203"/>
      <c r="K48" s="203"/>
      <c r="L48" s="203"/>
      <c r="M48" s="203"/>
      <c r="N48" s="237"/>
      <c r="O48" s="237"/>
      <c r="P48" s="237"/>
      <c r="Q48" s="237"/>
      <c r="R48" s="203"/>
      <c r="S48" s="203"/>
      <c r="T48" s="74"/>
      <c r="U48" s="74"/>
      <c r="V48" s="74"/>
      <c r="W48" s="74"/>
      <c r="X48" s="74"/>
      <c r="Y48" s="74"/>
      <c r="Z48" s="74"/>
      <c r="AA48" s="74"/>
      <c r="AB48" s="74"/>
      <c r="AC48" s="74"/>
      <c r="AD48" s="74"/>
      <c r="AE48" s="74"/>
      <c r="AF48" s="74"/>
      <c r="AG48" s="74"/>
      <c r="AH48" s="74"/>
      <c r="AI48" s="74"/>
      <c r="AJ48" s="74"/>
      <c r="AK48" s="74"/>
      <c r="AL48" s="74"/>
      <c r="AM48" s="74"/>
      <c r="AN48" s="74"/>
      <c r="AO48" s="74"/>
      <c r="AP48" s="74"/>
      <c r="AQ48" s="3"/>
      <c r="AR48" s="3"/>
      <c r="AS48" s="3"/>
      <c r="AT48" s="3"/>
      <c r="AU48" s="3"/>
      <c r="AV48" s="3"/>
      <c r="AW48" s="3"/>
      <c r="AX48" s="3"/>
      <c r="AY48" s="3"/>
      <c r="AZ48" s="3"/>
    </row>
    <row r="49" spans="2:52" x14ac:dyDescent="0.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3"/>
      <c r="AR49" s="3"/>
      <c r="AS49" s="3"/>
      <c r="AT49" s="3"/>
      <c r="AU49" s="3"/>
      <c r="AV49" s="3"/>
      <c r="AW49" s="3"/>
      <c r="AX49" s="3"/>
      <c r="AY49" s="3"/>
      <c r="AZ49" s="3"/>
    </row>
    <row r="50" spans="2:52" x14ac:dyDescent="0.2">
      <c r="B50" s="74" t="s">
        <v>223</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3"/>
      <c r="AR50" s="3"/>
      <c r="AS50" s="3"/>
      <c r="AT50" s="3"/>
      <c r="AU50" s="3"/>
      <c r="AV50" s="3"/>
      <c r="AW50" s="3"/>
      <c r="AX50" s="3"/>
      <c r="AY50" s="3"/>
      <c r="AZ50" s="3"/>
    </row>
    <row r="51" spans="2:52" x14ac:dyDescent="0.2">
      <c r="B51" s="211" t="s">
        <v>86</v>
      </c>
      <c r="C51" s="198"/>
      <c r="D51" s="198"/>
      <c r="E51" s="198"/>
      <c r="F51" s="198"/>
      <c r="G51" s="198"/>
      <c r="H51" s="204">
        <v>75</v>
      </c>
      <c r="I51" s="204"/>
      <c r="J51" s="232" t="s">
        <v>87</v>
      </c>
      <c r="K51" s="233"/>
      <c r="L51" s="233"/>
      <c r="M51" s="233"/>
      <c r="N51" s="233"/>
      <c r="O51" s="233"/>
      <c r="P51" s="233"/>
      <c r="Q51" s="233"/>
      <c r="R51" s="233"/>
      <c r="S51" s="233"/>
      <c r="T51" s="233"/>
      <c r="U51" s="233"/>
      <c r="V51" s="233"/>
      <c r="W51" s="233"/>
      <c r="X51" s="233"/>
      <c r="Y51" s="233"/>
      <c r="Z51" s="233"/>
      <c r="AA51" s="204">
        <v>65</v>
      </c>
      <c r="AB51" s="204"/>
      <c r="AC51" s="232" t="s">
        <v>88</v>
      </c>
      <c r="AD51" s="233"/>
      <c r="AE51" s="233"/>
      <c r="AF51" s="233"/>
      <c r="AG51" s="233"/>
      <c r="AH51" s="233"/>
      <c r="AI51" s="233"/>
      <c r="AJ51" s="233"/>
      <c r="AK51" s="233"/>
      <c r="AL51" s="233"/>
      <c r="AM51" s="233"/>
      <c r="AN51" s="233"/>
      <c r="AO51" s="233"/>
      <c r="AP51" s="234"/>
      <c r="AQ51" s="3"/>
      <c r="AR51" s="3"/>
      <c r="AS51" s="3"/>
      <c r="AT51" s="3"/>
      <c r="AU51" s="3"/>
      <c r="AV51" s="3"/>
      <c r="AW51" s="3"/>
      <c r="AX51" s="3"/>
      <c r="AY51" s="3"/>
      <c r="AZ51" s="3"/>
    </row>
    <row r="52" spans="2:52" x14ac:dyDescent="0.2">
      <c r="B52" s="205" t="s">
        <v>283</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2">
        <v>128</v>
      </c>
      <c r="AL52" s="202"/>
      <c r="AM52" s="202"/>
      <c r="AN52" s="74" t="s">
        <v>89</v>
      </c>
      <c r="AO52" s="74"/>
      <c r="AP52" s="75"/>
      <c r="AQ52" s="3"/>
      <c r="AR52" s="3"/>
      <c r="AS52" s="3"/>
      <c r="AT52" s="3"/>
      <c r="AU52" s="3"/>
      <c r="AV52" s="3"/>
      <c r="AW52" s="3"/>
      <c r="AX52" s="3"/>
      <c r="AY52" s="3"/>
      <c r="AZ52" s="3"/>
    </row>
    <row r="53" spans="2:52" x14ac:dyDescent="0.2">
      <c r="B53" s="235" t="s">
        <v>90</v>
      </c>
      <c r="C53" s="236"/>
      <c r="D53" s="23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14"/>
      <c r="AQ53" s="3"/>
      <c r="AR53" s="3"/>
      <c r="AS53" s="3"/>
      <c r="AT53" s="3"/>
      <c r="AU53" s="3"/>
      <c r="AV53" s="3"/>
      <c r="AW53" s="3"/>
      <c r="AX53" s="3"/>
      <c r="AY53" s="3"/>
      <c r="AZ53" s="3"/>
    </row>
    <row r="54" spans="2:52" x14ac:dyDescent="0.2">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3"/>
      <c r="AR54" s="3"/>
      <c r="AS54" s="3"/>
      <c r="AT54" s="3"/>
      <c r="AU54" s="3"/>
      <c r="AV54" s="3"/>
      <c r="AW54" s="3"/>
      <c r="AX54" s="3"/>
      <c r="AY54" s="3"/>
      <c r="AZ54" s="3"/>
    </row>
    <row r="55" spans="2:52" x14ac:dyDescent="0.2">
      <c r="B55" s="203" t="s">
        <v>91</v>
      </c>
      <c r="C55" s="203" t="s">
        <v>43</v>
      </c>
      <c r="D55" s="76" t="s">
        <v>92</v>
      </c>
      <c r="E55" s="76" t="s">
        <v>44</v>
      </c>
      <c r="F55" s="76" t="s">
        <v>93</v>
      </c>
      <c r="G55" s="203" t="s">
        <v>43</v>
      </c>
      <c r="H55" s="221">
        <f t="shared" ref="H55" si="20">H51</f>
        <v>75</v>
      </c>
      <c r="I55" s="221"/>
      <c r="J55" s="76" t="s">
        <v>44</v>
      </c>
      <c r="K55" s="221">
        <f t="shared" ref="K55" si="21">AA51</f>
        <v>65</v>
      </c>
      <c r="L55" s="221"/>
      <c r="M55" s="203" t="s">
        <v>43</v>
      </c>
      <c r="N55" s="237">
        <f t="shared" ref="N55" si="22">ROUND(H55*K55/H56,2)</f>
        <v>38.090000000000003</v>
      </c>
      <c r="O55" s="237"/>
      <c r="P55" s="237"/>
      <c r="Q55" s="237"/>
      <c r="R55" s="203" t="s">
        <v>70</v>
      </c>
      <c r="S55" s="203"/>
      <c r="T55" s="74"/>
      <c r="U55" s="74"/>
      <c r="V55" s="74"/>
      <c r="W55" s="74"/>
      <c r="X55" s="74"/>
      <c r="Y55" s="74"/>
      <c r="Z55" s="74"/>
      <c r="AA55" s="74"/>
      <c r="AB55" s="74"/>
      <c r="AC55" s="74"/>
      <c r="AD55" s="74"/>
      <c r="AE55" s="74"/>
      <c r="AF55" s="74"/>
      <c r="AG55" s="74"/>
      <c r="AH55" s="74"/>
      <c r="AI55" s="74"/>
      <c r="AJ55" s="74"/>
      <c r="AK55" s="74"/>
      <c r="AL55" s="74"/>
      <c r="AM55" s="74"/>
      <c r="AN55" s="74"/>
      <c r="AO55" s="74"/>
      <c r="AP55" s="74"/>
      <c r="AQ55" s="3"/>
      <c r="AR55" s="3"/>
      <c r="AS55" s="3"/>
      <c r="AT55" s="3"/>
      <c r="AU55" s="3"/>
      <c r="AV55" s="3"/>
      <c r="AW55" s="3"/>
      <c r="AX55" s="3"/>
      <c r="AY55" s="3"/>
      <c r="AZ55" s="3"/>
    </row>
    <row r="56" spans="2:52" x14ac:dyDescent="0.2">
      <c r="B56" s="203"/>
      <c r="C56" s="203"/>
      <c r="D56" s="203" t="s">
        <v>94</v>
      </c>
      <c r="E56" s="203"/>
      <c r="F56" s="203"/>
      <c r="G56" s="203"/>
      <c r="H56" s="203">
        <f t="shared" ref="H56" si="23">AK52</f>
        <v>128</v>
      </c>
      <c r="I56" s="203"/>
      <c r="J56" s="203"/>
      <c r="K56" s="203"/>
      <c r="L56" s="203"/>
      <c r="M56" s="203"/>
      <c r="N56" s="237"/>
      <c r="O56" s="237"/>
      <c r="P56" s="237"/>
      <c r="Q56" s="237"/>
      <c r="R56" s="203"/>
      <c r="S56" s="203"/>
      <c r="T56" s="74"/>
      <c r="U56" s="74"/>
      <c r="V56" s="74"/>
      <c r="W56" s="74"/>
      <c r="X56" s="74"/>
      <c r="Y56" s="74"/>
      <c r="Z56" s="74"/>
      <c r="AA56" s="74"/>
      <c r="AB56" s="74"/>
      <c r="AC56" s="74"/>
      <c r="AD56" s="74"/>
      <c r="AE56" s="74"/>
      <c r="AF56" s="74"/>
      <c r="AG56" s="74"/>
      <c r="AH56" s="74"/>
      <c r="AI56" s="74"/>
      <c r="AJ56" s="74"/>
      <c r="AK56" s="74"/>
      <c r="AL56" s="74"/>
      <c r="AM56" s="74"/>
      <c r="AN56" s="74"/>
      <c r="AO56" s="74"/>
      <c r="AP56" s="74"/>
      <c r="AQ56" s="3"/>
      <c r="AR56" s="3"/>
      <c r="AS56" s="3"/>
      <c r="AT56" s="3"/>
      <c r="AU56" s="3"/>
      <c r="AV56" s="3"/>
      <c r="AW56" s="3"/>
      <c r="AX56" s="3"/>
      <c r="AY56" s="3"/>
      <c r="AZ56" s="3"/>
    </row>
    <row r="57" spans="2:52" ht="40.5" customHeight="1" x14ac:dyDescent="0.2">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3"/>
      <c r="AR57" s="3"/>
      <c r="AS57" s="3"/>
      <c r="AT57" s="3"/>
      <c r="AU57" s="3"/>
      <c r="AV57" s="3"/>
      <c r="AW57" s="3"/>
      <c r="AX57" s="3"/>
      <c r="AY57" s="3"/>
      <c r="AZ57" s="3"/>
    </row>
    <row r="58" spans="2:52" x14ac:dyDescent="0.2">
      <c r="B58" s="74" t="s">
        <v>224</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3"/>
      <c r="AR58" s="3"/>
      <c r="AS58" s="3"/>
      <c r="AT58" s="3"/>
      <c r="AU58" s="3"/>
      <c r="AV58" s="3"/>
      <c r="AW58" s="3"/>
      <c r="AX58" s="3"/>
      <c r="AY58" s="3"/>
      <c r="AZ58" s="3"/>
    </row>
    <row r="59" spans="2:52" x14ac:dyDescent="0.2">
      <c r="B59" s="211" t="s">
        <v>86</v>
      </c>
      <c r="C59" s="198"/>
      <c r="D59" s="198"/>
      <c r="E59" s="198"/>
      <c r="F59" s="198"/>
      <c r="G59" s="198"/>
      <c r="H59" s="204">
        <v>80</v>
      </c>
      <c r="I59" s="204"/>
      <c r="J59" s="232" t="s">
        <v>87</v>
      </c>
      <c r="K59" s="233"/>
      <c r="L59" s="233"/>
      <c r="M59" s="233"/>
      <c r="N59" s="233"/>
      <c r="O59" s="233"/>
      <c r="P59" s="233"/>
      <c r="Q59" s="233"/>
      <c r="R59" s="233"/>
      <c r="S59" s="233"/>
      <c r="T59" s="233"/>
      <c r="U59" s="233"/>
      <c r="V59" s="233"/>
      <c r="W59" s="233"/>
      <c r="X59" s="233"/>
      <c r="Y59" s="233"/>
      <c r="Z59" s="233"/>
      <c r="AA59" s="204">
        <v>60</v>
      </c>
      <c r="AB59" s="204"/>
      <c r="AC59" s="232" t="s">
        <v>88</v>
      </c>
      <c r="AD59" s="233"/>
      <c r="AE59" s="233"/>
      <c r="AF59" s="233"/>
      <c r="AG59" s="233"/>
      <c r="AH59" s="233"/>
      <c r="AI59" s="233"/>
      <c r="AJ59" s="233"/>
      <c r="AK59" s="233"/>
      <c r="AL59" s="233"/>
      <c r="AM59" s="233"/>
      <c r="AN59" s="233"/>
      <c r="AO59" s="233"/>
      <c r="AP59" s="234"/>
      <c r="AQ59" s="3"/>
      <c r="AR59" s="3"/>
      <c r="AS59" s="3"/>
      <c r="AT59" s="3"/>
      <c r="AU59" s="3"/>
      <c r="AV59" s="3"/>
      <c r="AW59" s="3"/>
      <c r="AX59" s="3"/>
      <c r="AY59" s="3"/>
      <c r="AZ59" s="3"/>
    </row>
    <row r="60" spans="2:52" x14ac:dyDescent="0.2">
      <c r="B60" s="205" t="s">
        <v>284</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2">
        <v>131</v>
      </c>
      <c r="AL60" s="202"/>
      <c r="AM60" s="202"/>
      <c r="AN60" s="74" t="s">
        <v>89</v>
      </c>
      <c r="AO60" s="74"/>
      <c r="AP60" s="75"/>
      <c r="AQ60" s="3"/>
      <c r="AR60" s="3"/>
      <c r="AS60" s="3"/>
      <c r="AT60" s="3"/>
      <c r="AU60" s="3"/>
      <c r="AV60" s="3"/>
      <c r="AW60" s="3"/>
      <c r="AX60" s="3"/>
      <c r="AY60" s="3"/>
      <c r="AZ60" s="3"/>
    </row>
    <row r="61" spans="2:52" x14ac:dyDescent="0.2">
      <c r="B61" s="235" t="s">
        <v>90</v>
      </c>
      <c r="C61" s="236"/>
      <c r="D61" s="23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14"/>
      <c r="AQ61" s="3"/>
      <c r="AR61" s="3"/>
      <c r="AS61" s="3"/>
      <c r="AT61" s="3"/>
      <c r="AU61" s="3"/>
      <c r="AV61" s="3"/>
      <c r="AW61" s="3"/>
      <c r="AX61" s="3"/>
      <c r="AY61" s="3"/>
      <c r="AZ61" s="3"/>
    </row>
    <row r="62" spans="2:52"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3"/>
      <c r="AR62" s="3"/>
      <c r="AS62" s="3"/>
      <c r="AT62" s="3"/>
      <c r="AU62" s="3"/>
      <c r="AV62" s="3"/>
      <c r="AW62" s="3"/>
      <c r="AX62" s="3"/>
      <c r="AY62" s="3"/>
      <c r="AZ62" s="3"/>
    </row>
    <row r="63" spans="2:52" x14ac:dyDescent="0.2">
      <c r="B63" s="203" t="s">
        <v>91</v>
      </c>
      <c r="C63" s="203" t="s">
        <v>43</v>
      </c>
      <c r="D63" s="76" t="s">
        <v>92</v>
      </c>
      <c r="E63" s="76" t="s">
        <v>44</v>
      </c>
      <c r="F63" s="76" t="s">
        <v>93</v>
      </c>
      <c r="G63" s="203" t="s">
        <v>43</v>
      </c>
      <c r="H63" s="221">
        <f t="shared" ref="H63" si="24">H59</f>
        <v>80</v>
      </c>
      <c r="I63" s="221"/>
      <c r="J63" s="76" t="s">
        <v>44</v>
      </c>
      <c r="K63" s="221">
        <f t="shared" ref="K63" si="25">AA59</f>
        <v>60</v>
      </c>
      <c r="L63" s="221"/>
      <c r="M63" s="203" t="s">
        <v>43</v>
      </c>
      <c r="N63" s="237">
        <f t="shared" ref="N63" si="26">ROUND(H63*K63/H64,2)</f>
        <v>36.64</v>
      </c>
      <c r="O63" s="237"/>
      <c r="P63" s="237"/>
      <c r="Q63" s="237"/>
      <c r="R63" s="203" t="s">
        <v>70</v>
      </c>
      <c r="S63" s="203"/>
      <c r="T63" s="74"/>
      <c r="U63" s="74"/>
      <c r="V63" s="74"/>
      <c r="W63" s="74"/>
      <c r="X63" s="74"/>
      <c r="Y63" s="74"/>
      <c r="Z63" s="74"/>
      <c r="AA63" s="74"/>
      <c r="AB63" s="74"/>
      <c r="AC63" s="74"/>
      <c r="AD63" s="74"/>
      <c r="AE63" s="74"/>
      <c r="AF63" s="74"/>
      <c r="AG63" s="74"/>
      <c r="AH63" s="74"/>
      <c r="AI63" s="74"/>
      <c r="AJ63" s="74"/>
      <c r="AK63" s="74"/>
      <c r="AL63" s="74"/>
      <c r="AM63" s="74"/>
      <c r="AN63" s="74"/>
      <c r="AO63" s="74"/>
      <c r="AP63" s="74"/>
      <c r="AQ63" s="3"/>
      <c r="AR63" s="3"/>
      <c r="AS63" s="3"/>
      <c r="AT63" s="3"/>
      <c r="AU63" s="3"/>
      <c r="AV63" s="3"/>
      <c r="AW63" s="3"/>
      <c r="AX63" s="3"/>
      <c r="AY63" s="3"/>
      <c r="AZ63" s="3"/>
    </row>
    <row r="64" spans="2:52" x14ac:dyDescent="0.2">
      <c r="B64" s="203"/>
      <c r="C64" s="203"/>
      <c r="D64" s="203" t="s">
        <v>94</v>
      </c>
      <c r="E64" s="203"/>
      <c r="F64" s="203"/>
      <c r="G64" s="203"/>
      <c r="H64" s="203">
        <f t="shared" ref="H64" si="27">AK60</f>
        <v>131</v>
      </c>
      <c r="I64" s="203"/>
      <c r="J64" s="203"/>
      <c r="K64" s="203"/>
      <c r="L64" s="203"/>
      <c r="M64" s="203"/>
      <c r="N64" s="237"/>
      <c r="O64" s="237"/>
      <c r="P64" s="237"/>
      <c r="Q64" s="237"/>
      <c r="R64" s="203"/>
      <c r="S64" s="203"/>
      <c r="T64" s="74"/>
      <c r="U64" s="74"/>
      <c r="V64" s="74"/>
      <c r="W64" s="74"/>
      <c r="X64" s="74"/>
      <c r="Y64" s="74"/>
      <c r="Z64" s="74"/>
      <c r="AA64" s="74"/>
      <c r="AB64" s="74"/>
      <c r="AC64" s="74"/>
      <c r="AD64" s="74"/>
      <c r="AE64" s="74"/>
      <c r="AF64" s="74"/>
      <c r="AG64" s="74"/>
      <c r="AH64" s="74"/>
      <c r="AI64" s="74"/>
      <c r="AJ64" s="74"/>
      <c r="AK64" s="74"/>
      <c r="AL64" s="74"/>
      <c r="AM64" s="74"/>
      <c r="AN64" s="74"/>
      <c r="AO64" s="74"/>
      <c r="AP64" s="74"/>
      <c r="AQ64" s="3"/>
      <c r="AR64" s="3"/>
      <c r="AS64" s="3"/>
      <c r="AT64" s="3"/>
      <c r="AU64" s="3"/>
      <c r="AV64" s="3"/>
      <c r="AW64" s="3"/>
      <c r="AX64" s="3"/>
      <c r="AY64" s="3"/>
      <c r="AZ64" s="3"/>
    </row>
    <row r="65" spans="2:52" x14ac:dyDescent="0.2">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3"/>
      <c r="AR65" s="3"/>
      <c r="AS65" s="3"/>
      <c r="AT65" s="3"/>
      <c r="AU65" s="3"/>
      <c r="AV65" s="3"/>
      <c r="AW65" s="3"/>
      <c r="AX65" s="3"/>
      <c r="AY65" s="3"/>
      <c r="AZ65" s="3"/>
    </row>
    <row r="66" spans="2:52" x14ac:dyDescent="0.2">
      <c r="B66" s="74" t="s">
        <v>215</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3"/>
      <c r="AR66" s="3"/>
      <c r="AS66" s="3"/>
      <c r="AT66" s="3"/>
      <c r="AU66" s="3"/>
      <c r="AV66" s="3"/>
      <c r="AW66" s="3"/>
      <c r="AX66" s="3"/>
      <c r="AY66" s="3"/>
      <c r="AZ66" s="3"/>
    </row>
    <row r="67" spans="2:52" x14ac:dyDescent="0.2">
      <c r="B67" s="211" t="s">
        <v>86</v>
      </c>
      <c r="C67" s="198"/>
      <c r="D67" s="198"/>
      <c r="E67" s="198"/>
      <c r="F67" s="198"/>
      <c r="G67" s="198"/>
      <c r="H67" s="204">
        <v>55</v>
      </c>
      <c r="I67" s="204"/>
      <c r="J67" s="232" t="s">
        <v>87</v>
      </c>
      <c r="K67" s="233"/>
      <c r="L67" s="233"/>
      <c r="M67" s="233"/>
      <c r="N67" s="233"/>
      <c r="O67" s="233"/>
      <c r="P67" s="233"/>
      <c r="Q67" s="233"/>
      <c r="R67" s="233"/>
      <c r="S67" s="233"/>
      <c r="T67" s="233"/>
      <c r="U67" s="233"/>
      <c r="V67" s="233"/>
      <c r="W67" s="233"/>
      <c r="X67" s="233"/>
      <c r="Y67" s="233"/>
      <c r="Z67" s="233"/>
      <c r="AA67" s="204">
        <v>50</v>
      </c>
      <c r="AB67" s="204"/>
      <c r="AC67" s="232" t="s">
        <v>88</v>
      </c>
      <c r="AD67" s="233"/>
      <c r="AE67" s="233"/>
      <c r="AF67" s="233"/>
      <c r="AG67" s="233"/>
      <c r="AH67" s="233"/>
      <c r="AI67" s="233"/>
      <c r="AJ67" s="233"/>
      <c r="AK67" s="233"/>
      <c r="AL67" s="233"/>
      <c r="AM67" s="233"/>
      <c r="AN67" s="233"/>
      <c r="AO67" s="233"/>
      <c r="AP67" s="234"/>
      <c r="AQ67" s="3"/>
      <c r="AR67" s="3"/>
      <c r="AS67" s="3"/>
      <c r="AT67" s="3"/>
      <c r="AU67" s="3"/>
      <c r="AV67" s="3"/>
      <c r="AW67" s="3"/>
      <c r="AX67" s="3"/>
      <c r="AY67" s="3"/>
      <c r="AZ67" s="3"/>
    </row>
    <row r="68" spans="2:52" x14ac:dyDescent="0.2">
      <c r="B68" s="205" t="s">
        <v>285</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2">
        <v>120</v>
      </c>
      <c r="AL68" s="202"/>
      <c r="AM68" s="202"/>
      <c r="AN68" s="74" t="s">
        <v>89</v>
      </c>
      <c r="AO68" s="74"/>
      <c r="AP68" s="75"/>
      <c r="AQ68" s="3"/>
      <c r="AR68" s="3"/>
      <c r="AS68" s="3"/>
      <c r="AT68" s="3"/>
      <c r="AU68" s="3"/>
      <c r="AV68" s="3"/>
      <c r="AW68" s="3"/>
      <c r="AX68" s="3"/>
      <c r="AY68" s="3"/>
      <c r="AZ68" s="3"/>
    </row>
    <row r="69" spans="2:52" x14ac:dyDescent="0.2">
      <c r="B69" s="235" t="s">
        <v>90</v>
      </c>
      <c r="C69" s="236"/>
      <c r="D69" s="23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14"/>
      <c r="AQ69" s="3"/>
      <c r="AR69" s="3"/>
      <c r="AS69" s="3"/>
      <c r="AT69" s="3"/>
      <c r="AU69" s="3"/>
      <c r="AV69" s="3"/>
      <c r="AW69" s="3"/>
      <c r="AX69" s="3"/>
      <c r="AY69" s="3"/>
      <c r="AZ69" s="3"/>
    </row>
    <row r="70" spans="2:52" x14ac:dyDescent="0.2">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3"/>
      <c r="AR70" s="3"/>
      <c r="AS70" s="3"/>
      <c r="AT70" s="3"/>
      <c r="AU70" s="3"/>
      <c r="AV70" s="3"/>
      <c r="AW70" s="3"/>
      <c r="AX70" s="3"/>
      <c r="AY70" s="3"/>
      <c r="AZ70" s="3"/>
    </row>
    <row r="71" spans="2:52" x14ac:dyDescent="0.2">
      <c r="B71" s="203" t="s">
        <v>91</v>
      </c>
      <c r="C71" s="203" t="s">
        <v>43</v>
      </c>
      <c r="D71" s="76" t="s">
        <v>92</v>
      </c>
      <c r="E71" s="76" t="s">
        <v>44</v>
      </c>
      <c r="F71" s="76" t="s">
        <v>93</v>
      </c>
      <c r="G71" s="203" t="s">
        <v>43</v>
      </c>
      <c r="H71" s="221">
        <f t="shared" ref="H71" si="28">H67</f>
        <v>55</v>
      </c>
      <c r="I71" s="221"/>
      <c r="J71" s="76" t="s">
        <v>44</v>
      </c>
      <c r="K71" s="221">
        <f t="shared" ref="K71" si="29">AA67</f>
        <v>50</v>
      </c>
      <c r="L71" s="221"/>
      <c r="M71" s="203" t="s">
        <v>43</v>
      </c>
      <c r="N71" s="237">
        <f t="shared" ref="N71" si="30">ROUND(H71*K71/H72,2)</f>
        <v>22.92</v>
      </c>
      <c r="O71" s="237"/>
      <c r="P71" s="237"/>
      <c r="Q71" s="237"/>
      <c r="R71" s="203" t="s">
        <v>70</v>
      </c>
      <c r="S71" s="203"/>
      <c r="T71" s="74"/>
      <c r="U71" s="74"/>
      <c r="V71" s="74"/>
      <c r="W71" s="74"/>
      <c r="X71" s="74"/>
      <c r="Y71" s="74"/>
      <c r="Z71" s="74"/>
      <c r="AA71" s="74"/>
      <c r="AB71" s="74"/>
      <c r="AC71" s="74"/>
      <c r="AD71" s="74"/>
      <c r="AE71" s="74"/>
      <c r="AF71" s="74"/>
      <c r="AG71" s="74"/>
      <c r="AH71" s="74"/>
      <c r="AI71" s="74"/>
      <c r="AJ71" s="74"/>
      <c r="AK71" s="74"/>
      <c r="AL71" s="74"/>
      <c r="AM71" s="74"/>
      <c r="AN71" s="74"/>
      <c r="AO71" s="74"/>
      <c r="AP71" s="74"/>
      <c r="AQ71" s="3"/>
      <c r="AR71" s="3"/>
      <c r="AS71" s="3"/>
      <c r="AT71" s="3"/>
      <c r="AU71" s="3"/>
      <c r="AV71" s="3"/>
      <c r="AW71" s="3"/>
      <c r="AX71" s="3"/>
      <c r="AY71" s="3"/>
      <c r="AZ71" s="3"/>
    </row>
    <row r="72" spans="2:52" x14ac:dyDescent="0.2">
      <c r="B72" s="203"/>
      <c r="C72" s="203"/>
      <c r="D72" s="203" t="s">
        <v>94</v>
      </c>
      <c r="E72" s="203"/>
      <c r="F72" s="203"/>
      <c r="G72" s="203"/>
      <c r="H72" s="203">
        <f t="shared" ref="H72" si="31">AK68</f>
        <v>120</v>
      </c>
      <c r="I72" s="203"/>
      <c r="J72" s="203"/>
      <c r="K72" s="203"/>
      <c r="L72" s="203"/>
      <c r="M72" s="203"/>
      <c r="N72" s="237"/>
      <c r="O72" s="237"/>
      <c r="P72" s="237"/>
      <c r="Q72" s="237"/>
      <c r="R72" s="203"/>
      <c r="S72" s="203"/>
      <c r="T72" s="74"/>
      <c r="U72" s="74"/>
      <c r="V72" s="74"/>
      <c r="W72" s="74"/>
      <c r="X72" s="74"/>
      <c r="Y72" s="74"/>
      <c r="Z72" s="74"/>
      <c r="AA72" s="74"/>
      <c r="AB72" s="74"/>
      <c r="AC72" s="74"/>
      <c r="AD72" s="74"/>
      <c r="AE72" s="74"/>
      <c r="AF72" s="74"/>
      <c r="AG72" s="74"/>
      <c r="AH72" s="74"/>
      <c r="AI72" s="74"/>
      <c r="AJ72" s="74"/>
      <c r="AK72" s="74"/>
      <c r="AL72" s="74"/>
      <c r="AM72" s="74"/>
      <c r="AN72" s="74"/>
      <c r="AO72" s="74"/>
      <c r="AP72" s="74"/>
      <c r="AQ72" s="3"/>
      <c r="AR72" s="3"/>
      <c r="AS72" s="3"/>
      <c r="AT72" s="3"/>
      <c r="AU72" s="3"/>
      <c r="AV72" s="3"/>
      <c r="AW72" s="3"/>
      <c r="AX72" s="3"/>
      <c r="AY72" s="3"/>
      <c r="AZ72" s="3"/>
    </row>
    <row r="73" spans="2:52" x14ac:dyDescent="0.2">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3"/>
      <c r="AR73" s="3"/>
      <c r="AS73" s="3"/>
      <c r="AT73" s="3"/>
      <c r="AU73" s="3"/>
      <c r="AV73" s="3"/>
      <c r="AW73" s="3"/>
      <c r="AX73" s="3"/>
      <c r="AY73" s="3"/>
      <c r="AZ73" s="3"/>
    </row>
    <row r="74" spans="2:52" x14ac:dyDescent="0.2">
      <c r="B74" s="74" t="s">
        <v>216</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3"/>
      <c r="AR74" s="3"/>
      <c r="AS74" s="3"/>
      <c r="AT74" s="3"/>
      <c r="AU74" s="3"/>
      <c r="AV74" s="3"/>
      <c r="AW74" s="3"/>
      <c r="AX74" s="3"/>
      <c r="AY74" s="3"/>
      <c r="AZ74" s="3"/>
    </row>
    <row r="75" spans="2:52" x14ac:dyDescent="0.2">
      <c r="B75" s="211" t="s">
        <v>86</v>
      </c>
      <c r="C75" s="198"/>
      <c r="D75" s="198"/>
      <c r="E75" s="198"/>
      <c r="F75" s="198"/>
      <c r="G75" s="198"/>
      <c r="H75" s="204">
        <v>85</v>
      </c>
      <c r="I75" s="204"/>
      <c r="J75" s="232" t="s">
        <v>87</v>
      </c>
      <c r="K75" s="233"/>
      <c r="L75" s="233"/>
      <c r="M75" s="233"/>
      <c r="N75" s="233"/>
      <c r="O75" s="233"/>
      <c r="P75" s="233"/>
      <c r="Q75" s="233"/>
      <c r="R75" s="233"/>
      <c r="S75" s="233"/>
      <c r="T75" s="233"/>
      <c r="U75" s="233"/>
      <c r="V75" s="233"/>
      <c r="W75" s="233"/>
      <c r="X75" s="233"/>
      <c r="Y75" s="233"/>
      <c r="Z75" s="233"/>
      <c r="AA75" s="204">
        <v>40</v>
      </c>
      <c r="AB75" s="204"/>
      <c r="AC75" s="232" t="s">
        <v>88</v>
      </c>
      <c r="AD75" s="233"/>
      <c r="AE75" s="233"/>
      <c r="AF75" s="233"/>
      <c r="AG75" s="233"/>
      <c r="AH75" s="233"/>
      <c r="AI75" s="233"/>
      <c r="AJ75" s="233"/>
      <c r="AK75" s="233"/>
      <c r="AL75" s="233"/>
      <c r="AM75" s="233"/>
      <c r="AN75" s="233"/>
      <c r="AO75" s="233"/>
      <c r="AP75" s="234"/>
      <c r="AQ75" s="3"/>
      <c r="AR75" s="3"/>
      <c r="AS75" s="3"/>
      <c r="AT75" s="3"/>
      <c r="AU75" s="3"/>
      <c r="AV75" s="3"/>
      <c r="AW75" s="3"/>
      <c r="AX75" s="3"/>
      <c r="AY75" s="3"/>
      <c r="AZ75" s="3"/>
    </row>
    <row r="76" spans="2:52" x14ac:dyDescent="0.2">
      <c r="B76" s="205" t="s">
        <v>286</v>
      </c>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2">
        <v>126</v>
      </c>
      <c r="AL76" s="202"/>
      <c r="AM76" s="202"/>
      <c r="AN76" s="74" t="s">
        <v>89</v>
      </c>
      <c r="AO76" s="74"/>
      <c r="AP76" s="75"/>
      <c r="AQ76" s="3"/>
      <c r="AR76" s="3"/>
      <c r="AS76" s="3"/>
      <c r="AT76" s="3"/>
      <c r="AU76" s="3"/>
      <c r="AV76" s="3"/>
      <c r="AW76" s="3"/>
      <c r="AX76" s="3"/>
      <c r="AY76" s="3"/>
      <c r="AZ76" s="3"/>
    </row>
    <row r="77" spans="2:52" x14ac:dyDescent="0.2">
      <c r="B77" s="235" t="s">
        <v>90</v>
      </c>
      <c r="C77" s="236"/>
      <c r="D77" s="23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14"/>
      <c r="AQ77" s="3"/>
      <c r="AR77" s="3"/>
      <c r="AS77" s="3"/>
      <c r="AT77" s="3"/>
      <c r="AU77" s="3"/>
      <c r="AV77" s="3"/>
      <c r="AW77" s="3"/>
      <c r="AX77" s="3"/>
      <c r="AY77" s="3"/>
      <c r="AZ77" s="3"/>
    </row>
    <row r="78" spans="2:52" x14ac:dyDescent="0.2">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3"/>
      <c r="AR78" s="3"/>
      <c r="AS78" s="3"/>
      <c r="AT78" s="3"/>
      <c r="AU78" s="3"/>
      <c r="AV78" s="3"/>
      <c r="AW78" s="3"/>
      <c r="AX78" s="3"/>
      <c r="AY78" s="3"/>
      <c r="AZ78" s="3"/>
    </row>
    <row r="79" spans="2:52" x14ac:dyDescent="0.2">
      <c r="B79" s="203" t="s">
        <v>91</v>
      </c>
      <c r="C79" s="203" t="s">
        <v>43</v>
      </c>
      <c r="D79" s="76" t="s">
        <v>92</v>
      </c>
      <c r="E79" s="76" t="s">
        <v>44</v>
      </c>
      <c r="F79" s="76" t="s">
        <v>93</v>
      </c>
      <c r="G79" s="203" t="s">
        <v>43</v>
      </c>
      <c r="H79" s="221">
        <f t="shared" ref="H79" si="32">H75</f>
        <v>85</v>
      </c>
      <c r="I79" s="221"/>
      <c r="J79" s="76" t="s">
        <v>44</v>
      </c>
      <c r="K79" s="221">
        <f t="shared" ref="K79" si="33">AA75</f>
        <v>40</v>
      </c>
      <c r="L79" s="221"/>
      <c r="M79" s="203" t="s">
        <v>43</v>
      </c>
      <c r="N79" s="237">
        <f t="shared" ref="N79" si="34">ROUND(H79*K79/H80,2)</f>
        <v>26.98</v>
      </c>
      <c r="O79" s="237"/>
      <c r="P79" s="237"/>
      <c r="Q79" s="237"/>
      <c r="R79" s="203" t="s">
        <v>70</v>
      </c>
      <c r="S79" s="203"/>
      <c r="T79" s="74"/>
      <c r="U79" s="74"/>
      <c r="V79" s="74"/>
      <c r="W79" s="74"/>
      <c r="X79" s="74"/>
      <c r="Y79" s="74"/>
      <c r="Z79" s="74"/>
      <c r="AA79" s="74"/>
      <c r="AB79" s="74"/>
      <c r="AC79" s="74"/>
      <c r="AD79" s="74"/>
      <c r="AE79" s="74"/>
      <c r="AF79" s="74"/>
      <c r="AG79" s="74"/>
      <c r="AH79" s="74"/>
      <c r="AI79" s="74"/>
      <c r="AJ79" s="74"/>
      <c r="AK79" s="74"/>
      <c r="AL79" s="74"/>
      <c r="AM79" s="74"/>
      <c r="AN79" s="74"/>
      <c r="AO79" s="74"/>
      <c r="AP79" s="74"/>
      <c r="AQ79" s="3"/>
      <c r="AR79" s="3"/>
      <c r="AS79" s="3"/>
      <c r="AT79" s="3"/>
      <c r="AU79" s="3"/>
      <c r="AV79" s="3"/>
      <c r="AW79" s="3"/>
      <c r="AX79" s="3"/>
      <c r="AY79" s="3"/>
      <c r="AZ79" s="3"/>
    </row>
    <row r="80" spans="2:52" x14ac:dyDescent="0.2">
      <c r="B80" s="203"/>
      <c r="C80" s="203"/>
      <c r="D80" s="203" t="s">
        <v>94</v>
      </c>
      <c r="E80" s="203"/>
      <c r="F80" s="203"/>
      <c r="G80" s="203"/>
      <c r="H80" s="203">
        <f t="shared" ref="H80" si="35">AK76</f>
        <v>126</v>
      </c>
      <c r="I80" s="203"/>
      <c r="J80" s="203"/>
      <c r="K80" s="203"/>
      <c r="L80" s="203"/>
      <c r="M80" s="203"/>
      <c r="N80" s="237"/>
      <c r="O80" s="237"/>
      <c r="P80" s="237"/>
      <c r="Q80" s="237"/>
      <c r="R80" s="203"/>
      <c r="S80" s="203"/>
      <c r="T80" s="74"/>
      <c r="U80" s="74"/>
      <c r="V80" s="74"/>
      <c r="W80" s="74"/>
      <c r="X80" s="74"/>
      <c r="Y80" s="74"/>
      <c r="Z80" s="74"/>
      <c r="AA80" s="74"/>
      <c r="AB80" s="74"/>
      <c r="AC80" s="74"/>
      <c r="AD80" s="74"/>
      <c r="AE80" s="74"/>
      <c r="AF80" s="74"/>
      <c r="AG80" s="74"/>
      <c r="AH80" s="74"/>
      <c r="AI80" s="74"/>
      <c r="AJ80" s="74"/>
      <c r="AK80" s="74"/>
      <c r="AL80" s="74"/>
      <c r="AM80" s="74"/>
      <c r="AN80" s="74"/>
      <c r="AO80" s="74"/>
      <c r="AP80" s="74"/>
      <c r="AQ80" s="3"/>
      <c r="AR80" s="3"/>
      <c r="AS80" s="3"/>
      <c r="AT80" s="3"/>
      <c r="AU80" s="3"/>
      <c r="AV80" s="3"/>
      <c r="AW80" s="3"/>
      <c r="AX80" s="3"/>
      <c r="AY80" s="3"/>
      <c r="AZ80" s="3"/>
    </row>
    <row r="81" spans="2:52" x14ac:dyDescent="0.2">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3"/>
      <c r="AR81" s="3"/>
      <c r="AS81" s="3"/>
      <c r="AT81" s="3"/>
      <c r="AU81" s="3"/>
      <c r="AV81" s="3"/>
      <c r="AW81" s="3"/>
      <c r="AX81" s="3"/>
      <c r="AY81" s="3"/>
      <c r="AZ81" s="3"/>
    </row>
    <row r="82" spans="2:52" x14ac:dyDescent="0.2">
      <c r="B82" s="74" t="s">
        <v>217</v>
      </c>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3"/>
      <c r="AR82" s="3"/>
      <c r="AS82" s="3"/>
      <c r="AT82" s="3"/>
      <c r="AU82" s="3"/>
      <c r="AV82" s="3"/>
      <c r="AW82" s="3"/>
      <c r="AX82" s="3"/>
      <c r="AY82" s="3"/>
      <c r="AZ82" s="3"/>
    </row>
    <row r="83" spans="2:52" x14ac:dyDescent="0.2">
      <c r="B83" s="211" t="s">
        <v>86</v>
      </c>
      <c r="C83" s="198"/>
      <c r="D83" s="198"/>
      <c r="E83" s="198"/>
      <c r="F83" s="198"/>
      <c r="G83" s="198"/>
      <c r="H83" s="204">
        <v>48</v>
      </c>
      <c r="I83" s="204"/>
      <c r="J83" s="232" t="s">
        <v>87</v>
      </c>
      <c r="K83" s="233"/>
      <c r="L83" s="233"/>
      <c r="M83" s="233"/>
      <c r="N83" s="233"/>
      <c r="O83" s="233"/>
      <c r="P83" s="233"/>
      <c r="Q83" s="233"/>
      <c r="R83" s="233"/>
      <c r="S83" s="233"/>
      <c r="T83" s="233"/>
      <c r="U83" s="233"/>
      <c r="V83" s="233"/>
      <c r="W83" s="233"/>
      <c r="X83" s="233"/>
      <c r="Y83" s="233"/>
      <c r="Z83" s="233"/>
      <c r="AA83" s="204">
        <v>55</v>
      </c>
      <c r="AB83" s="204"/>
      <c r="AC83" s="232" t="s">
        <v>88</v>
      </c>
      <c r="AD83" s="233"/>
      <c r="AE83" s="233"/>
      <c r="AF83" s="233"/>
      <c r="AG83" s="233"/>
      <c r="AH83" s="233"/>
      <c r="AI83" s="233"/>
      <c r="AJ83" s="233"/>
      <c r="AK83" s="233"/>
      <c r="AL83" s="233"/>
      <c r="AM83" s="233"/>
      <c r="AN83" s="233"/>
      <c r="AO83" s="233"/>
      <c r="AP83" s="234"/>
      <c r="AQ83" s="3"/>
      <c r="AR83" s="3"/>
      <c r="AS83" s="3"/>
      <c r="AT83" s="3"/>
      <c r="AU83" s="3"/>
      <c r="AV83" s="3"/>
      <c r="AW83" s="3"/>
      <c r="AX83" s="3"/>
      <c r="AY83" s="3"/>
      <c r="AZ83" s="3"/>
    </row>
    <row r="84" spans="2:52" x14ac:dyDescent="0.2">
      <c r="B84" s="205" t="s">
        <v>287</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2">
        <v>108</v>
      </c>
      <c r="AL84" s="202"/>
      <c r="AM84" s="202"/>
      <c r="AN84" s="74" t="s">
        <v>89</v>
      </c>
      <c r="AO84" s="74"/>
      <c r="AP84" s="75"/>
      <c r="AQ84" s="3"/>
      <c r="AR84" s="3"/>
      <c r="AS84" s="3"/>
      <c r="AT84" s="3"/>
      <c r="AU84" s="3"/>
      <c r="AV84" s="3"/>
      <c r="AW84" s="3"/>
      <c r="AX84" s="3"/>
      <c r="AY84" s="3"/>
      <c r="AZ84" s="3"/>
    </row>
    <row r="85" spans="2:52" x14ac:dyDescent="0.2">
      <c r="B85" s="235" t="s">
        <v>90</v>
      </c>
      <c r="C85" s="236"/>
      <c r="D85" s="23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14"/>
      <c r="AQ85" s="3"/>
      <c r="AR85" s="3"/>
      <c r="AS85" s="3"/>
      <c r="AT85" s="3"/>
      <c r="AU85" s="3"/>
      <c r="AV85" s="3"/>
      <c r="AW85" s="3"/>
      <c r="AX85" s="3"/>
      <c r="AY85" s="3"/>
      <c r="AZ85" s="3"/>
    </row>
    <row r="86" spans="2:52" x14ac:dyDescent="0.2">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3"/>
      <c r="AR86" s="3"/>
      <c r="AS86" s="3"/>
      <c r="AT86" s="3"/>
      <c r="AU86" s="3"/>
      <c r="AV86" s="3"/>
      <c r="AW86" s="3"/>
      <c r="AX86" s="3"/>
      <c r="AY86" s="3"/>
      <c r="AZ86" s="3"/>
    </row>
    <row r="87" spans="2:52" x14ac:dyDescent="0.2">
      <c r="B87" s="203" t="s">
        <v>91</v>
      </c>
      <c r="C87" s="203" t="s">
        <v>43</v>
      </c>
      <c r="D87" s="76" t="s">
        <v>92</v>
      </c>
      <c r="E87" s="76" t="s">
        <v>44</v>
      </c>
      <c r="F87" s="76" t="s">
        <v>93</v>
      </c>
      <c r="G87" s="203" t="s">
        <v>43</v>
      </c>
      <c r="H87" s="221">
        <f t="shared" ref="H87" si="36">H83</f>
        <v>48</v>
      </c>
      <c r="I87" s="221"/>
      <c r="J87" s="76" t="s">
        <v>44</v>
      </c>
      <c r="K87" s="221">
        <f t="shared" ref="K87" si="37">AA83</f>
        <v>55</v>
      </c>
      <c r="L87" s="221"/>
      <c r="M87" s="203" t="s">
        <v>43</v>
      </c>
      <c r="N87" s="237">
        <f t="shared" ref="N87" si="38">ROUND(H87*K87/H88,2)</f>
        <v>24.44</v>
      </c>
      <c r="O87" s="237"/>
      <c r="P87" s="237"/>
      <c r="Q87" s="237"/>
      <c r="R87" s="203" t="s">
        <v>70</v>
      </c>
      <c r="S87" s="203"/>
      <c r="T87" s="74"/>
      <c r="U87" s="74"/>
      <c r="V87" s="74"/>
      <c r="W87" s="74"/>
      <c r="X87" s="74"/>
      <c r="Y87" s="74"/>
      <c r="Z87" s="74"/>
      <c r="AA87" s="74"/>
      <c r="AB87" s="74"/>
      <c r="AC87" s="74"/>
      <c r="AD87" s="74"/>
      <c r="AE87" s="74"/>
      <c r="AF87" s="74"/>
      <c r="AG87" s="74"/>
      <c r="AH87" s="74"/>
      <c r="AI87" s="74"/>
      <c r="AJ87" s="74"/>
      <c r="AK87" s="74"/>
      <c r="AL87" s="74"/>
      <c r="AM87" s="74"/>
      <c r="AN87" s="74"/>
      <c r="AO87" s="74"/>
      <c r="AP87" s="74"/>
      <c r="AQ87" s="3"/>
      <c r="AR87" s="3"/>
      <c r="AS87" s="3"/>
      <c r="AT87" s="3"/>
      <c r="AU87" s="3"/>
      <c r="AV87" s="3"/>
      <c r="AW87" s="3"/>
      <c r="AX87" s="3"/>
      <c r="AY87" s="3"/>
      <c r="AZ87" s="3"/>
    </row>
    <row r="88" spans="2:52" x14ac:dyDescent="0.2">
      <c r="B88" s="203"/>
      <c r="C88" s="203"/>
      <c r="D88" s="203" t="s">
        <v>94</v>
      </c>
      <c r="E88" s="203"/>
      <c r="F88" s="203"/>
      <c r="G88" s="203"/>
      <c r="H88" s="203">
        <f t="shared" ref="H88" si="39">AK84</f>
        <v>108</v>
      </c>
      <c r="I88" s="203"/>
      <c r="J88" s="203"/>
      <c r="K88" s="203"/>
      <c r="L88" s="203"/>
      <c r="M88" s="203"/>
      <c r="N88" s="237"/>
      <c r="O88" s="237"/>
      <c r="P88" s="237"/>
      <c r="Q88" s="237"/>
      <c r="R88" s="203"/>
      <c r="S88" s="203"/>
      <c r="T88" s="74"/>
      <c r="U88" s="74"/>
      <c r="V88" s="74"/>
      <c r="W88" s="74"/>
      <c r="X88" s="74"/>
      <c r="Y88" s="74"/>
      <c r="Z88" s="74"/>
      <c r="AA88" s="74"/>
      <c r="AB88" s="74"/>
      <c r="AC88" s="74"/>
      <c r="AD88" s="74"/>
      <c r="AE88" s="74"/>
      <c r="AF88" s="74"/>
      <c r="AG88" s="74"/>
      <c r="AH88" s="74"/>
      <c r="AI88" s="74"/>
      <c r="AJ88" s="74"/>
      <c r="AK88" s="74"/>
      <c r="AL88" s="74"/>
      <c r="AM88" s="74"/>
      <c r="AN88" s="74"/>
      <c r="AO88" s="74"/>
      <c r="AP88" s="74"/>
      <c r="AQ88" s="3"/>
      <c r="AR88" s="3"/>
      <c r="AS88" s="3"/>
      <c r="AT88" s="3"/>
      <c r="AU88" s="3"/>
      <c r="AV88" s="3"/>
      <c r="AW88" s="3"/>
      <c r="AX88" s="3"/>
      <c r="AY88" s="3"/>
      <c r="AZ88" s="3"/>
    </row>
    <row r="89" spans="2:52" x14ac:dyDescent="0.2">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3"/>
      <c r="AR89" s="3"/>
      <c r="AS89" s="3"/>
      <c r="AT89" s="3"/>
      <c r="AU89" s="3"/>
      <c r="AV89" s="3"/>
      <c r="AW89" s="3"/>
      <c r="AX89" s="3"/>
      <c r="AY89" s="3"/>
      <c r="AZ89" s="3"/>
    </row>
    <row r="90" spans="2:52" x14ac:dyDescent="0.2">
      <c r="B90" s="74" t="s">
        <v>218</v>
      </c>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3"/>
      <c r="AR90" s="3"/>
      <c r="AS90" s="3"/>
      <c r="AT90" s="3"/>
      <c r="AU90" s="3"/>
      <c r="AV90" s="3"/>
      <c r="AW90" s="3"/>
      <c r="AX90" s="3"/>
      <c r="AY90" s="3"/>
      <c r="AZ90" s="3"/>
    </row>
    <row r="91" spans="2:52" x14ac:dyDescent="0.2">
      <c r="B91" s="211" t="s">
        <v>86</v>
      </c>
      <c r="C91" s="198"/>
      <c r="D91" s="198"/>
      <c r="E91" s="198"/>
      <c r="F91" s="198"/>
      <c r="G91" s="198"/>
      <c r="H91" s="204">
        <v>50</v>
      </c>
      <c r="I91" s="204"/>
      <c r="J91" s="232" t="s">
        <v>87</v>
      </c>
      <c r="K91" s="233"/>
      <c r="L91" s="233"/>
      <c r="M91" s="233"/>
      <c r="N91" s="233"/>
      <c r="O91" s="233"/>
      <c r="P91" s="233"/>
      <c r="Q91" s="233"/>
      <c r="R91" s="233"/>
      <c r="S91" s="233"/>
      <c r="T91" s="233"/>
      <c r="U91" s="233"/>
      <c r="V91" s="233"/>
      <c r="W91" s="233"/>
      <c r="X91" s="233"/>
      <c r="Y91" s="233"/>
      <c r="Z91" s="233"/>
      <c r="AA91" s="204">
        <v>80</v>
      </c>
      <c r="AB91" s="204"/>
      <c r="AC91" s="232" t="s">
        <v>88</v>
      </c>
      <c r="AD91" s="233"/>
      <c r="AE91" s="233"/>
      <c r="AF91" s="233"/>
      <c r="AG91" s="233"/>
      <c r="AH91" s="233"/>
      <c r="AI91" s="233"/>
      <c r="AJ91" s="233"/>
      <c r="AK91" s="233"/>
      <c r="AL91" s="233"/>
      <c r="AM91" s="233"/>
      <c r="AN91" s="233"/>
      <c r="AO91" s="233"/>
      <c r="AP91" s="234"/>
      <c r="AQ91" s="3"/>
      <c r="AR91" s="3"/>
      <c r="AS91" s="3"/>
      <c r="AT91" s="3"/>
      <c r="AU91" s="3"/>
      <c r="AV91" s="3"/>
      <c r="AW91" s="3"/>
      <c r="AX91" s="3"/>
      <c r="AY91" s="3"/>
      <c r="AZ91" s="3"/>
    </row>
    <row r="92" spans="2:52" x14ac:dyDescent="0.2">
      <c r="B92" s="205" t="s">
        <v>288</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2">
        <v>121</v>
      </c>
      <c r="AL92" s="202"/>
      <c r="AM92" s="202"/>
      <c r="AN92" s="74" t="s">
        <v>89</v>
      </c>
      <c r="AO92" s="74"/>
      <c r="AP92" s="75"/>
      <c r="AQ92" s="3"/>
      <c r="AR92" s="3"/>
      <c r="AS92" s="3"/>
      <c r="AT92" s="3"/>
      <c r="AU92" s="3"/>
      <c r="AV92" s="3"/>
      <c r="AW92" s="3"/>
      <c r="AX92" s="3"/>
      <c r="AY92" s="3"/>
      <c r="AZ92" s="3"/>
    </row>
    <row r="93" spans="2:52" x14ac:dyDescent="0.2">
      <c r="B93" s="235" t="s">
        <v>90</v>
      </c>
      <c r="C93" s="236"/>
      <c r="D93" s="23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14"/>
      <c r="AQ93" s="3"/>
      <c r="AR93" s="3"/>
      <c r="AS93" s="3"/>
      <c r="AT93" s="3"/>
      <c r="AU93" s="3"/>
      <c r="AV93" s="3"/>
      <c r="AW93" s="3"/>
      <c r="AX93" s="3"/>
      <c r="AY93" s="3"/>
      <c r="AZ93" s="3"/>
    </row>
    <row r="94" spans="2:52" x14ac:dyDescent="0.2">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3"/>
      <c r="AR94" s="3"/>
      <c r="AS94" s="3"/>
      <c r="AT94" s="3"/>
      <c r="AU94" s="3"/>
      <c r="AV94" s="3"/>
      <c r="AW94" s="3"/>
      <c r="AX94" s="3"/>
      <c r="AY94" s="3"/>
      <c r="AZ94" s="3"/>
    </row>
    <row r="95" spans="2:52" x14ac:dyDescent="0.2">
      <c r="B95" s="203" t="s">
        <v>91</v>
      </c>
      <c r="C95" s="203" t="s">
        <v>43</v>
      </c>
      <c r="D95" s="76" t="s">
        <v>92</v>
      </c>
      <c r="E95" s="76" t="s">
        <v>44</v>
      </c>
      <c r="F95" s="76" t="s">
        <v>93</v>
      </c>
      <c r="G95" s="203" t="s">
        <v>43</v>
      </c>
      <c r="H95" s="221">
        <f t="shared" ref="H95" si="40">H91</f>
        <v>50</v>
      </c>
      <c r="I95" s="221"/>
      <c r="J95" s="76" t="s">
        <v>44</v>
      </c>
      <c r="K95" s="221">
        <f t="shared" ref="K95" si="41">AA91</f>
        <v>80</v>
      </c>
      <c r="L95" s="221"/>
      <c r="M95" s="203" t="s">
        <v>43</v>
      </c>
      <c r="N95" s="237">
        <f t="shared" ref="N95" si="42">ROUND(H95*K95/H96,2)</f>
        <v>33.06</v>
      </c>
      <c r="O95" s="237"/>
      <c r="P95" s="237"/>
      <c r="Q95" s="237"/>
      <c r="R95" s="203" t="s">
        <v>70</v>
      </c>
      <c r="S95" s="203"/>
      <c r="T95" s="74"/>
      <c r="U95" s="74"/>
      <c r="V95" s="74"/>
      <c r="W95" s="74"/>
      <c r="X95" s="74"/>
      <c r="Y95" s="74"/>
      <c r="Z95" s="74"/>
      <c r="AA95" s="74"/>
      <c r="AB95" s="74"/>
      <c r="AC95" s="74"/>
      <c r="AD95" s="74"/>
      <c r="AE95" s="74"/>
      <c r="AF95" s="74"/>
      <c r="AG95" s="74"/>
      <c r="AH95" s="74"/>
      <c r="AI95" s="74"/>
      <c r="AJ95" s="74"/>
      <c r="AK95" s="74"/>
      <c r="AL95" s="74"/>
      <c r="AM95" s="74"/>
      <c r="AN95" s="74"/>
      <c r="AO95" s="74"/>
      <c r="AP95" s="74"/>
      <c r="AQ95" s="3"/>
      <c r="AR95" s="3"/>
      <c r="AS95" s="3"/>
      <c r="AT95" s="3"/>
      <c r="AU95" s="3"/>
      <c r="AV95" s="3"/>
      <c r="AW95" s="3"/>
      <c r="AX95" s="3"/>
      <c r="AY95" s="3"/>
      <c r="AZ95" s="3"/>
    </row>
    <row r="96" spans="2:52" x14ac:dyDescent="0.2">
      <c r="B96" s="203"/>
      <c r="C96" s="203"/>
      <c r="D96" s="203" t="s">
        <v>94</v>
      </c>
      <c r="E96" s="203"/>
      <c r="F96" s="203"/>
      <c r="G96" s="203"/>
      <c r="H96" s="203">
        <f t="shared" ref="H96" si="43">AK92</f>
        <v>121</v>
      </c>
      <c r="I96" s="203"/>
      <c r="J96" s="203"/>
      <c r="K96" s="203"/>
      <c r="L96" s="203"/>
      <c r="M96" s="203"/>
      <c r="N96" s="237"/>
      <c r="O96" s="237"/>
      <c r="P96" s="237"/>
      <c r="Q96" s="237"/>
      <c r="R96" s="203"/>
      <c r="S96" s="203"/>
      <c r="T96" s="74"/>
      <c r="U96" s="74"/>
      <c r="V96" s="74"/>
      <c r="W96" s="74"/>
      <c r="X96" s="74"/>
      <c r="Y96" s="74"/>
      <c r="Z96" s="74"/>
      <c r="AA96" s="74"/>
      <c r="AB96" s="74"/>
      <c r="AC96" s="74"/>
      <c r="AD96" s="74"/>
      <c r="AE96" s="74"/>
      <c r="AF96" s="74"/>
      <c r="AG96" s="74"/>
      <c r="AH96" s="74"/>
      <c r="AI96" s="74"/>
      <c r="AJ96" s="74"/>
      <c r="AK96" s="74"/>
      <c r="AL96" s="74"/>
      <c r="AM96" s="74"/>
      <c r="AN96" s="74"/>
      <c r="AO96" s="74"/>
      <c r="AP96" s="74"/>
      <c r="AQ96" s="3"/>
      <c r="AR96" s="3"/>
      <c r="AS96" s="3"/>
      <c r="AT96" s="3"/>
      <c r="AU96" s="3"/>
      <c r="AV96" s="3"/>
      <c r="AW96" s="3"/>
      <c r="AX96" s="3"/>
      <c r="AY96" s="3"/>
      <c r="AZ96" s="3"/>
    </row>
    <row r="97" spans="2:52" x14ac:dyDescent="0.2">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3"/>
      <c r="AR97" s="3"/>
      <c r="AS97" s="3"/>
      <c r="AT97" s="3"/>
      <c r="AU97" s="3"/>
      <c r="AV97" s="3"/>
      <c r="AW97" s="3"/>
      <c r="AX97" s="3"/>
      <c r="AY97" s="3"/>
      <c r="AZ97" s="3"/>
    </row>
    <row r="98" spans="2:52" x14ac:dyDescent="0.2">
      <c r="B98" s="74" t="s">
        <v>228</v>
      </c>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3"/>
      <c r="AR98" s="3"/>
      <c r="AS98" s="3"/>
      <c r="AT98" s="3"/>
      <c r="AU98" s="3"/>
      <c r="AV98" s="3"/>
      <c r="AW98" s="3"/>
      <c r="AX98" s="3"/>
      <c r="AY98" s="3"/>
      <c r="AZ98" s="3"/>
    </row>
    <row r="99" spans="2:52" x14ac:dyDescent="0.2">
      <c r="B99" s="211" t="s">
        <v>86</v>
      </c>
      <c r="C99" s="198"/>
      <c r="D99" s="198"/>
      <c r="E99" s="198"/>
      <c r="F99" s="198"/>
      <c r="G99" s="198"/>
      <c r="H99" s="204">
        <v>73</v>
      </c>
      <c r="I99" s="204"/>
      <c r="J99" s="232" t="s">
        <v>87</v>
      </c>
      <c r="K99" s="233"/>
      <c r="L99" s="233"/>
      <c r="M99" s="233"/>
      <c r="N99" s="233"/>
      <c r="O99" s="233"/>
      <c r="P99" s="233"/>
      <c r="Q99" s="233"/>
      <c r="R99" s="233"/>
      <c r="S99" s="233"/>
      <c r="T99" s="233"/>
      <c r="U99" s="233"/>
      <c r="V99" s="233"/>
      <c r="W99" s="233"/>
      <c r="X99" s="233"/>
      <c r="Y99" s="233"/>
      <c r="Z99" s="233"/>
      <c r="AA99" s="204">
        <v>24</v>
      </c>
      <c r="AB99" s="204"/>
      <c r="AC99" s="232" t="s">
        <v>88</v>
      </c>
      <c r="AD99" s="233"/>
      <c r="AE99" s="233"/>
      <c r="AF99" s="233"/>
      <c r="AG99" s="233"/>
      <c r="AH99" s="233"/>
      <c r="AI99" s="233"/>
      <c r="AJ99" s="233"/>
      <c r="AK99" s="233"/>
      <c r="AL99" s="233"/>
      <c r="AM99" s="233"/>
      <c r="AN99" s="233"/>
      <c r="AO99" s="233"/>
      <c r="AP99" s="234"/>
      <c r="AQ99" s="3"/>
      <c r="AR99" s="3"/>
      <c r="AS99" s="3"/>
      <c r="AT99" s="3"/>
      <c r="AU99" s="3"/>
      <c r="AV99" s="3"/>
      <c r="AW99" s="3"/>
      <c r="AX99" s="3"/>
      <c r="AY99" s="3"/>
      <c r="AZ99" s="3"/>
    </row>
    <row r="100" spans="2:52" x14ac:dyDescent="0.2">
      <c r="B100" s="205" t="s">
        <v>289</v>
      </c>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2">
        <v>104</v>
      </c>
      <c r="AL100" s="202"/>
      <c r="AM100" s="202"/>
      <c r="AN100" s="74" t="s">
        <v>89</v>
      </c>
      <c r="AO100" s="74"/>
      <c r="AP100" s="75"/>
      <c r="AQ100" s="3"/>
      <c r="AR100" s="3"/>
      <c r="AS100" s="3"/>
      <c r="AT100" s="3"/>
      <c r="AU100" s="3"/>
      <c r="AV100" s="3"/>
      <c r="AW100" s="3"/>
      <c r="AX100" s="3"/>
      <c r="AY100" s="3"/>
      <c r="AZ100" s="3"/>
    </row>
    <row r="101" spans="2:52" x14ac:dyDescent="0.2">
      <c r="B101" s="235" t="s">
        <v>90</v>
      </c>
      <c r="C101" s="236"/>
      <c r="D101" s="23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14"/>
      <c r="AQ101" s="3"/>
      <c r="AR101" s="3"/>
      <c r="AS101" s="3"/>
      <c r="AT101" s="3"/>
      <c r="AU101" s="3"/>
      <c r="AV101" s="3"/>
      <c r="AW101" s="3"/>
      <c r="AX101" s="3"/>
      <c r="AY101" s="3"/>
      <c r="AZ101" s="3"/>
    </row>
    <row r="102" spans="2:52" x14ac:dyDescent="0.2">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3"/>
      <c r="AR102" s="3"/>
      <c r="AS102" s="3"/>
      <c r="AT102" s="3"/>
      <c r="AU102" s="3"/>
      <c r="AV102" s="3"/>
      <c r="AW102" s="3"/>
      <c r="AX102" s="3"/>
      <c r="AY102" s="3"/>
      <c r="AZ102" s="3"/>
    </row>
    <row r="103" spans="2:52" x14ac:dyDescent="0.2">
      <c r="B103" s="203" t="s">
        <v>91</v>
      </c>
      <c r="C103" s="203" t="s">
        <v>43</v>
      </c>
      <c r="D103" s="76" t="s">
        <v>92</v>
      </c>
      <c r="E103" s="76" t="s">
        <v>44</v>
      </c>
      <c r="F103" s="76" t="s">
        <v>93</v>
      </c>
      <c r="G103" s="203" t="s">
        <v>43</v>
      </c>
      <c r="H103" s="221">
        <f t="shared" ref="H103" si="44">H99</f>
        <v>73</v>
      </c>
      <c r="I103" s="221"/>
      <c r="J103" s="76" t="s">
        <v>44</v>
      </c>
      <c r="K103" s="221">
        <f t="shared" ref="K103" si="45">AA99</f>
        <v>24</v>
      </c>
      <c r="L103" s="221"/>
      <c r="M103" s="203" t="s">
        <v>43</v>
      </c>
      <c r="N103" s="237">
        <f t="shared" ref="N103" si="46">ROUND(H103*K103/H104,2)</f>
        <v>16.850000000000001</v>
      </c>
      <c r="O103" s="237"/>
      <c r="P103" s="237"/>
      <c r="Q103" s="237"/>
      <c r="R103" s="203" t="s">
        <v>70</v>
      </c>
      <c r="S103" s="203"/>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3"/>
      <c r="AR103" s="3"/>
      <c r="AS103" s="3"/>
      <c r="AT103" s="3"/>
      <c r="AU103" s="3"/>
      <c r="AV103" s="3"/>
      <c r="AW103" s="3"/>
      <c r="AX103" s="3"/>
      <c r="AY103" s="3"/>
      <c r="AZ103" s="3"/>
    </row>
    <row r="104" spans="2:52" x14ac:dyDescent="0.2">
      <c r="B104" s="203"/>
      <c r="C104" s="203"/>
      <c r="D104" s="203" t="s">
        <v>94</v>
      </c>
      <c r="E104" s="203"/>
      <c r="F104" s="203"/>
      <c r="G104" s="203"/>
      <c r="H104" s="203">
        <f t="shared" ref="H104" si="47">AK100</f>
        <v>104</v>
      </c>
      <c r="I104" s="203"/>
      <c r="J104" s="203"/>
      <c r="K104" s="203"/>
      <c r="L104" s="203"/>
      <c r="M104" s="203"/>
      <c r="N104" s="237"/>
      <c r="O104" s="237"/>
      <c r="P104" s="237"/>
      <c r="Q104" s="237"/>
      <c r="R104" s="203"/>
      <c r="S104" s="203"/>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3"/>
      <c r="AR104" s="3"/>
      <c r="AS104" s="3"/>
      <c r="AT104" s="3"/>
      <c r="AU104" s="3"/>
      <c r="AV104" s="3"/>
      <c r="AW104" s="3"/>
      <c r="AX104" s="3"/>
      <c r="AY104" s="3"/>
      <c r="AZ104" s="3"/>
    </row>
    <row r="105" spans="2:52" x14ac:dyDescent="0.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3"/>
      <c r="AR105" s="3"/>
      <c r="AS105" s="3"/>
      <c r="AT105" s="3"/>
      <c r="AU105" s="3"/>
      <c r="AV105" s="3"/>
      <c r="AW105" s="3"/>
      <c r="AX105" s="3"/>
      <c r="AY105" s="3"/>
      <c r="AZ105" s="3"/>
    </row>
    <row r="106" spans="2:52" x14ac:dyDescent="0.2">
      <c r="B106" s="74" t="s">
        <v>236</v>
      </c>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3"/>
      <c r="AR106" s="3"/>
      <c r="AS106" s="3"/>
      <c r="AT106" s="3"/>
      <c r="AU106" s="3"/>
      <c r="AV106" s="3"/>
      <c r="AW106" s="3"/>
      <c r="AX106" s="3"/>
      <c r="AY106" s="3"/>
      <c r="AZ106" s="3"/>
    </row>
    <row r="107" spans="2:52" x14ac:dyDescent="0.2">
      <c r="B107" s="211" t="s">
        <v>86</v>
      </c>
      <c r="C107" s="198"/>
      <c r="D107" s="198"/>
      <c r="E107" s="198"/>
      <c r="F107" s="198"/>
      <c r="G107" s="198"/>
      <c r="H107" s="204">
        <v>86</v>
      </c>
      <c r="I107" s="204"/>
      <c r="J107" s="232" t="s">
        <v>87</v>
      </c>
      <c r="K107" s="233"/>
      <c r="L107" s="233"/>
      <c r="M107" s="233"/>
      <c r="N107" s="233"/>
      <c r="O107" s="233"/>
      <c r="P107" s="233"/>
      <c r="Q107" s="233"/>
      <c r="R107" s="233"/>
      <c r="S107" s="233"/>
      <c r="T107" s="233"/>
      <c r="U107" s="233"/>
      <c r="V107" s="233"/>
      <c r="W107" s="233"/>
      <c r="X107" s="233"/>
      <c r="Y107" s="233"/>
      <c r="Z107" s="233"/>
      <c r="AA107" s="204">
        <v>31</v>
      </c>
      <c r="AB107" s="204"/>
      <c r="AC107" s="232" t="s">
        <v>88</v>
      </c>
      <c r="AD107" s="233"/>
      <c r="AE107" s="233"/>
      <c r="AF107" s="233"/>
      <c r="AG107" s="233"/>
      <c r="AH107" s="233"/>
      <c r="AI107" s="233"/>
      <c r="AJ107" s="233"/>
      <c r="AK107" s="233"/>
      <c r="AL107" s="233"/>
      <c r="AM107" s="233"/>
      <c r="AN107" s="233"/>
      <c r="AO107" s="233"/>
      <c r="AP107" s="234"/>
      <c r="AQ107" s="3"/>
      <c r="AR107" s="3"/>
      <c r="AS107" s="3"/>
      <c r="AT107" s="3"/>
      <c r="AU107" s="3"/>
      <c r="AV107" s="3"/>
      <c r="AW107" s="3"/>
      <c r="AX107" s="3"/>
      <c r="AY107" s="3"/>
      <c r="AZ107" s="3"/>
    </row>
    <row r="108" spans="2:52" x14ac:dyDescent="0.2">
      <c r="B108" s="205" t="s">
        <v>290</v>
      </c>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2">
        <v>92</v>
      </c>
      <c r="AL108" s="202"/>
      <c r="AM108" s="202"/>
      <c r="AN108" s="74" t="s">
        <v>89</v>
      </c>
      <c r="AO108" s="74"/>
      <c r="AP108" s="75"/>
      <c r="AQ108" s="3"/>
      <c r="AR108" s="3"/>
      <c r="AS108" s="3"/>
      <c r="AT108" s="3"/>
      <c r="AU108" s="3"/>
      <c r="AV108" s="3"/>
      <c r="AW108" s="3"/>
      <c r="AX108" s="3"/>
      <c r="AY108" s="3"/>
      <c r="AZ108" s="3"/>
    </row>
    <row r="109" spans="2:52" x14ac:dyDescent="0.2">
      <c r="B109" s="235" t="s">
        <v>90</v>
      </c>
      <c r="C109" s="236"/>
      <c r="D109" s="23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14"/>
      <c r="AQ109" s="3"/>
      <c r="AR109" s="3"/>
      <c r="AS109" s="3"/>
      <c r="AT109" s="3"/>
      <c r="AU109" s="3"/>
      <c r="AV109" s="3"/>
      <c r="AW109" s="3"/>
      <c r="AX109" s="3"/>
      <c r="AY109" s="3"/>
      <c r="AZ109" s="3"/>
    </row>
    <row r="110" spans="2:52" x14ac:dyDescent="0.2">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3"/>
      <c r="AR110" s="3"/>
      <c r="AS110" s="3"/>
      <c r="AT110" s="3"/>
      <c r="AU110" s="3"/>
      <c r="AV110" s="3"/>
      <c r="AW110" s="3"/>
      <c r="AX110" s="3"/>
      <c r="AY110" s="3"/>
      <c r="AZ110" s="3"/>
    </row>
    <row r="111" spans="2:52" x14ac:dyDescent="0.2">
      <c r="B111" s="203" t="s">
        <v>91</v>
      </c>
      <c r="C111" s="203" t="s">
        <v>43</v>
      </c>
      <c r="D111" s="76" t="s">
        <v>92</v>
      </c>
      <c r="E111" s="76" t="s">
        <v>44</v>
      </c>
      <c r="F111" s="76" t="s">
        <v>93</v>
      </c>
      <c r="G111" s="203" t="s">
        <v>43</v>
      </c>
      <c r="H111" s="221">
        <f t="shared" ref="H111" si="48">H107</f>
        <v>86</v>
      </c>
      <c r="I111" s="221"/>
      <c r="J111" s="76" t="s">
        <v>44</v>
      </c>
      <c r="K111" s="221">
        <f t="shared" ref="K111" si="49">AA107</f>
        <v>31</v>
      </c>
      <c r="L111" s="221"/>
      <c r="M111" s="203" t="s">
        <v>43</v>
      </c>
      <c r="N111" s="237">
        <f t="shared" ref="N111" si="50">ROUND(H111*K111/H112,2)</f>
        <v>28.98</v>
      </c>
      <c r="O111" s="237"/>
      <c r="P111" s="237"/>
      <c r="Q111" s="237"/>
      <c r="R111" s="203" t="s">
        <v>70</v>
      </c>
      <c r="S111" s="203"/>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3"/>
      <c r="AR111" s="3"/>
      <c r="AS111" s="3"/>
      <c r="AT111" s="3"/>
      <c r="AU111" s="3"/>
      <c r="AV111" s="3"/>
      <c r="AW111" s="3"/>
      <c r="AX111" s="3"/>
      <c r="AY111" s="3"/>
      <c r="AZ111" s="3"/>
    </row>
    <row r="112" spans="2:52" x14ac:dyDescent="0.2">
      <c r="B112" s="203"/>
      <c r="C112" s="203"/>
      <c r="D112" s="203" t="s">
        <v>94</v>
      </c>
      <c r="E112" s="203"/>
      <c r="F112" s="203"/>
      <c r="G112" s="203"/>
      <c r="H112" s="203">
        <f t="shared" ref="H112" si="51">AK108</f>
        <v>92</v>
      </c>
      <c r="I112" s="203"/>
      <c r="J112" s="203"/>
      <c r="K112" s="203"/>
      <c r="L112" s="203"/>
      <c r="M112" s="203"/>
      <c r="N112" s="237"/>
      <c r="O112" s="237"/>
      <c r="P112" s="237"/>
      <c r="Q112" s="237"/>
      <c r="R112" s="203"/>
      <c r="S112" s="203"/>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3"/>
      <c r="AR112" s="3"/>
      <c r="AS112" s="3"/>
      <c r="AT112" s="3"/>
      <c r="AU112" s="3"/>
      <c r="AV112" s="3"/>
      <c r="AW112" s="3"/>
      <c r="AX112" s="3"/>
      <c r="AY112" s="3"/>
      <c r="AZ112" s="3"/>
    </row>
    <row r="113" spans="2:52" ht="55.5" customHeight="1" x14ac:dyDescent="0.2">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3"/>
      <c r="AR113" s="3"/>
      <c r="AS113" s="3"/>
      <c r="AT113" s="3"/>
      <c r="AU113" s="3"/>
      <c r="AV113" s="3"/>
      <c r="AW113" s="3"/>
      <c r="AX113" s="3"/>
      <c r="AY113" s="3"/>
      <c r="AZ113" s="3"/>
    </row>
    <row r="114" spans="2:52" x14ac:dyDescent="0.2">
      <c r="B114" s="74" t="s">
        <v>230</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3"/>
      <c r="AR114" s="3"/>
      <c r="AS114" s="3"/>
      <c r="AT114" s="3"/>
      <c r="AU114" s="3"/>
      <c r="AV114" s="3"/>
      <c r="AW114" s="3"/>
      <c r="AX114" s="3"/>
      <c r="AY114" s="3"/>
      <c r="AZ114" s="3"/>
    </row>
    <row r="115" spans="2:52" x14ac:dyDescent="0.2">
      <c r="B115" s="211" t="s">
        <v>86</v>
      </c>
      <c r="C115" s="198"/>
      <c r="D115" s="198"/>
      <c r="E115" s="198"/>
      <c r="F115" s="198"/>
      <c r="G115" s="198"/>
      <c r="H115" s="204">
        <v>45</v>
      </c>
      <c r="I115" s="204"/>
      <c r="J115" s="232" t="s">
        <v>87</v>
      </c>
      <c r="K115" s="233"/>
      <c r="L115" s="233"/>
      <c r="M115" s="233"/>
      <c r="N115" s="233"/>
      <c r="O115" s="233"/>
      <c r="P115" s="233"/>
      <c r="Q115" s="233"/>
      <c r="R115" s="233"/>
      <c r="S115" s="233"/>
      <c r="T115" s="233"/>
      <c r="U115" s="233"/>
      <c r="V115" s="233"/>
      <c r="W115" s="233"/>
      <c r="X115" s="233"/>
      <c r="Y115" s="233"/>
      <c r="Z115" s="233"/>
      <c r="AA115" s="204">
        <v>35</v>
      </c>
      <c r="AB115" s="204"/>
      <c r="AC115" s="232" t="s">
        <v>88</v>
      </c>
      <c r="AD115" s="233"/>
      <c r="AE115" s="233"/>
      <c r="AF115" s="233"/>
      <c r="AG115" s="233"/>
      <c r="AH115" s="233"/>
      <c r="AI115" s="233"/>
      <c r="AJ115" s="233"/>
      <c r="AK115" s="233"/>
      <c r="AL115" s="233"/>
      <c r="AM115" s="233"/>
      <c r="AN115" s="233"/>
      <c r="AO115" s="233"/>
      <c r="AP115" s="234"/>
      <c r="AQ115" s="3"/>
      <c r="AR115" s="3"/>
      <c r="AS115" s="3"/>
      <c r="AT115" s="3"/>
      <c r="AU115" s="3"/>
      <c r="AV115" s="3"/>
      <c r="AW115" s="3"/>
      <c r="AX115" s="3"/>
      <c r="AY115" s="3"/>
      <c r="AZ115" s="3"/>
    </row>
    <row r="116" spans="2:52" x14ac:dyDescent="0.2">
      <c r="B116" s="205" t="s">
        <v>291</v>
      </c>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2">
        <v>112</v>
      </c>
      <c r="AL116" s="202"/>
      <c r="AM116" s="202"/>
      <c r="AN116" s="74" t="s">
        <v>89</v>
      </c>
      <c r="AO116" s="74"/>
      <c r="AP116" s="75"/>
      <c r="AQ116" s="3"/>
      <c r="AR116" s="3"/>
      <c r="AS116" s="3"/>
      <c r="AT116" s="3"/>
      <c r="AU116" s="3"/>
      <c r="AV116" s="3"/>
      <c r="AW116" s="3"/>
      <c r="AX116" s="3"/>
      <c r="AY116" s="3"/>
      <c r="AZ116" s="3"/>
    </row>
    <row r="117" spans="2:52" x14ac:dyDescent="0.2">
      <c r="B117" s="235" t="s">
        <v>90</v>
      </c>
      <c r="C117" s="236"/>
      <c r="D117" s="23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14"/>
      <c r="AQ117" s="3"/>
      <c r="AR117" s="3"/>
      <c r="AS117" s="3"/>
      <c r="AT117" s="3"/>
      <c r="AU117" s="3"/>
      <c r="AV117" s="3"/>
      <c r="AW117" s="3"/>
      <c r="AX117" s="3"/>
      <c r="AY117" s="3"/>
      <c r="AZ117" s="3"/>
    </row>
    <row r="118" spans="2:52" x14ac:dyDescent="0.2">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3"/>
      <c r="AR118" s="3"/>
      <c r="AS118" s="3"/>
      <c r="AT118" s="3"/>
      <c r="AU118" s="3"/>
      <c r="AV118" s="3"/>
      <c r="AW118" s="3"/>
      <c r="AX118" s="3"/>
      <c r="AY118" s="3"/>
      <c r="AZ118" s="3"/>
    </row>
    <row r="119" spans="2:52" x14ac:dyDescent="0.2">
      <c r="B119" s="203" t="s">
        <v>91</v>
      </c>
      <c r="C119" s="203" t="s">
        <v>43</v>
      </c>
      <c r="D119" s="76" t="s">
        <v>92</v>
      </c>
      <c r="E119" s="76" t="s">
        <v>44</v>
      </c>
      <c r="F119" s="76" t="s">
        <v>93</v>
      </c>
      <c r="G119" s="203" t="s">
        <v>43</v>
      </c>
      <c r="H119" s="221">
        <f t="shared" ref="H119" si="52">H115</f>
        <v>45</v>
      </c>
      <c r="I119" s="221"/>
      <c r="J119" s="76" t="s">
        <v>44</v>
      </c>
      <c r="K119" s="221">
        <f t="shared" ref="K119" si="53">AA115</f>
        <v>35</v>
      </c>
      <c r="L119" s="221"/>
      <c r="M119" s="203" t="s">
        <v>43</v>
      </c>
      <c r="N119" s="237">
        <f t="shared" ref="N119" si="54">ROUND(H119*K119/H120,2)</f>
        <v>14.06</v>
      </c>
      <c r="O119" s="237"/>
      <c r="P119" s="237"/>
      <c r="Q119" s="237"/>
      <c r="R119" s="203" t="s">
        <v>70</v>
      </c>
      <c r="S119" s="203"/>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3"/>
      <c r="AR119" s="3"/>
      <c r="AS119" s="3"/>
      <c r="AT119" s="3"/>
      <c r="AU119" s="3"/>
      <c r="AV119" s="3"/>
      <c r="AW119" s="3"/>
      <c r="AX119" s="3"/>
      <c r="AY119" s="3"/>
      <c r="AZ119" s="3"/>
    </row>
    <row r="120" spans="2:52" x14ac:dyDescent="0.2">
      <c r="B120" s="203"/>
      <c r="C120" s="203"/>
      <c r="D120" s="203" t="s">
        <v>94</v>
      </c>
      <c r="E120" s="203"/>
      <c r="F120" s="203"/>
      <c r="G120" s="203"/>
      <c r="H120" s="203">
        <f t="shared" ref="H120" si="55">AK116</f>
        <v>112</v>
      </c>
      <c r="I120" s="203"/>
      <c r="J120" s="203"/>
      <c r="K120" s="203"/>
      <c r="L120" s="203"/>
      <c r="M120" s="203"/>
      <c r="N120" s="237"/>
      <c r="O120" s="237"/>
      <c r="P120" s="237"/>
      <c r="Q120" s="237"/>
      <c r="R120" s="203"/>
      <c r="S120" s="203"/>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
      <c r="AR120" s="3"/>
      <c r="AS120" s="3"/>
      <c r="AT120" s="3"/>
      <c r="AU120" s="3"/>
      <c r="AV120" s="3"/>
      <c r="AW120" s="3"/>
      <c r="AX120" s="3"/>
      <c r="AY120" s="3"/>
      <c r="AZ120" s="3"/>
    </row>
    <row r="121" spans="2:52" x14ac:dyDescent="0.2">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3"/>
      <c r="AR121" s="3"/>
      <c r="AS121" s="3"/>
      <c r="AT121" s="3"/>
      <c r="AU121" s="3"/>
      <c r="AV121" s="3"/>
      <c r="AW121" s="3"/>
      <c r="AX121" s="3"/>
      <c r="AY121" s="3"/>
      <c r="AZ121" s="3"/>
    </row>
    <row r="122" spans="2:52" x14ac:dyDescent="0.2">
      <c r="B122" s="74" t="s">
        <v>231</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3"/>
      <c r="AR122" s="3"/>
      <c r="AS122" s="3"/>
      <c r="AT122" s="3"/>
      <c r="AU122" s="3"/>
      <c r="AV122" s="3"/>
      <c r="AW122" s="3"/>
      <c r="AX122" s="3"/>
      <c r="AY122" s="3"/>
      <c r="AZ122" s="3"/>
    </row>
    <row r="123" spans="2:52" x14ac:dyDescent="0.2">
      <c r="B123" s="211" t="s">
        <v>86</v>
      </c>
      <c r="C123" s="198"/>
      <c r="D123" s="198"/>
      <c r="E123" s="198"/>
      <c r="F123" s="198"/>
      <c r="G123" s="198"/>
      <c r="H123" s="204">
        <v>85</v>
      </c>
      <c r="I123" s="204"/>
      <c r="J123" s="232" t="s">
        <v>87</v>
      </c>
      <c r="K123" s="233"/>
      <c r="L123" s="233"/>
      <c r="M123" s="233"/>
      <c r="N123" s="233"/>
      <c r="O123" s="233"/>
      <c r="P123" s="233"/>
      <c r="Q123" s="233"/>
      <c r="R123" s="233"/>
      <c r="S123" s="233"/>
      <c r="T123" s="233"/>
      <c r="U123" s="233"/>
      <c r="V123" s="233"/>
      <c r="W123" s="233"/>
      <c r="X123" s="233"/>
      <c r="Y123" s="233"/>
      <c r="Z123" s="233"/>
      <c r="AA123" s="204">
        <v>55</v>
      </c>
      <c r="AB123" s="204"/>
      <c r="AC123" s="232" t="s">
        <v>88</v>
      </c>
      <c r="AD123" s="233"/>
      <c r="AE123" s="233"/>
      <c r="AF123" s="233"/>
      <c r="AG123" s="233"/>
      <c r="AH123" s="233"/>
      <c r="AI123" s="233"/>
      <c r="AJ123" s="233"/>
      <c r="AK123" s="233"/>
      <c r="AL123" s="233"/>
      <c r="AM123" s="233"/>
      <c r="AN123" s="233"/>
      <c r="AO123" s="233"/>
      <c r="AP123" s="234"/>
      <c r="AQ123" s="3"/>
      <c r="AR123" s="3"/>
      <c r="AS123" s="3"/>
      <c r="AT123" s="3"/>
      <c r="AU123" s="3"/>
      <c r="AV123" s="3"/>
      <c r="AW123" s="3"/>
      <c r="AX123" s="3"/>
      <c r="AY123" s="3"/>
      <c r="AZ123" s="3"/>
    </row>
    <row r="124" spans="2:52" x14ac:dyDescent="0.2">
      <c r="B124" s="205" t="s">
        <v>292</v>
      </c>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2">
        <v>120</v>
      </c>
      <c r="AL124" s="202"/>
      <c r="AM124" s="202"/>
      <c r="AN124" s="74" t="s">
        <v>89</v>
      </c>
      <c r="AO124" s="74"/>
      <c r="AP124" s="75"/>
      <c r="AQ124" s="3"/>
      <c r="AR124" s="3"/>
      <c r="AS124" s="3"/>
      <c r="AT124" s="3"/>
      <c r="AU124" s="3"/>
      <c r="AV124" s="3"/>
      <c r="AW124" s="3"/>
      <c r="AX124" s="3"/>
      <c r="AY124" s="3"/>
      <c r="AZ124" s="3"/>
    </row>
    <row r="125" spans="2:52" x14ac:dyDescent="0.2">
      <c r="B125" s="235" t="s">
        <v>90</v>
      </c>
      <c r="C125" s="236"/>
      <c r="D125" s="23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14"/>
      <c r="AQ125" s="3"/>
      <c r="AR125" s="3"/>
      <c r="AS125" s="3"/>
      <c r="AT125" s="3"/>
      <c r="AU125" s="3"/>
      <c r="AV125" s="3"/>
      <c r="AW125" s="3"/>
      <c r="AX125" s="3"/>
      <c r="AY125" s="3"/>
      <c r="AZ125" s="3"/>
    </row>
    <row r="126" spans="2:52" x14ac:dyDescent="0.2">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3"/>
      <c r="AR126" s="3"/>
      <c r="AS126" s="3"/>
      <c r="AT126" s="3"/>
      <c r="AU126" s="3"/>
      <c r="AV126" s="3"/>
      <c r="AW126" s="3"/>
      <c r="AX126" s="3"/>
      <c r="AY126" s="3"/>
      <c r="AZ126" s="3"/>
    </row>
    <row r="127" spans="2:52" x14ac:dyDescent="0.2">
      <c r="B127" s="203" t="s">
        <v>91</v>
      </c>
      <c r="C127" s="203" t="s">
        <v>43</v>
      </c>
      <c r="D127" s="76" t="s">
        <v>92</v>
      </c>
      <c r="E127" s="76" t="s">
        <v>44</v>
      </c>
      <c r="F127" s="76" t="s">
        <v>93</v>
      </c>
      <c r="G127" s="203" t="s">
        <v>43</v>
      </c>
      <c r="H127" s="221">
        <f t="shared" ref="H127" si="56">H123</f>
        <v>85</v>
      </c>
      <c r="I127" s="221"/>
      <c r="J127" s="76" t="s">
        <v>44</v>
      </c>
      <c r="K127" s="221">
        <f t="shared" ref="K127" si="57">AA123</f>
        <v>55</v>
      </c>
      <c r="L127" s="221"/>
      <c r="M127" s="203" t="s">
        <v>43</v>
      </c>
      <c r="N127" s="237">
        <f t="shared" ref="N127" si="58">ROUND(H127*K127/H128,2)</f>
        <v>38.96</v>
      </c>
      <c r="O127" s="237"/>
      <c r="P127" s="237"/>
      <c r="Q127" s="237"/>
      <c r="R127" s="203" t="s">
        <v>70</v>
      </c>
      <c r="S127" s="203"/>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3"/>
      <c r="AR127" s="3"/>
      <c r="AS127" s="3"/>
      <c r="AT127" s="3"/>
      <c r="AU127" s="3"/>
      <c r="AV127" s="3"/>
      <c r="AW127" s="3"/>
      <c r="AX127" s="3"/>
      <c r="AY127" s="3"/>
      <c r="AZ127" s="3"/>
    </row>
    <row r="128" spans="2:52" x14ac:dyDescent="0.2">
      <c r="B128" s="203"/>
      <c r="C128" s="203"/>
      <c r="D128" s="203" t="s">
        <v>94</v>
      </c>
      <c r="E128" s="203"/>
      <c r="F128" s="203"/>
      <c r="G128" s="203"/>
      <c r="H128" s="203">
        <f t="shared" ref="H128" si="59">AK124</f>
        <v>120</v>
      </c>
      <c r="I128" s="203"/>
      <c r="J128" s="203"/>
      <c r="K128" s="203"/>
      <c r="L128" s="203"/>
      <c r="M128" s="203"/>
      <c r="N128" s="237"/>
      <c r="O128" s="237"/>
      <c r="P128" s="237"/>
      <c r="Q128" s="237"/>
      <c r="R128" s="203"/>
      <c r="S128" s="203"/>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3"/>
      <c r="AR128" s="3"/>
      <c r="AS128" s="3"/>
      <c r="AT128" s="3"/>
      <c r="AU128" s="3"/>
      <c r="AV128" s="3"/>
      <c r="AW128" s="3"/>
      <c r="AX128" s="3"/>
      <c r="AY128" s="3"/>
      <c r="AZ128" s="3"/>
    </row>
    <row r="129" spans="2:52" x14ac:dyDescent="0.2">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3"/>
      <c r="AR129" s="3"/>
      <c r="AS129" s="3"/>
      <c r="AT129" s="3"/>
      <c r="AU129" s="3"/>
      <c r="AV129" s="3"/>
      <c r="AW129" s="3"/>
      <c r="AX129" s="3"/>
      <c r="AY129" s="3"/>
      <c r="AZ129" s="3"/>
    </row>
    <row r="130" spans="2:52" x14ac:dyDescent="0.2">
      <c r="B130" s="74" t="s">
        <v>232</v>
      </c>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3"/>
      <c r="AR130" s="3"/>
      <c r="AS130" s="3"/>
      <c r="AT130" s="3"/>
      <c r="AU130" s="3"/>
      <c r="AV130" s="3"/>
      <c r="AW130" s="3"/>
      <c r="AX130" s="3"/>
      <c r="AY130" s="3"/>
      <c r="AZ130" s="3"/>
    </row>
    <row r="131" spans="2:52" x14ac:dyDescent="0.2">
      <c r="B131" s="211" t="s">
        <v>86</v>
      </c>
      <c r="C131" s="198"/>
      <c r="D131" s="198"/>
      <c r="E131" s="198"/>
      <c r="F131" s="198"/>
      <c r="G131" s="198"/>
      <c r="H131" s="204">
        <v>90</v>
      </c>
      <c r="I131" s="204"/>
      <c r="J131" s="232" t="s">
        <v>87</v>
      </c>
      <c r="K131" s="233"/>
      <c r="L131" s="233"/>
      <c r="M131" s="233"/>
      <c r="N131" s="233"/>
      <c r="O131" s="233"/>
      <c r="P131" s="233"/>
      <c r="Q131" s="233"/>
      <c r="R131" s="233"/>
      <c r="S131" s="233"/>
      <c r="T131" s="233"/>
      <c r="U131" s="233"/>
      <c r="V131" s="233"/>
      <c r="W131" s="233"/>
      <c r="X131" s="233"/>
      <c r="Y131" s="233"/>
      <c r="Z131" s="233"/>
      <c r="AA131" s="204">
        <v>60</v>
      </c>
      <c r="AB131" s="204"/>
      <c r="AC131" s="232" t="s">
        <v>88</v>
      </c>
      <c r="AD131" s="233"/>
      <c r="AE131" s="233"/>
      <c r="AF131" s="233"/>
      <c r="AG131" s="233"/>
      <c r="AH131" s="233"/>
      <c r="AI131" s="233"/>
      <c r="AJ131" s="233"/>
      <c r="AK131" s="233"/>
      <c r="AL131" s="233"/>
      <c r="AM131" s="233"/>
      <c r="AN131" s="233"/>
      <c r="AO131" s="233"/>
      <c r="AP131" s="234"/>
      <c r="AQ131" s="3"/>
      <c r="AR131" s="3"/>
      <c r="AS131" s="3"/>
      <c r="AT131" s="3"/>
      <c r="AU131" s="3"/>
      <c r="AV131" s="3"/>
      <c r="AW131" s="3"/>
      <c r="AX131" s="3"/>
      <c r="AY131" s="3"/>
      <c r="AZ131" s="3"/>
    </row>
    <row r="132" spans="2:52" x14ac:dyDescent="0.2">
      <c r="B132" s="205" t="s">
        <v>293</v>
      </c>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2">
        <v>126</v>
      </c>
      <c r="AL132" s="202"/>
      <c r="AM132" s="202"/>
      <c r="AN132" s="74" t="s">
        <v>89</v>
      </c>
      <c r="AO132" s="74"/>
      <c r="AP132" s="75"/>
      <c r="AQ132" s="3"/>
      <c r="AR132" s="3"/>
      <c r="AS132" s="3"/>
      <c r="AT132" s="3"/>
      <c r="AU132" s="3"/>
      <c r="AV132" s="3"/>
      <c r="AW132" s="3"/>
      <c r="AX132" s="3"/>
      <c r="AY132" s="3"/>
      <c r="AZ132" s="3"/>
    </row>
    <row r="133" spans="2:52" x14ac:dyDescent="0.2">
      <c r="B133" s="235" t="s">
        <v>90</v>
      </c>
      <c r="C133" s="236"/>
      <c r="D133" s="23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14"/>
      <c r="AQ133" s="3"/>
      <c r="AR133" s="3"/>
      <c r="AS133" s="3"/>
      <c r="AT133" s="3"/>
      <c r="AU133" s="3"/>
      <c r="AV133" s="3"/>
      <c r="AW133" s="3"/>
      <c r="AX133" s="3"/>
      <c r="AY133" s="3"/>
      <c r="AZ133" s="3"/>
    </row>
    <row r="134" spans="2:52" x14ac:dyDescent="0.2">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3"/>
      <c r="AR134" s="3"/>
      <c r="AS134" s="3"/>
      <c r="AT134" s="3"/>
      <c r="AU134" s="3"/>
      <c r="AV134" s="3"/>
      <c r="AW134" s="3"/>
      <c r="AX134" s="3"/>
      <c r="AY134" s="3"/>
      <c r="AZ134" s="3"/>
    </row>
    <row r="135" spans="2:52" x14ac:dyDescent="0.2">
      <c r="B135" s="203" t="s">
        <v>91</v>
      </c>
      <c r="C135" s="203" t="s">
        <v>43</v>
      </c>
      <c r="D135" s="76" t="s">
        <v>92</v>
      </c>
      <c r="E135" s="76" t="s">
        <v>44</v>
      </c>
      <c r="F135" s="76" t="s">
        <v>93</v>
      </c>
      <c r="G135" s="203" t="s">
        <v>43</v>
      </c>
      <c r="H135" s="221">
        <f t="shared" ref="H135" si="60">H131</f>
        <v>90</v>
      </c>
      <c r="I135" s="221"/>
      <c r="J135" s="76" t="s">
        <v>44</v>
      </c>
      <c r="K135" s="221">
        <f t="shared" ref="K135" si="61">AA131</f>
        <v>60</v>
      </c>
      <c r="L135" s="221"/>
      <c r="M135" s="203" t="s">
        <v>43</v>
      </c>
      <c r="N135" s="237">
        <f t="shared" ref="N135" si="62">ROUND(H135*K135/H136,2)</f>
        <v>42.86</v>
      </c>
      <c r="O135" s="237"/>
      <c r="P135" s="237"/>
      <c r="Q135" s="237"/>
      <c r="R135" s="203" t="s">
        <v>70</v>
      </c>
      <c r="S135" s="203"/>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3"/>
      <c r="AR135" s="3"/>
      <c r="AS135" s="3"/>
      <c r="AT135" s="3"/>
      <c r="AU135" s="3"/>
      <c r="AV135" s="3"/>
      <c r="AW135" s="3"/>
      <c r="AX135" s="3"/>
      <c r="AY135" s="3"/>
      <c r="AZ135" s="3"/>
    </row>
    <row r="136" spans="2:52" x14ac:dyDescent="0.2">
      <c r="B136" s="203"/>
      <c r="C136" s="203"/>
      <c r="D136" s="203" t="s">
        <v>94</v>
      </c>
      <c r="E136" s="203"/>
      <c r="F136" s="203"/>
      <c r="G136" s="203"/>
      <c r="H136" s="203">
        <f t="shared" ref="H136" si="63">AK132</f>
        <v>126</v>
      </c>
      <c r="I136" s="203"/>
      <c r="J136" s="203"/>
      <c r="K136" s="203"/>
      <c r="L136" s="203"/>
      <c r="M136" s="203"/>
      <c r="N136" s="237"/>
      <c r="O136" s="237"/>
      <c r="P136" s="237"/>
      <c r="Q136" s="237"/>
      <c r="R136" s="203"/>
      <c r="S136" s="203"/>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3"/>
      <c r="AR136" s="3"/>
      <c r="AS136" s="3"/>
      <c r="AT136" s="3"/>
      <c r="AU136" s="3"/>
      <c r="AV136" s="3"/>
      <c r="AW136" s="3"/>
      <c r="AX136" s="3"/>
      <c r="AY136" s="3"/>
      <c r="AZ136" s="3"/>
    </row>
    <row r="137" spans="2:52" x14ac:dyDescent="0.2">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3"/>
      <c r="AR137" s="3"/>
      <c r="AS137" s="3"/>
      <c r="AT137" s="3"/>
      <c r="AU137" s="3"/>
      <c r="AV137" s="3"/>
      <c r="AW137" s="3"/>
      <c r="AX137" s="3"/>
      <c r="AY137" s="3"/>
      <c r="AZ137" s="3"/>
    </row>
    <row r="138" spans="2:52" x14ac:dyDescent="0.2">
      <c r="B138" s="74" t="s">
        <v>233</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row>
    <row r="139" spans="2:52" x14ac:dyDescent="0.2">
      <c r="B139" s="211" t="s">
        <v>86</v>
      </c>
      <c r="C139" s="198"/>
      <c r="D139" s="198"/>
      <c r="E139" s="198"/>
      <c r="F139" s="198"/>
      <c r="G139" s="198"/>
      <c r="H139" s="204">
        <v>65</v>
      </c>
      <c r="I139" s="204"/>
      <c r="J139" s="232" t="s">
        <v>87</v>
      </c>
      <c r="K139" s="233"/>
      <c r="L139" s="233"/>
      <c r="M139" s="233"/>
      <c r="N139" s="233"/>
      <c r="O139" s="233"/>
      <c r="P139" s="233"/>
      <c r="Q139" s="233"/>
      <c r="R139" s="233"/>
      <c r="S139" s="233"/>
      <c r="T139" s="233"/>
      <c r="U139" s="233"/>
      <c r="V139" s="233"/>
      <c r="W139" s="233"/>
      <c r="X139" s="233"/>
      <c r="Y139" s="233"/>
      <c r="Z139" s="233"/>
      <c r="AA139" s="204">
        <v>35</v>
      </c>
      <c r="AB139" s="204"/>
      <c r="AC139" s="232" t="s">
        <v>88</v>
      </c>
      <c r="AD139" s="233"/>
      <c r="AE139" s="233"/>
      <c r="AF139" s="233"/>
      <c r="AG139" s="233"/>
      <c r="AH139" s="233"/>
      <c r="AI139" s="233"/>
      <c r="AJ139" s="233"/>
      <c r="AK139" s="233"/>
      <c r="AL139" s="233"/>
      <c r="AM139" s="233"/>
      <c r="AN139" s="233"/>
      <c r="AO139" s="233"/>
      <c r="AP139" s="234"/>
    </row>
    <row r="140" spans="2:52" x14ac:dyDescent="0.2">
      <c r="B140" s="205" t="s">
        <v>294</v>
      </c>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2">
        <v>113</v>
      </c>
      <c r="AL140" s="202"/>
      <c r="AM140" s="202"/>
      <c r="AN140" s="74" t="s">
        <v>89</v>
      </c>
      <c r="AO140" s="74"/>
      <c r="AP140" s="75"/>
    </row>
    <row r="141" spans="2:52" x14ac:dyDescent="0.2">
      <c r="B141" s="235" t="s">
        <v>90</v>
      </c>
      <c r="C141" s="236"/>
      <c r="D141" s="23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14"/>
    </row>
    <row r="142" spans="2:52" x14ac:dyDescent="0.2">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row>
    <row r="143" spans="2:52" x14ac:dyDescent="0.2">
      <c r="B143" s="203" t="s">
        <v>91</v>
      </c>
      <c r="C143" s="203" t="s">
        <v>43</v>
      </c>
      <c r="D143" s="76" t="s">
        <v>92</v>
      </c>
      <c r="E143" s="76" t="s">
        <v>44</v>
      </c>
      <c r="F143" s="76" t="s">
        <v>93</v>
      </c>
      <c r="G143" s="203" t="s">
        <v>43</v>
      </c>
      <c r="H143" s="221">
        <f t="shared" ref="H143" si="64">H139</f>
        <v>65</v>
      </c>
      <c r="I143" s="221"/>
      <c r="J143" s="76" t="s">
        <v>44</v>
      </c>
      <c r="K143" s="221">
        <f t="shared" ref="K143" si="65">AA139</f>
        <v>35</v>
      </c>
      <c r="L143" s="221"/>
      <c r="M143" s="203" t="s">
        <v>43</v>
      </c>
      <c r="N143" s="237">
        <f t="shared" ref="N143" si="66">ROUND(H143*K143/H144,2)</f>
        <v>20.13</v>
      </c>
      <c r="O143" s="237"/>
      <c r="P143" s="237"/>
      <c r="Q143" s="237"/>
      <c r="R143" s="203" t="s">
        <v>70</v>
      </c>
      <c r="S143" s="203"/>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row>
    <row r="144" spans="2:52" x14ac:dyDescent="0.2">
      <c r="B144" s="203"/>
      <c r="C144" s="203"/>
      <c r="D144" s="203" t="s">
        <v>94</v>
      </c>
      <c r="E144" s="203"/>
      <c r="F144" s="203"/>
      <c r="G144" s="203"/>
      <c r="H144" s="203">
        <f t="shared" ref="H144" si="67">AK140</f>
        <v>113</v>
      </c>
      <c r="I144" s="203"/>
      <c r="J144" s="203"/>
      <c r="K144" s="203"/>
      <c r="L144" s="203"/>
      <c r="M144" s="203"/>
      <c r="N144" s="237"/>
      <c r="O144" s="237"/>
      <c r="P144" s="237"/>
      <c r="Q144" s="237"/>
      <c r="R144" s="203"/>
      <c r="S144" s="203"/>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row>
    <row r="145" spans="2:42" x14ac:dyDescent="0.2">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row>
    <row r="146" spans="2:42" x14ac:dyDescent="0.2">
      <c r="B146" s="74" t="s">
        <v>234</v>
      </c>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row>
    <row r="147" spans="2:42" x14ac:dyDescent="0.2">
      <c r="B147" s="211" t="s">
        <v>86</v>
      </c>
      <c r="C147" s="198"/>
      <c r="D147" s="198"/>
      <c r="E147" s="198"/>
      <c r="F147" s="198"/>
      <c r="G147" s="198"/>
      <c r="H147" s="204">
        <v>80</v>
      </c>
      <c r="I147" s="204"/>
      <c r="J147" s="232" t="s">
        <v>87</v>
      </c>
      <c r="K147" s="233"/>
      <c r="L147" s="233"/>
      <c r="M147" s="233"/>
      <c r="N147" s="233"/>
      <c r="O147" s="233"/>
      <c r="P147" s="233"/>
      <c r="Q147" s="233"/>
      <c r="R147" s="233"/>
      <c r="S147" s="233"/>
      <c r="T147" s="233"/>
      <c r="U147" s="233"/>
      <c r="V147" s="233"/>
      <c r="W147" s="233"/>
      <c r="X147" s="233"/>
      <c r="Y147" s="233"/>
      <c r="Z147" s="233"/>
      <c r="AA147" s="204">
        <v>25</v>
      </c>
      <c r="AB147" s="204"/>
      <c r="AC147" s="232" t="s">
        <v>88</v>
      </c>
      <c r="AD147" s="233"/>
      <c r="AE147" s="233"/>
      <c r="AF147" s="233"/>
      <c r="AG147" s="233"/>
      <c r="AH147" s="233"/>
      <c r="AI147" s="233"/>
      <c r="AJ147" s="233"/>
      <c r="AK147" s="233"/>
      <c r="AL147" s="233"/>
      <c r="AM147" s="233"/>
      <c r="AN147" s="233"/>
      <c r="AO147" s="233"/>
      <c r="AP147" s="234"/>
    </row>
    <row r="148" spans="2:42" x14ac:dyDescent="0.2">
      <c r="B148" s="205" t="s">
        <v>295</v>
      </c>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2">
        <v>102</v>
      </c>
      <c r="AL148" s="202"/>
      <c r="AM148" s="202"/>
      <c r="AN148" s="74" t="s">
        <v>89</v>
      </c>
      <c r="AO148" s="74"/>
      <c r="AP148" s="75"/>
    </row>
    <row r="149" spans="2:42" x14ac:dyDescent="0.2">
      <c r="B149" s="235" t="s">
        <v>90</v>
      </c>
      <c r="C149" s="236"/>
      <c r="D149" s="23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14"/>
    </row>
    <row r="150" spans="2:42" x14ac:dyDescent="0.2">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row>
    <row r="151" spans="2:42" x14ac:dyDescent="0.2">
      <c r="B151" s="203" t="s">
        <v>91</v>
      </c>
      <c r="C151" s="203" t="s">
        <v>43</v>
      </c>
      <c r="D151" s="76" t="s">
        <v>92</v>
      </c>
      <c r="E151" s="76" t="s">
        <v>44</v>
      </c>
      <c r="F151" s="76" t="s">
        <v>93</v>
      </c>
      <c r="G151" s="203" t="s">
        <v>43</v>
      </c>
      <c r="H151" s="221">
        <f t="shared" ref="H151" si="68">H147</f>
        <v>80</v>
      </c>
      <c r="I151" s="221"/>
      <c r="J151" s="76" t="s">
        <v>44</v>
      </c>
      <c r="K151" s="221">
        <f t="shared" ref="K151" si="69">AA147</f>
        <v>25</v>
      </c>
      <c r="L151" s="221"/>
      <c r="M151" s="203" t="s">
        <v>43</v>
      </c>
      <c r="N151" s="237">
        <f t="shared" ref="N151" si="70">ROUND(H151*K151/H152,2)</f>
        <v>19.61</v>
      </c>
      <c r="O151" s="237"/>
      <c r="P151" s="237"/>
      <c r="Q151" s="237"/>
      <c r="R151" s="203" t="s">
        <v>70</v>
      </c>
      <c r="S151" s="203"/>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row>
    <row r="152" spans="2:42" x14ac:dyDescent="0.2">
      <c r="B152" s="203"/>
      <c r="C152" s="203"/>
      <c r="D152" s="203" t="s">
        <v>94</v>
      </c>
      <c r="E152" s="203"/>
      <c r="F152" s="203"/>
      <c r="G152" s="203"/>
      <c r="H152" s="203">
        <f t="shared" ref="H152" si="71">AK148</f>
        <v>102</v>
      </c>
      <c r="I152" s="203"/>
      <c r="J152" s="203"/>
      <c r="K152" s="203"/>
      <c r="L152" s="203"/>
      <c r="M152" s="203"/>
      <c r="N152" s="237"/>
      <c r="O152" s="237"/>
      <c r="P152" s="237"/>
      <c r="Q152" s="237"/>
      <c r="R152" s="203"/>
      <c r="S152" s="203"/>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row>
    <row r="153" spans="2:42" x14ac:dyDescent="0.2">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row>
    <row r="154" spans="2:42" x14ac:dyDescent="0.2">
      <c r="B154" s="74" t="s">
        <v>235</v>
      </c>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row>
    <row r="155" spans="2:42" x14ac:dyDescent="0.2">
      <c r="B155" s="211" t="s">
        <v>86</v>
      </c>
      <c r="C155" s="198"/>
      <c r="D155" s="198"/>
      <c r="E155" s="198"/>
      <c r="F155" s="198"/>
      <c r="G155" s="198"/>
      <c r="H155" s="204">
        <v>85</v>
      </c>
      <c r="I155" s="204"/>
      <c r="J155" s="232" t="s">
        <v>87</v>
      </c>
      <c r="K155" s="233"/>
      <c r="L155" s="233"/>
      <c r="M155" s="233"/>
      <c r="N155" s="233"/>
      <c r="O155" s="233"/>
      <c r="P155" s="233"/>
      <c r="Q155" s="233"/>
      <c r="R155" s="233"/>
      <c r="S155" s="233"/>
      <c r="T155" s="233"/>
      <c r="U155" s="233"/>
      <c r="V155" s="233"/>
      <c r="W155" s="233"/>
      <c r="X155" s="233"/>
      <c r="Y155" s="233"/>
      <c r="Z155" s="233"/>
      <c r="AA155" s="204">
        <v>27</v>
      </c>
      <c r="AB155" s="204"/>
      <c r="AC155" s="232" t="s">
        <v>88</v>
      </c>
      <c r="AD155" s="233"/>
      <c r="AE155" s="233"/>
      <c r="AF155" s="233"/>
      <c r="AG155" s="233"/>
      <c r="AH155" s="233"/>
      <c r="AI155" s="233"/>
      <c r="AJ155" s="233"/>
      <c r="AK155" s="233"/>
      <c r="AL155" s="233"/>
      <c r="AM155" s="233"/>
      <c r="AN155" s="233"/>
      <c r="AO155" s="233"/>
      <c r="AP155" s="234"/>
    </row>
    <row r="156" spans="2:42" x14ac:dyDescent="0.2">
      <c r="B156" s="205" t="s">
        <v>296</v>
      </c>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2">
        <v>112</v>
      </c>
      <c r="AL156" s="202"/>
      <c r="AM156" s="202"/>
      <c r="AN156" s="74" t="s">
        <v>89</v>
      </c>
      <c r="AO156" s="74"/>
      <c r="AP156" s="75"/>
    </row>
    <row r="157" spans="2:42" x14ac:dyDescent="0.2">
      <c r="B157" s="235" t="s">
        <v>90</v>
      </c>
      <c r="C157" s="236"/>
      <c r="D157" s="23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14"/>
    </row>
    <row r="158" spans="2:42" x14ac:dyDescent="0.2">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row>
    <row r="159" spans="2:42" x14ac:dyDescent="0.2">
      <c r="B159" s="203" t="s">
        <v>91</v>
      </c>
      <c r="C159" s="203" t="s">
        <v>43</v>
      </c>
      <c r="D159" s="76" t="s">
        <v>92</v>
      </c>
      <c r="E159" s="76" t="s">
        <v>44</v>
      </c>
      <c r="F159" s="76" t="s">
        <v>93</v>
      </c>
      <c r="G159" s="203" t="s">
        <v>43</v>
      </c>
      <c r="H159" s="221">
        <f t="shared" ref="H159" si="72">H155</f>
        <v>85</v>
      </c>
      <c r="I159" s="221"/>
      <c r="J159" s="76" t="s">
        <v>44</v>
      </c>
      <c r="K159" s="221">
        <f t="shared" ref="K159" si="73">AA155</f>
        <v>27</v>
      </c>
      <c r="L159" s="221"/>
      <c r="M159" s="203" t="s">
        <v>43</v>
      </c>
      <c r="N159" s="237">
        <f t="shared" ref="N159" si="74">ROUND(H159*K159/H160,2)</f>
        <v>20.49</v>
      </c>
      <c r="O159" s="237"/>
      <c r="P159" s="237"/>
      <c r="Q159" s="237"/>
      <c r="R159" s="203" t="s">
        <v>70</v>
      </c>
      <c r="S159" s="203"/>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row>
    <row r="160" spans="2:42" x14ac:dyDescent="0.2">
      <c r="B160" s="203"/>
      <c r="C160" s="203"/>
      <c r="D160" s="203" t="s">
        <v>94</v>
      </c>
      <c r="E160" s="203"/>
      <c r="F160" s="203"/>
      <c r="G160" s="203"/>
      <c r="H160" s="203">
        <f t="shared" ref="H160" si="75">AK156</f>
        <v>112</v>
      </c>
      <c r="I160" s="203"/>
      <c r="J160" s="203"/>
      <c r="K160" s="203"/>
      <c r="L160" s="203"/>
      <c r="M160" s="203"/>
      <c r="N160" s="237"/>
      <c r="O160" s="237"/>
      <c r="P160" s="237"/>
      <c r="Q160" s="237"/>
      <c r="R160" s="203"/>
      <c r="S160" s="203"/>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row>
    <row r="161" spans="2:42" x14ac:dyDescent="0.2">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row>
  </sheetData>
  <dataConsolidate/>
  <mergeCells count="360">
    <mergeCell ref="B156:AJ156"/>
    <mergeCell ref="AK156:AM156"/>
    <mergeCell ref="B157:D157"/>
    <mergeCell ref="B159:B160"/>
    <mergeCell ref="C159:C160"/>
    <mergeCell ref="G159:G160"/>
    <mergeCell ref="H159:I159"/>
    <mergeCell ref="K159:L159"/>
    <mergeCell ref="M159:M160"/>
    <mergeCell ref="N159:Q160"/>
    <mergeCell ref="R159:S160"/>
    <mergeCell ref="D160:F160"/>
    <mergeCell ref="H160:L160"/>
    <mergeCell ref="B155:G155"/>
    <mergeCell ref="H155:I155"/>
    <mergeCell ref="J155:Z155"/>
    <mergeCell ref="AA155:AB155"/>
    <mergeCell ref="AC155:AP155"/>
    <mergeCell ref="B148:AJ148"/>
    <mergeCell ref="AK148:AM148"/>
    <mergeCell ref="B149:D149"/>
    <mergeCell ref="B151:B152"/>
    <mergeCell ref="C151:C152"/>
    <mergeCell ref="G151:G152"/>
    <mergeCell ref="H151:I151"/>
    <mergeCell ref="K151:L151"/>
    <mergeCell ref="M151:M152"/>
    <mergeCell ref="N151:Q152"/>
    <mergeCell ref="R151:S152"/>
    <mergeCell ref="D152:F152"/>
    <mergeCell ref="H152:L152"/>
    <mergeCell ref="B147:G147"/>
    <mergeCell ref="H147:I147"/>
    <mergeCell ref="J147:Z147"/>
    <mergeCell ref="AA147:AB147"/>
    <mergeCell ref="AC147:AP147"/>
    <mergeCell ref="B140:AJ140"/>
    <mergeCell ref="AK140:AM140"/>
    <mergeCell ref="B141:D141"/>
    <mergeCell ref="B143:B144"/>
    <mergeCell ref="C143:C144"/>
    <mergeCell ref="G143:G144"/>
    <mergeCell ref="H143:I143"/>
    <mergeCell ref="K143:L143"/>
    <mergeCell ref="M143:M144"/>
    <mergeCell ref="N143:Q144"/>
    <mergeCell ref="R143:S144"/>
    <mergeCell ref="D144:F144"/>
    <mergeCell ref="H144:L144"/>
    <mergeCell ref="B139:G139"/>
    <mergeCell ref="H139:I139"/>
    <mergeCell ref="J139:Z139"/>
    <mergeCell ref="AA139:AB139"/>
    <mergeCell ref="AC139:AP139"/>
    <mergeCell ref="B132:AJ132"/>
    <mergeCell ref="AK132:AM132"/>
    <mergeCell ref="B133:D133"/>
    <mergeCell ref="B135:B136"/>
    <mergeCell ref="C135:C136"/>
    <mergeCell ref="G135:G136"/>
    <mergeCell ref="H135:I135"/>
    <mergeCell ref="K135:L135"/>
    <mergeCell ref="M135:M136"/>
    <mergeCell ref="N135:Q136"/>
    <mergeCell ref="R135:S136"/>
    <mergeCell ref="D136:F136"/>
    <mergeCell ref="H136:L136"/>
    <mergeCell ref="B131:G131"/>
    <mergeCell ref="H131:I131"/>
    <mergeCell ref="J131:Z131"/>
    <mergeCell ref="AA131:AB131"/>
    <mergeCell ref="AC131:AP131"/>
    <mergeCell ref="B124:AJ124"/>
    <mergeCell ref="AK124:AM124"/>
    <mergeCell ref="B125:D125"/>
    <mergeCell ref="B127:B128"/>
    <mergeCell ref="C127:C128"/>
    <mergeCell ref="G127:G128"/>
    <mergeCell ref="H127:I127"/>
    <mergeCell ref="K127:L127"/>
    <mergeCell ref="M127:M128"/>
    <mergeCell ref="N127:Q128"/>
    <mergeCell ref="R127:S128"/>
    <mergeCell ref="D128:F128"/>
    <mergeCell ref="H128:L128"/>
    <mergeCell ref="B123:G123"/>
    <mergeCell ref="H123:I123"/>
    <mergeCell ref="J123:Z123"/>
    <mergeCell ref="AA123:AB123"/>
    <mergeCell ref="AC123:AP123"/>
    <mergeCell ref="B116:AJ116"/>
    <mergeCell ref="AK116:AM116"/>
    <mergeCell ref="B117:D117"/>
    <mergeCell ref="B119:B120"/>
    <mergeCell ref="C119:C120"/>
    <mergeCell ref="G119:G120"/>
    <mergeCell ref="H119:I119"/>
    <mergeCell ref="K119:L119"/>
    <mergeCell ref="M119:M120"/>
    <mergeCell ref="N119:Q120"/>
    <mergeCell ref="R119:S120"/>
    <mergeCell ref="D120:F120"/>
    <mergeCell ref="H120:L120"/>
    <mergeCell ref="B115:G115"/>
    <mergeCell ref="H115:I115"/>
    <mergeCell ref="J115:Z115"/>
    <mergeCell ref="AA115:AB115"/>
    <mergeCell ref="AC115:AP115"/>
    <mergeCell ref="B108:AJ108"/>
    <mergeCell ref="AK108:AM108"/>
    <mergeCell ref="B109:D109"/>
    <mergeCell ref="B111:B112"/>
    <mergeCell ref="C111:C112"/>
    <mergeCell ref="G111:G112"/>
    <mergeCell ref="H111:I111"/>
    <mergeCell ref="K111:L111"/>
    <mergeCell ref="M111:M112"/>
    <mergeCell ref="N111:Q112"/>
    <mergeCell ref="R111:S112"/>
    <mergeCell ref="D112:F112"/>
    <mergeCell ref="H112:L112"/>
    <mergeCell ref="B107:G107"/>
    <mergeCell ref="H107:I107"/>
    <mergeCell ref="J107:Z107"/>
    <mergeCell ref="AA107:AB107"/>
    <mergeCell ref="AC107:AP107"/>
    <mergeCell ref="B100:AJ100"/>
    <mergeCell ref="AK100:AM100"/>
    <mergeCell ref="B101:D101"/>
    <mergeCell ref="B103:B104"/>
    <mergeCell ref="C103:C104"/>
    <mergeCell ref="G103:G104"/>
    <mergeCell ref="H103:I103"/>
    <mergeCell ref="K103:L103"/>
    <mergeCell ref="M103:M104"/>
    <mergeCell ref="N103:Q104"/>
    <mergeCell ref="R103:S104"/>
    <mergeCell ref="D104:F104"/>
    <mergeCell ref="H104:L104"/>
    <mergeCell ref="B99:G99"/>
    <mergeCell ref="H99:I99"/>
    <mergeCell ref="J99:Z99"/>
    <mergeCell ref="AA99:AB99"/>
    <mergeCell ref="AC99:AP99"/>
    <mergeCell ref="B92:AJ92"/>
    <mergeCell ref="AK92:AM92"/>
    <mergeCell ref="B93:D93"/>
    <mergeCell ref="B95:B96"/>
    <mergeCell ref="C95:C96"/>
    <mergeCell ref="G95:G96"/>
    <mergeCell ref="H95:I95"/>
    <mergeCell ref="K95:L95"/>
    <mergeCell ref="M95:M96"/>
    <mergeCell ref="N95:Q96"/>
    <mergeCell ref="R95:S96"/>
    <mergeCell ref="D96:F96"/>
    <mergeCell ref="H96:L96"/>
    <mergeCell ref="B91:G91"/>
    <mergeCell ref="H91:I91"/>
    <mergeCell ref="J91:Z91"/>
    <mergeCell ref="AA91:AB91"/>
    <mergeCell ref="AC91:AP91"/>
    <mergeCell ref="B84:AJ84"/>
    <mergeCell ref="AK84:AM84"/>
    <mergeCell ref="B85:D85"/>
    <mergeCell ref="B87:B88"/>
    <mergeCell ref="C87:C88"/>
    <mergeCell ref="G87:G88"/>
    <mergeCell ref="H87:I87"/>
    <mergeCell ref="K87:L87"/>
    <mergeCell ref="M87:M88"/>
    <mergeCell ref="N87:Q88"/>
    <mergeCell ref="R87:S88"/>
    <mergeCell ref="D88:F88"/>
    <mergeCell ref="H88:L88"/>
    <mergeCell ref="B83:G83"/>
    <mergeCell ref="H83:I83"/>
    <mergeCell ref="J83:Z83"/>
    <mergeCell ref="AA83:AB83"/>
    <mergeCell ref="AC83:AP83"/>
    <mergeCell ref="B76:AJ76"/>
    <mergeCell ref="AK76:AM76"/>
    <mergeCell ref="B77:D77"/>
    <mergeCell ref="B79:B80"/>
    <mergeCell ref="C79:C80"/>
    <mergeCell ref="G79:G80"/>
    <mergeCell ref="H79:I79"/>
    <mergeCell ref="K79:L79"/>
    <mergeCell ref="M79:M80"/>
    <mergeCell ref="N79:Q80"/>
    <mergeCell ref="R79:S80"/>
    <mergeCell ref="D80:F80"/>
    <mergeCell ref="H80:L80"/>
    <mergeCell ref="B75:G75"/>
    <mergeCell ref="H75:I75"/>
    <mergeCell ref="J75:Z75"/>
    <mergeCell ref="AA75:AB75"/>
    <mergeCell ref="AC75:AP75"/>
    <mergeCell ref="B68:AJ68"/>
    <mergeCell ref="AK68:AM68"/>
    <mergeCell ref="B69:D69"/>
    <mergeCell ref="B71:B72"/>
    <mergeCell ref="C71:C72"/>
    <mergeCell ref="G71:G72"/>
    <mergeCell ref="H71:I71"/>
    <mergeCell ref="K71:L71"/>
    <mergeCell ref="M71:M72"/>
    <mergeCell ref="N71:Q72"/>
    <mergeCell ref="R71:S72"/>
    <mergeCell ref="D72:F72"/>
    <mergeCell ref="H72:L72"/>
    <mergeCell ref="B67:G67"/>
    <mergeCell ref="H67:I67"/>
    <mergeCell ref="J67:Z67"/>
    <mergeCell ref="AA67:AB67"/>
    <mergeCell ref="AC67:AP67"/>
    <mergeCell ref="B60:AJ60"/>
    <mergeCell ref="AK60:AM60"/>
    <mergeCell ref="B61:D61"/>
    <mergeCell ref="B63:B64"/>
    <mergeCell ref="C63:C64"/>
    <mergeCell ref="G63:G64"/>
    <mergeCell ref="H63:I63"/>
    <mergeCell ref="K63:L63"/>
    <mergeCell ref="M63:M64"/>
    <mergeCell ref="N63:Q64"/>
    <mergeCell ref="R63:S64"/>
    <mergeCell ref="D64:F64"/>
    <mergeCell ref="H64:L64"/>
    <mergeCell ref="B59:G59"/>
    <mergeCell ref="H59:I59"/>
    <mergeCell ref="J59:Z59"/>
    <mergeCell ref="AA59:AB59"/>
    <mergeCell ref="AC59:AP59"/>
    <mergeCell ref="B52:AJ52"/>
    <mergeCell ref="AK52:AM52"/>
    <mergeCell ref="B53:D53"/>
    <mergeCell ref="B55:B56"/>
    <mergeCell ref="C55:C56"/>
    <mergeCell ref="G55:G56"/>
    <mergeCell ref="H55:I55"/>
    <mergeCell ref="K55:L55"/>
    <mergeCell ref="M55:M56"/>
    <mergeCell ref="N55:Q56"/>
    <mergeCell ref="R55:S56"/>
    <mergeCell ref="D56:F56"/>
    <mergeCell ref="H56:L56"/>
    <mergeCell ref="B51:G51"/>
    <mergeCell ref="H51:I51"/>
    <mergeCell ref="J51:Z51"/>
    <mergeCell ref="AA51:AB51"/>
    <mergeCell ref="AC51:AP51"/>
    <mergeCell ref="B44:AJ44"/>
    <mergeCell ref="AK44:AM44"/>
    <mergeCell ref="B45:D45"/>
    <mergeCell ref="B47:B48"/>
    <mergeCell ref="C47:C48"/>
    <mergeCell ref="G47:G48"/>
    <mergeCell ref="H47:I47"/>
    <mergeCell ref="K47:L47"/>
    <mergeCell ref="M47:M48"/>
    <mergeCell ref="N47:Q48"/>
    <mergeCell ref="R47:S48"/>
    <mergeCell ref="D48:F48"/>
    <mergeCell ref="H48:L48"/>
    <mergeCell ref="B43:G43"/>
    <mergeCell ref="H43:I43"/>
    <mergeCell ref="J43:Z43"/>
    <mergeCell ref="AA43:AB43"/>
    <mergeCell ref="AC43:AP43"/>
    <mergeCell ref="B36:AJ36"/>
    <mergeCell ref="AK36:AM36"/>
    <mergeCell ref="B37:D37"/>
    <mergeCell ref="B39:B40"/>
    <mergeCell ref="C39:C40"/>
    <mergeCell ref="G39:G40"/>
    <mergeCell ref="H39:I39"/>
    <mergeCell ref="K39:L39"/>
    <mergeCell ref="M39:M40"/>
    <mergeCell ref="N39:Q40"/>
    <mergeCell ref="R39:S40"/>
    <mergeCell ref="D40:F40"/>
    <mergeCell ref="H40:L40"/>
    <mergeCell ref="B35:G35"/>
    <mergeCell ref="H35:I35"/>
    <mergeCell ref="J35:Z35"/>
    <mergeCell ref="AA35:AB35"/>
    <mergeCell ref="AC35:AP35"/>
    <mergeCell ref="B28:AJ28"/>
    <mergeCell ref="AK28:AM28"/>
    <mergeCell ref="B29:D29"/>
    <mergeCell ref="B31:B32"/>
    <mergeCell ref="C31:C32"/>
    <mergeCell ref="G31:G32"/>
    <mergeCell ref="H31:I31"/>
    <mergeCell ref="K31:L31"/>
    <mergeCell ref="M31:M32"/>
    <mergeCell ref="N31:Q32"/>
    <mergeCell ref="R31:S32"/>
    <mergeCell ref="D32:F32"/>
    <mergeCell ref="H32:L32"/>
    <mergeCell ref="B27:G27"/>
    <mergeCell ref="H27:I27"/>
    <mergeCell ref="J27:Z27"/>
    <mergeCell ref="AA27:AB27"/>
    <mergeCell ref="AC27:AP27"/>
    <mergeCell ref="B20:AJ20"/>
    <mergeCell ref="AK20:AM20"/>
    <mergeCell ref="B21:D21"/>
    <mergeCell ref="B23:B24"/>
    <mergeCell ref="C23:C24"/>
    <mergeCell ref="G23:G24"/>
    <mergeCell ref="H23:I23"/>
    <mergeCell ref="K23:L23"/>
    <mergeCell ref="M23:M24"/>
    <mergeCell ref="N23:Q24"/>
    <mergeCell ref="R23:S24"/>
    <mergeCell ref="D24:F24"/>
    <mergeCell ref="H24:L24"/>
    <mergeCell ref="B19:G19"/>
    <mergeCell ref="H19:I19"/>
    <mergeCell ref="J19:Z19"/>
    <mergeCell ref="AA19:AB19"/>
    <mergeCell ref="AC19:AP19"/>
    <mergeCell ref="M15:M16"/>
    <mergeCell ref="N15:Q16"/>
    <mergeCell ref="R15:S16"/>
    <mergeCell ref="D16:F16"/>
    <mergeCell ref="H16:L16"/>
    <mergeCell ref="B15:B16"/>
    <mergeCell ref="C15:C16"/>
    <mergeCell ref="G15:G16"/>
    <mergeCell ref="H15:I15"/>
    <mergeCell ref="K15:L15"/>
    <mergeCell ref="AA11:AB11"/>
    <mergeCell ref="AC11:AP11"/>
    <mergeCell ref="B12:AJ12"/>
    <mergeCell ref="AK12:AM12"/>
    <mergeCell ref="B13:D13"/>
    <mergeCell ref="B11:G11"/>
    <mergeCell ref="H11:I11"/>
    <mergeCell ref="J11:Z11"/>
    <mergeCell ref="G7:G8"/>
    <mergeCell ref="H7:I7"/>
    <mergeCell ref="K7:L7"/>
    <mergeCell ref="H8:L8"/>
    <mergeCell ref="N7:Q8"/>
    <mergeCell ref="R7:S8"/>
    <mergeCell ref="M7:M8"/>
    <mergeCell ref="H3:I3"/>
    <mergeCell ref="AA3:AB3"/>
    <mergeCell ref="AK4:AM4"/>
    <mergeCell ref="D8:F8"/>
    <mergeCell ref="C7:C8"/>
    <mergeCell ref="B3:G3"/>
    <mergeCell ref="J3:Z3"/>
    <mergeCell ref="AC3:AP3"/>
    <mergeCell ref="B4:AJ4"/>
    <mergeCell ref="B5:D5"/>
    <mergeCell ref="B7:B8"/>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P220"/>
  <sheetViews>
    <sheetView topLeftCell="A202" zoomScaleNormal="100" workbookViewId="0">
      <selection activeCell="S11" sqref="S11"/>
    </sheetView>
  </sheetViews>
  <sheetFormatPr defaultColWidth="9" defaultRowHeight="13.2" x14ac:dyDescent="0.2"/>
  <cols>
    <col min="1" max="1" width="1.6640625" style="8" customWidth="1"/>
    <col min="2" max="125" width="2.109375" style="8" customWidth="1"/>
    <col min="126" max="16384" width="9" style="8"/>
  </cols>
  <sheetData>
    <row r="2" spans="2:42" x14ac:dyDescent="0.2">
      <c r="B2" s="76" t="s">
        <v>26</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row>
    <row r="3" spans="2:42" x14ac:dyDescent="0.2">
      <c r="B3" s="238" t="s">
        <v>96</v>
      </c>
      <c r="C3" s="201"/>
      <c r="D3" s="201"/>
      <c r="E3" s="201"/>
      <c r="F3" s="199">
        <v>5.26</v>
      </c>
      <c r="G3" s="199"/>
      <c r="H3" s="199"/>
      <c r="I3" s="200" t="s">
        <v>197</v>
      </c>
      <c r="J3" s="201"/>
      <c r="K3" s="201"/>
      <c r="L3" s="201"/>
      <c r="M3" s="201"/>
      <c r="N3" s="199">
        <v>6.45</v>
      </c>
      <c r="O3" s="199"/>
      <c r="P3" s="199"/>
      <c r="Q3" s="200" t="s">
        <v>198</v>
      </c>
      <c r="R3" s="201"/>
      <c r="S3" s="201"/>
      <c r="T3" s="201"/>
      <c r="U3" s="201"/>
      <c r="V3" s="201"/>
      <c r="W3" s="201"/>
      <c r="X3" s="201"/>
      <c r="Y3" s="201"/>
      <c r="Z3" s="201"/>
      <c r="AA3" s="201"/>
      <c r="AB3" s="201"/>
      <c r="AC3" s="201"/>
      <c r="AD3" s="201"/>
      <c r="AE3" s="201"/>
      <c r="AF3" s="201"/>
      <c r="AG3" s="201"/>
      <c r="AH3" s="201"/>
      <c r="AI3" s="204">
        <v>45</v>
      </c>
      <c r="AJ3" s="204"/>
      <c r="AK3" s="204"/>
      <c r="AL3" s="200" t="s">
        <v>98</v>
      </c>
      <c r="AM3" s="201"/>
      <c r="AN3" s="201"/>
      <c r="AO3" s="201"/>
      <c r="AP3" s="239"/>
    </row>
    <row r="4" spans="2:42" x14ac:dyDescent="0.2">
      <c r="B4" s="51" t="s">
        <v>99</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94"/>
      <c r="AG4" s="74"/>
      <c r="AH4" s="74"/>
      <c r="AI4" s="74"/>
      <c r="AJ4" s="74"/>
      <c r="AK4" s="74"/>
      <c r="AL4" s="74"/>
      <c r="AM4" s="74"/>
      <c r="AN4" s="74"/>
      <c r="AO4" s="74"/>
      <c r="AP4" s="13"/>
    </row>
    <row r="5" spans="2:42" x14ac:dyDescent="0.2">
      <c r="B5" s="240">
        <v>75</v>
      </c>
      <c r="C5" s="219"/>
      <c r="D5" s="219"/>
      <c r="E5" s="95" t="s">
        <v>100</v>
      </c>
      <c r="F5" s="76"/>
      <c r="G5" s="76"/>
      <c r="H5" s="76"/>
      <c r="I5" s="76"/>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14"/>
    </row>
    <row r="6" spans="2:42"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2:42" ht="13.5" customHeight="1" x14ac:dyDescent="0.2">
      <c r="B7" s="203">
        <f>N3*100</f>
        <v>645</v>
      </c>
      <c r="C7" s="203"/>
      <c r="D7" s="203"/>
      <c r="E7" s="3" t="s">
        <v>101</v>
      </c>
      <c r="F7" s="203">
        <f>F3*100</f>
        <v>526</v>
      </c>
      <c r="G7" s="203"/>
      <c r="H7" s="203"/>
      <c r="I7" s="3" t="s">
        <v>102</v>
      </c>
      <c r="J7" s="203">
        <f>B7-F7</f>
        <v>119</v>
      </c>
      <c r="K7" s="203"/>
      <c r="L7" s="203"/>
      <c r="M7" s="203" t="s">
        <v>103</v>
      </c>
      <c r="N7" s="20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2:42" x14ac:dyDescent="0.2">
      <c r="B8" s="203" t="s">
        <v>104</v>
      </c>
      <c r="C8" s="203"/>
      <c r="D8" s="203" t="s">
        <v>102</v>
      </c>
      <c r="E8" s="221">
        <f>B5</f>
        <v>75</v>
      </c>
      <c r="F8" s="221"/>
      <c r="G8" s="221"/>
      <c r="H8" s="4" t="s">
        <v>105</v>
      </c>
      <c r="I8" s="221">
        <f>J7</f>
        <v>119</v>
      </c>
      <c r="J8" s="221"/>
      <c r="K8" s="22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2:42" x14ac:dyDescent="0.2">
      <c r="B9" s="203"/>
      <c r="C9" s="203"/>
      <c r="D9" s="203"/>
      <c r="E9" s="203">
        <f>AI3</f>
        <v>45</v>
      </c>
      <c r="F9" s="203"/>
      <c r="G9" s="203"/>
      <c r="H9" s="203"/>
      <c r="I9" s="203"/>
      <c r="J9" s="203"/>
      <c r="K9" s="20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2:42" x14ac:dyDescent="0.2">
      <c r="B10" s="3"/>
      <c r="C10" s="3"/>
      <c r="D10" s="203" t="s">
        <v>102</v>
      </c>
      <c r="E10" s="237">
        <f>ROUND(E8*I8/E9,2)</f>
        <v>198.33</v>
      </c>
      <c r="F10" s="237"/>
      <c r="G10" s="237"/>
      <c r="H10" s="237"/>
      <c r="I10" s="237"/>
      <c r="J10" s="203" t="s">
        <v>106</v>
      </c>
      <c r="K10" s="203"/>
      <c r="L10" s="3"/>
      <c r="M10" s="3"/>
      <c r="N10" s="3"/>
      <c r="O10" s="3"/>
      <c r="P10" s="3"/>
      <c r="Q10" s="3"/>
      <c r="R10" s="3"/>
      <c r="S10" s="3"/>
      <c r="T10" s="74"/>
      <c r="U10" s="3"/>
      <c r="V10" s="3"/>
      <c r="W10" s="3"/>
      <c r="X10" s="3"/>
      <c r="Y10" s="3"/>
      <c r="Z10" s="3"/>
      <c r="AA10" s="3"/>
      <c r="AB10" s="3"/>
      <c r="AC10" s="3"/>
      <c r="AD10" s="3"/>
      <c r="AE10" s="3"/>
      <c r="AF10" s="3"/>
      <c r="AG10" s="3"/>
      <c r="AH10" s="3"/>
      <c r="AI10" s="3"/>
      <c r="AJ10" s="3"/>
      <c r="AK10" s="3"/>
      <c r="AL10" s="3"/>
      <c r="AM10" s="3"/>
      <c r="AN10" s="3"/>
      <c r="AO10" s="3"/>
      <c r="AP10" s="3"/>
    </row>
    <row r="11" spans="2:42" x14ac:dyDescent="0.2">
      <c r="B11" s="3"/>
      <c r="C11" s="3"/>
      <c r="D11" s="203"/>
      <c r="E11" s="237"/>
      <c r="F11" s="237"/>
      <c r="G11" s="237"/>
      <c r="H11" s="237"/>
      <c r="I11" s="237"/>
      <c r="J11" s="203"/>
      <c r="K11" s="20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3" spans="2:42" x14ac:dyDescent="0.2">
      <c r="B13" s="76" t="s">
        <v>27</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row>
    <row r="14" spans="2:42" x14ac:dyDescent="0.2">
      <c r="B14" s="238" t="s">
        <v>96</v>
      </c>
      <c r="C14" s="201"/>
      <c r="D14" s="201"/>
      <c r="E14" s="201"/>
      <c r="F14" s="199">
        <v>6.3</v>
      </c>
      <c r="G14" s="199"/>
      <c r="H14" s="199"/>
      <c r="I14" s="200" t="s">
        <v>197</v>
      </c>
      <c r="J14" s="201"/>
      <c r="K14" s="201"/>
      <c r="L14" s="201"/>
      <c r="M14" s="201"/>
      <c r="N14" s="199">
        <v>6.9</v>
      </c>
      <c r="O14" s="199"/>
      <c r="P14" s="199"/>
      <c r="Q14" s="200" t="s">
        <v>198</v>
      </c>
      <c r="R14" s="201"/>
      <c r="S14" s="201"/>
      <c r="T14" s="201"/>
      <c r="U14" s="201"/>
      <c r="V14" s="201"/>
      <c r="W14" s="201"/>
      <c r="X14" s="201"/>
      <c r="Y14" s="201"/>
      <c r="Z14" s="201"/>
      <c r="AA14" s="201"/>
      <c r="AB14" s="201"/>
      <c r="AC14" s="201"/>
      <c r="AD14" s="201"/>
      <c r="AE14" s="201"/>
      <c r="AF14" s="201"/>
      <c r="AG14" s="201"/>
      <c r="AH14" s="201"/>
      <c r="AI14" s="204">
        <v>40</v>
      </c>
      <c r="AJ14" s="204"/>
      <c r="AK14" s="204"/>
      <c r="AL14" s="200" t="s">
        <v>98</v>
      </c>
      <c r="AM14" s="201"/>
      <c r="AN14" s="201"/>
      <c r="AO14" s="201"/>
      <c r="AP14" s="239"/>
    </row>
    <row r="15" spans="2:42" x14ac:dyDescent="0.2">
      <c r="B15" s="51" t="s">
        <v>297</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94"/>
      <c r="AG15" s="74"/>
      <c r="AH15" s="74"/>
      <c r="AI15" s="74"/>
      <c r="AJ15" s="74"/>
      <c r="AK15" s="74"/>
      <c r="AL15" s="74"/>
      <c r="AM15" s="74"/>
      <c r="AN15" s="74"/>
      <c r="AO15" s="74"/>
      <c r="AP15" s="75"/>
    </row>
    <row r="16" spans="2:42" x14ac:dyDescent="0.2">
      <c r="B16" s="240">
        <v>56</v>
      </c>
      <c r="C16" s="219"/>
      <c r="D16" s="219"/>
      <c r="E16" s="95" t="s">
        <v>100</v>
      </c>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14"/>
    </row>
    <row r="17" spans="2:42" x14ac:dyDescent="0.2">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row>
    <row r="18" spans="2:42" x14ac:dyDescent="0.2">
      <c r="B18" s="203">
        <f t="shared" ref="B18" si="0">N14*100</f>
        <v>690</v>
      </c>
      <c r="C18" s="203"/>
      <c r="D18" s="203"/>
      <c r="E18" s="74" t="s">
        <v>101</v>
      </c>
      <c r="F18" s="203">
        <f t="shared" ref="F18" si="1">F14*100</f>
        <v>630</v>
      </c>
      <c r="G18" s="203"/>
      <c r="H18" s="203"/>
      <c r="I18" s="74" t="s">
        <v>102</v>
      </c>
      <c r="J18" s="203">
        <f t="shared" ref="J18" si="2">B18-F18</f>
        <v>60</v>
      </c>
      <c r="K18" s="203"/>
      <c r="L18" s="203"/>
      <c r="M18" s="203" t="s">
        <v>103</v>
      </c>
      <c r="N18" s="203"/>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row>
    <row r="19" spans="2:42" x14ac:dyDescent="0.2">
      <c r="B19" s="203" t="s">
        <v>104</v>
      </c>
      <c r="C19" s="203"/>
      <c r="D19" s="203" t="s">
        <v>102</v>
      </c>
      <c r="E19" s="221">
        <f t="shared" ref="E19" si="3">B16</f>
        <v>56</v>
      </c>
      <c r="F19" s="221"/>
      <c r="G19" s="221"/>
      <c r="H19" s="76" t="s">
        <v>105</v>
      </c>
      <c r="I19" s="221">
        <f t="shared" ref="I19" si="4">J18</f>
        <v>60</v>
      </c>
      <c r="J19" s="221"/>
      <c r="K19" s="221"/>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row>
    <row r="20" spans="2:42" x14ac:dyDescent="0.2">
      <c r="B20" s="203"/>
      <c r="C20" s="203"/>
      <c r="D20" s="203"/>
      <c r="E20" s="203">
        <f t="shared" ref="E20" si="5">AI14</f>
        <v>40</v>
      </c>
      <c r="F20" s="203"/>
      <c r="G20" s="203"/>
      <c r="H20" s="203"/>
      <c r="I20" s="203"/>
      <c r="J20" s="203"/>
      <c r="K20" s="203"/>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row>
    <row r="21" spans="2:42" x14ac:dyDescent="0.2">
      <c r="B21" s="74"/>
      <c r="C21" s="74"/>
      <c r="D21" s="203" t="s">
        <v>102</v>
      </c>
      <c r="E21" s="237">
        <f t="shared" ref="E21" si="6">ROUND(E19*I19/E20,2)</f>
        <v>84</v>
      </c>
      <c r="F21" s="237"/>
      <c r="G21" s="237"/>
      <c r="H21" s="237"/>
      <c r="I21" s="237"/>
      <c r="J21" s="203" t="s">
        <v>106</v>
      </c>
      <c r="K21" s="203"/>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row>
    <row r="22" spans="2:42" x14ac:dyDescent="0.2">
      <c r="B22" s="74"/>
      <c r="C22" s="74"/>
      <c r="D22" s="203"/>
      <c r="E22" s="237"/>
      <c r="F22" s="237"/>
      <c r="G22" s="237"/>
      <c r="H22" s="237"/>
      <c r="I22" s="237"/>
      <c r="J22" s="203"/>
      <c r="K22" s="203"/>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row>
    <row r="24" spans="2:42" x14ac:dyDescent="0.2">
      <c r="B24" s="76" t="s">
        <v>219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row>
    <row r="25" spans="2:42" x14ac:dyDescent="0.2">
      <c r="B25" s="238" t="s">
        <v>96</v>
      </c>
      <c r="C25" s="201"/>
      <c r="D25" s="201"/>
      <c r="E25" s="201"/>
      <c r="F25" s="199">
        <v>6.15</v>
      </c>
      <c r="G25" s="199"/>
      <c r="H25" s="199"/>
      <c r="I25" s="200" t="s">
        <v>197</v>
      </c>
      <c r="J25" s="201"/>
      <c r="K25" s="201"/>
      <c r="L25" s="201"/>
      <c r="M25" s="201"/>
      <c r="N25" s="199">
        <v>6.9</v>
      </c>
      <c r="O25" s="199"/>
      <c r="P25" s="199"/>
      <c r="Q25" s="200" t="s">
        <v>198</v>
      </c>
      <c r="R25" s="201"/>
      <c r="S25" s="201"/>
      <c r="T25" s="201"/>
      <c r="U25" s="201"/>
      <c r="V25" s="201"/>
      <c r="W25" s="201"/>
      <c r="X25" s="201"/>
      <c r="Y25" s="201"/>
      <c r="Z25" s="201"/>
      <c r="AA25" s="201"/>
      <c r="AB25" s="201"/>
      <c r="AC25" s="201"/>
      <c r="AD25" s="201"/>
      <c r="AE25" s="201"/>
      <c r="AF25" s="201"/>
      <c r="AG25" s="201"/>
      <c r="AH25" s="201"/>
      <c r="AI25" s="204">
        <v>50</v>
      </c>
      <c r="AJ25" s="204"/>
      <c r="AK25" s="204"/>
      <c r="AL25" s="200" t="s">
        <v>98</v>
      </c>
      <c r="AM25" s="201"/>
      <c r="AN25" s="201"/>
      <c r="AO25" s="201"/>
      <c r="AP25" s="239"/>
    </row>
    <row r="26" spans="2:42" x14ac:dyDescent="0.2">
      <c r="B26" s="51" t="s">
        <v>298</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94"/>
      <c r="AG26" s="74"/>
      <c r="AH26" s="74"/>
      <c r="AI26" s="74"/>
      <c r="AJ26" s="74"/>
      <c r="AK26" s="74"/>
      <c r="AL26" s="74"/>
      <c r="AM26" s="74"/>
      <c r="AN26" s="74"/>
      <c r="AO26" s="74"/>
      <c r="AP26" s="75"/>
    </row>
    <row r="27" spans="2:42" x14ac:dyDescent="0.2">
      <c r="B27" s="240">
        <v>85</v>
      </c>
      <c r="C27" s="219"/>
      <c r="D27" s="219"/>
      <c r="E27" s="95" t="s">
        <v>100</v>
      </c>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14"/>
    </row>
    <row r="28" spans="2:42" x14ac:dyDescent="0.2">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row>
    <row r="29" spans="2:42" x14ac:dyDescent="0.2">
      <c r="B29" s="203">
        <f t="shared" ref="B29" si="7">N25*100</f>
        <v>690</v>
      </c>
      <c r="C29" s="203"/>
      <c r="D29" s="203"/>
      <c r="E29" s="74" t="s">
        <v>101</v>
      </c>
      <c r="F29" s="203">
        <f t="shared" ref="F29" si="8">F25*100</f>
        <v>615</v>
      </c>
      <c r="G29" s="203"/>
      <c r="H29" s="203"/>
      <c r="I29" s="74" t="s">
        <v>102</v>
      </c>
      <c r="J29" s="203">
        <f t="shared" ref="J29" si="9">B29-F29</f>
        <v>75</v>
      </c>
      <c r="K29" s="203"/>
      <c r="L29" s="203"/>
      <c r="M29" s="203" t="s">
        <v>103</v>
      </c>
      <c r="N29" s="203"/>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row>
    <row r="30" spans="2:42" x14ac:dyDescent="0.2">
      <c r="B30" s="203" t="s">
        <v>104</v>
      </c>
      <c r="C30" s="203"/>
      <c r="D30" s="203" t="s">
        <v>102</v>
      </c>
      <c r="E30" s="221">
        <f t="shared" ref="E30" si="10">B27</f>
        <v>85</v>
      </c>
      <c r="F30" s="221"/>
      <c r="G30" s="221"/>
      <c r="H30" s="76" t="s">
        <v>105</v>
      </c>
      <c r="I30" s="221">
        <f t="shared" ref="I30" si="11">J29</f>
        <v>75</v>
      </c>
      <c r="J30" s="221"/>
      <c r="K30" s="221"/>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row>
    <row r="31" spans="2:42" x14ac:dyDescent="0.2">
      <c r="B31" s="203"/>
      <c r="C31" s="203"/>
      <c r="D31" s="203"/>
      <c r="E31" s="203">
        <f t="shared" ref="E31" si="12">AI25</f>
        <v>50</v>
      </c>
      <c r="F31" s="203"/>
      <c r="G31" s="203"/>
      <c r="H31" s="203"/>
      <c r="I31" s="203"/>
      <c r="J31" s="203"/>
      <c r="K31" s="203"/>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row>
    <row r="32" spans="2:42" x14ac:dyDescent="0.2">
      <c r="B32" s="74"/>
      <c r="C32" s="74"/>
      <c r="D32" s="203" t="s">
        <v>102</v>
      </c>
      <c r="E32" s="237">
        <f t="shared" ref="E32" si="13">ROUND(E30*I30/E31,2)</f>
        <v>127.5</v>
      </c>
      <c r="F32" s="237"/>
      <c r="G32" s="237"/>
      <c r="H32" s="237"/>
      <c r="I32" s="237"/>
      <c r="J32" s="203" t="s">
        <v>106</v>
      </c>
      <c r="K32" s="203"/>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row>
    <row r="33" spans="2:42" x14ac:dyDescent="0.2">
      <c r="B33" s="74"/>
      <c r="C33" s="74"/>
      <c r="D33" s="203"/>
      <c r="E33" s="237"/>
      <c r="F33" s="237"/>
      <c r="G33" s="237"/>
      <c r="H33" s="237"/>
      <c r="I33" s="237"/>
      <c r="J33" s="203"/>
      <c r="K33" s="203"/>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5" spans="2:42" x14ac:dyDescent="0.2">
      <c r="B35" s="76" t="s">
        <v>220</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row>
    <row r="36" spans="2:42" x14ac:dyDescent="0.2">
      <c r="B36" s="238" t="s">
        <v>96</v>
      </c>
      <c r="C36" s="201"/>
      <c r="D36" s="201"/>
      <c r="E36" s="201"/>
      <c r="F36" s="199">
        <v>6.5</v>
      </c>
      <c r="G36" s="199"/>
      <c r="H36" s="199"/>
      <c r="I36" s="200" t="s">
        <v>197</v>
      </c>
      <c r="J36" s="201"/>
      <c r="K36" s="201"/>
      <c r="L36" s="201"/>
      <c r="M36" s="201"/>
      <c r="N36" s="199">
        <v>7.3</v>
      </c>
      <c r="O36" s="199"/>
      <c r="P36" s="199"/>
      <c r="Q36" s="200" t="s">
        <v>198</v>
      </c>
      <c r="R36" s="201"/>
      <c r="S36" s="201"/>
      <c r="T36" s="201"/>
      <c r="U36" s="201"/>
      <c r="V36" s="201"/>
      <c r="W36" s="201"/>
      <c r="X36" s="201"/>
      <c r="Y36" s="201"/>
      <c r="Z36" s="201"/>
      <c r="AA36" s="201"/>
      <c r="AB36" s="201"/>
      <c r="AC36" s="201"/>
      <c r="AD36" s="201"/>
      <c r="AE36" s="201"/>
      <c r="AF36" s="201"/>
      <c r="AG36" s="201"/>
      <c r="AH36" s="201"/>
      <c r="AI36" s="204">
        <v>65</v>
      </c>
      <c r="AJ36" s="204"/>
      <c r="AK36" s="204"/>
      <c r="AL36" s="200" t="s">
        <v>98</v>
      </c>
      <c r="AM36" s="201"/>
      <c r="AN36" s="201"/>
      <c r="AO36" s="201"/>
      <c r="AP36" s="239"/>
    </row>
    <row r="37" spans="2:42" x14ac:dyDescent="0.2">
      <c r="B37" s="51" t="s">
        <v>299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94"/>
      <c r="AG37" s="74"/>
      <c r="AH37" s="74"/>
      <c r="AI37" s="74"/>
      <c r="AJ37" s="74"/>
      <c r="AK37" s="74"/>
      <c r="AL37" s="74"/>
      <c r="AM37" s="74"/>
      <c r="AN37" s="74"/>
      <c r="AO37" s="74"/>
      <c r="AP37" s="75"/>
    </row>
    <row r="38" spans="2:42" x14ac:dyDescent="0.2">
      <c r="B38" s="240">
        <v>85</v>
      </c>
      <c r="C38" s="219"/>
      <c r="D38" s="219"/>
      <c r="E38" s="95" t="s">
        <v>100</v>
      </c>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14"/>
    </row>
    <row r="39" spans="2:42" x14ac:dyDescent="0.2">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row>
    <row r="40" spans="2:42" x14ac:dyDescent="0.2">
      <c r="B40" s="203">
        <f t="shared" ref="B40" si="14">N36*100</f>
        <v>730</v>
      </c>
      <c r="C40" s="203"/>
      <c r="D40" s="203"/>
      <c r="E40" s="74" t="s">
        <v>101</v>
      </c>
      <c r="F40" s="203">
        <f t="shared" ref="F40" si="15">F36*100</f>
        <v>650</v>
      </c>
      <c r="G40" s="203"/>
      <c r="H40" s="203"/>
      <c r="I40" s="74" t="s">
        <v>102</v>
      </c>
      <c r="J40" s="203">
        <f t="shared" ref="J40" si="16">B40-F40</f>
        <v>80</v>
      </c>
      <c r="K40" s="203"/>
      <c r="L40" s="203"/>
      <c r="M40" s="203" t="s">
        <v>103</v>
      </c>
      <c r="N40" s="203"/>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row>
    <row r="41" spans="2:42" x14ac:dyDescent="0.2">
      <c r="B41" s="203" t="s">
        <v>104</v>
      </c>
      <c r="C41" s="203"/>
      <c r="D41" s="203" t="s">
        <v>102</v>
      </c>
      <c r="E41" s="221">
        <f t="shared" ref="E41" si="17">B38</f>
        <v>85</v>
      </c>
      <c r="F41" s="221"/>
      <c r="G41" s="221"/>
      <c r="H41" s="76" t="s">
        <v>105</v>
      </c>
      <c r="I41" s="221">
        <f t="shared" ref="I41" si="18">J40</f>
        <v>80</v>
      </c>
      <c r="J41" s="221"/>
      <c r="K41" s="221"/>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row>
    <row r="42" spans="2:42" x14ac:dyDescent="0.2">
      <c r="B42" s="203"/>
      <c r="C42" s="203"/>
      <c r="D42" s="203"/>
      <c r="E42" s="203">
        <f t="shared" ref="E42" si="19">AI36</f>
        <v>65</v>
      </c>
      <c r="F42" s="203"/>
      <c r="G42" s="203"/>
      <c r="H42" s="203"/>
      <c r="I42" s="203"/>
      <c r="J42" s="203"/>
      <c r="K42" s="203"/>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row>
    <row r="43" spans="2:42" x14ac:dyDescent="0.2">
      <c r="B43" s="74"/>
      <c r="C43" s="74"/>
      <c r="D43" s="203" t="s">
        <v>102</v>
      </c>
      <c r="E43" s="237">
        <f t="shared" ref="E43" si="20">ROUND(E41*I41/E42,2)</f>
        <v>104.62</v>
      </c>
      <c r="F43" s="237"/>
      <c r="G43" s="237"/>
      <c r="H43" s="237"/>
      <c r="I43" s="237"/>
      <c r="J43" s="203" t="s">
        <v>106</v>
      </c>
      <c r="K43" s="203"/>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row>
    <row r="44" spans="2:42" x14ac:dyDescent="0.2">
      <c r="B44" s="74"/>
      <c r="C44" s="74"/>
      <c r="D44" s="203"/>
      <c r="E44" s="237"/>
      <c r="F44" s="237"/>
      <c r="G44" s="237"/>
      <c r="H44" s="237"/>
      <c r="I44" s="237"/>
      <c r="J44" s="203"/>
      <c r="K44" s="203"/>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row>
    <row r="45" spans="2:42" ht="13.5" customHeight="1" x14ac:dyDescent="0.2"/>
    <row r="46" spans="2:42" x14ac:dyDescent="0.2">
      <c r="B46" s="76" t="s">
        <v>221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row>
    <row r="47" spans="2:42" x14ac:dyDescent="0.2">
      <c r="B47" s="238" t="s">
        <v>96</v>
      </c>
      <c r="C47" s="201"/>
      <c r="D47" s="201"/>
      <c r="E47" s="201"/>
      <c r="F47" s="199">
        <v>5.75</v>
      </c>
      <c r="G47" s="199"/>
      <c r="H47" s="199"/>
      <c r="I47" s="200" t="s">
        <v>197</v>
      </c>
      <c r="J47" s="201"/>
      <c r="K47" s="201"/>
      <c r="L47" s="201"/>
      <c r="M47" s="201"/>
      <c r="N47" s="199">
        <v>6.65</v>
      </c>
      <c r="O47" s="199"/>
      <c r="P47" s="199"/>
      <c r="Q47" s="200" t="s">
        <v>198</v>
      </c>
      <c r="R47" s="201"/>
      <c r="S47" s="201"/>
      <c r="T47" s="201"/>
      <c r="U47" s="201"/>
      <c r="V47" s="201"/>
      <c r="W47" s="201"/>
      <c r="X47" s="201"/>
      <c r="Y47" s="201"/>
      <c r="Z47" s="201"/>
      <c r="AA47" s="201"/>
      <c r="AB47" s="201"/>
      <c r="AC47" s="201"/>
      <c r="AD47" s="201"/>
      <c r="AE47" s="201"/>
      <c r="AF47" s="201"/>
      <c r="AG47" s="201"/>
      <c r="AH47" s="201"/>
      <c r="AI47" s="204">
        <v>65</v>
      </c>
      <c r="AJ47" s="204"/>
      <c r="AK47" s="204"/>
      <c r="AL47" s="200" t="s">
        <v>98</v>
      </c>
      <c r="AM47" s="201"/>
      <c r="AN47" s="201"/>
      <c r="AO47" s="201"/>
      <c r="AP47" s="239"/>
    </row>
    <row r="48" spans="2:42" x14ac:dyDescent="0.2">
      <c r="B48" s="51" t="s">
        <v>300</v>
      </c>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94"/>
      <c r="AG48" s="74"/>
      <c r="AH48" s="74"/>
      <c r="AI48" s="74"/>
      <c r="AJ48" s="74"/>
      <c r="AK48" s="74"/>
      <c r="AL48" s="74"/>
      <c r="AM48" s="74"/>
      <c r="AN48" s="74"/>
      <c r="AO48" s="74"/>
      <c r="AP48" s="75"/>
    </row>
    <row r="49" spans="2:42" x14ac:dyDescent="0.2">
      <c r="B49" s="240">
        <v>85</v>
      </c>
      <c r="C49" s="219"/>
      <c r="D49" s="219"/>
      <c r="E49" s="95" t="s">
        <v>100</v>
      </c>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14"/>
    </row>
    <row r="50" spans="2:42" x14ac:dyDescent="0.2">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row>
    <row r="51" spans="2:42" x14ac:dyDescent="0.2">
      <c r="B51" s="203">
        <f t="shared" ref="B51" si="21">N47*100</f>
        <v>665</v>
      </c>
      <c r="C51" s="203"/>
      <c r="D51" s="203"/>
      <c r="E51" s="74" t="s">
        <v>101</v>
      </c>
      <c r="F51" s="203">
        <f t="shared" ref="F51" si="22">F47*100</f>
        <v>575</v>
      </c>
      <c r="G51" s="203"/>
      <c r="H51" s="203"/>
      <c r="I51" s="74" t="s">
        <v>102</v>
      </c>
      <c r="J51" s="203">
        <f t="shared" ref="J51" si="23">B51-F51</f>
        <v>90</v>
      </c>
      <c r="K51" s="203"/>
      <c r="L51" s="203"/>
      <c r="M51" s="203" t="s">
        <v>103</v>
      </c>
      <c r="N51" s="203"/>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row>
    <row r="52" spans="2:42" x14ac:dyDescent="0.2">
      <c r="B52" s="203" t="s">
        <v>104</v>
      </c>
      <c r="C52" s="203"/>
      <c r="D52" s="203" t="s">
        <v>102</v>
      </c>
      <c r="E52" s="221">
        <f t="shared" ref="E52" si="24">B49</f>
        <v>85</v>
      </c>
      <c r="F52" s="221"/>
      <c r="G52" s="221"/>
      <c r="H52" s="76" t="s">
        <v>105</v>
      </c>
      <c r="I52" s="221">
        <f t="shared" ref="I52" si="25">J51</f>
        <v>90</v>
      </c>
      <c r="J52" s="221"/>
      <c r="K52" s="221"/>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row>
    <row r="53" spans="2:42" x14ac:dyDescent="0.2">
      <c r="B53" s="203"/>
      <c r="C53" s="203"/>
      <c r="D53" s="203"/>
      <c r="E53" s="203">
        <f t="shared" ref="E53" si="26">AI47</f>
        <v>65</v>
      </c>
      <c r="F53" s="203"/>
      <c r="G53" s="203"/>
      <c r="H53" s="203"/>
      <c r="I53" s="203"/>
      <c r="J53" s="203"/>
      <c r="K53" s="203"/>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row>
    <row r="54" spans="2:42" x14ac:dyDescent="0.2">
      <c r="B54" s="74"/>
      <c r="C54" s="74"/>
      <c r="D54" s="203" t="s">
        <v>102</v>
      </c>
      <c r="E54" s="237">
        <f t="shared" ref="E54" si="27">ROUND(E52*I52/E53,2)</f>
        <v>117.69</v>
      </c>
      <c r="F54" s="237"/>
      <c r="G54" s="237"/>
      <c r="H54" s="237"/>
      <c r="I54" s="237"/>
      <c r="J54" s="203" t="s">
        <v>106</v>
      </c>
      <c r="K54" s="203"/>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row>
    <row r="55" spans="2:42" x14ac:dyDescent="0.2">
      <c r="B55" s="74"/>
      <c r="C55" s="74"/>
      <c r="D55" s="203"/>
      <c r="E55" s="237"/>
      <c r="F55" s="237"/>
      <c r="G55" s="237"/>
      <c r="H55" s="237"/>
      <c r="I55" s="237"/>
      <c r="J55" s="203"/>
      <c r="K55" s="203"/>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row>
    <row r="56" spans="2:42" ht="55.5" customHeight="1" x14ac:dyDescent="0.2"/>
    <row r="57" spans="2:42" x14ac:dyDescent="0.2">
      <c r="B57" s="76" t="s">
        <v>222</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row>
    <row r="58" spans="2:42" x14ac:dyDescent="0.2">
      <c r="B58" s="238" t="s">
        <v>96</v>
      </c>
      <c r="C58" s="201"/>
      <c r="D58" s="201"/>
      <c r="E58" s="201"/>
      <c r="F58" s="199">
        <v>6.65</v>
      </c>
      <c r="G58" s="199"/>
      <c r="H58" s="199"/>
      <c r="I58" s="200" t="s">
        <v>197</v>
      </c>
      <c r="J58" s="201"/>
      <c r="K58" s="201"/>
      <c r="L58" s="201"/>
      <c r="M58" s="201"/>
      <c r="N58" s="199">
        <v>7.15</v>
      </c>
      <c r="O58" s="199"/>
      <c r="P58" s="199"/>
      <c r="Q58" s="200" t="s">
        <v>198</v>
      </c>
      <c r="R58" s="201"/>
      <c r="S58" s="201"/>
      <c r="T58" s="201"/>
      <c r="U58" s="201"/>
      <c r="V58" s="201"/>
      <c r="W58" s="201"/>
      <c r="X58" s="201"/>
      <c r="Y58" s="201"/>
      <c r="Z58" s="201"/>
      <c r="AA58" s="201"/>
      <c r="AB58" s="201"/>
      <c r="AC58" s="201"/>
      <c r="AD58" s="201"/>
      <c r="AE58" s="201"/>
      <c r="AF58" s="201"/>
      <c r="AG58" s="201"/>
      <c r="AH58" s="201"/>
      <c r="AI58" s="204">
        <v>70</v>
      </c>
      <c r="AJ58" s="204"/>
      <c r="AK58" s="204"/>
      <c r="AL58" s="200" t="s">
        <v>98</v>
      </c>
      <c r="AM58" s="201"/>
      <c r="AN58" s="201"/>
      <c r="AO58" s="201"/>
      <c r="AP58" s="239"/>
    </row>
    <row r="59" spans="2:42" x14ac:dyDescent="0.2">
      <c r="B59" s="51" t="s">
        <v>301</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94"/>
      <c r="AG59" s="74"/>
      <c r="AH59" s="74"/>
      <c r="AI59" s="74"/>
      <c r="AJ59" s="74"/>
      <c r="AK59" s="74"/>
      <c r="AL59" s="74"/>
      <c r="AM59" s="74"/>
      <c r="AN59" s="74"/>
      <c r="AO59" s="74"/>
      <c r="AP59" s="75"/>
    </row>
    <row r="60" spans="2:42" x14ac:dyDescent="0.2">
      <c r="B60" s="240">
        <v>78</v>
      </c>
      <c r="C60" s="219"/>
      <c r="D60" s="219"/>
      <c r="E60" s="95" t="s">
        <v>100</v>
      </c>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14"/>
    </row>
    <row r="61" spans="2:42"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2:42" x14ac:dyDescent="0.2">
      <c r="B62" s="203">
        <f t="shared" ref="B62" si="28">N58*100</f>
        <v>715</v>
      </c>
      <c r="C62" s="203"/>
      <c r="D62" s="203"/>
      <c r="E62" s="74" t="s">
        <v>101</v>
      </c>
      <c r="F62" s="203">
        <f t="shared" ref="F62" si="29">F58*100</f>
        <v>665</v>
      </c>
      <c r="G62" s="203"/>
      <c r="H62" s="203"/>
      <c r="I62" s="74" t="s">
        <v>102</v>
      </c>
      <c r="J62" s="203">
        <f t="shared" ref="J62" si="30">B62-F62</f>
        <v>50</v>
      </c>
      <c r="K62" s="203"/>
      <c r="L62" s="203"/>
      <c r="M62" s="203" t="s">
        <v>103</v>
      </c>
      <c r="N62" s="203"/>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2:42" x14ac:dyDescent="0.2">
      <c r="B63" s="203" t="s">
        <v>104</v>
      </c>
      <c r="C63" s="203"/>
      <c r="D63" s="203" t="s">
        <v>102</v>
      </c>
      <c r="E63" s="221">
        <f t="shared" ref="E63" si="31">B60</f>
        <v>78</v>
      </c>
      <c r="F63" s="221"/>
      <c r="G63" s="221"/>
      <c r="H63" s="76" t="s">
        <v>105</v>
      </c>
      <c r="I63" s="221">
        <f t="shared" ref="I63" si="32">J62</f>
        <v>50</v>
      </c>
      <c r="J63" s="221"/>
      <c r="K63" s="221"/>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row>
    <row r="64" spans="2:42" x14ac:dyDescent="0.2">
      <c r="B64" s="203"/>
      <c r="C64" s="203"/>
      <c r="D64" s="203"/>
      <c r="E64" s="203">
        <f t="shared" ref="E64" si="33">AI58</f>
        <v>70</v>
      </c>
      <c r="F64" s="203"/>
      <c r="G64" s="203"/>
      <c r="H64" s="203"/>
      <c r="I64" s="203"/>
      <c r="J64" s="203"/>
      <c r="K64" s="203"/>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row>
    <row r="65" spans="2:42" x14ac:dyDescent="0.2">
      <c r="B65" s="74"/>
      <c r="C65" s="74"/>
      <c r="D65" s="203" t="s">
        <v>102</v>
      </c>
      <c r="E65" s="237">
        <f t="shared" ref="E65" si="34">ROUND(E63*I63/E64,2)</f>
        <v>55.71</v>
      </c>
      <c r="F65" s="237"/>
      <c r="G65" s="237"/>
      <c r="H65" s="237"/>
      <c r="I65" s="237"/>
      <c r="J65" s="203" t="s">
        <v>106</v>
      </c>
      <c r="K65" s="203"/>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row>
    <row r="66" spans="2:42" x14ac:dyDescent="0.2">
      <c r="B66" s="74"/>
      <c r="C66" s="74"/>
      <c r="D66" s="203"/>
      <c r="E66" s="237"/>
      <c r="F66" s="237"/>
      <c r="G66" s="237"/>
      <c r="H66" s="237"/>
      <c r="I66" s="237"/>
      <c r="J66" s="203"/>
      <c r="K66" s="203"/>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row>
    <row r="68" spans="2:42" x14ac:dyDescent="0.2">
      <c r="B68" s="76" t="s">
        <v>223</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row>
    <row r="69" spans="2:42" x14ac:dyDescent="0.2">
      <c r="B69" s="238" t="s">
        <v>96</v>
      </c>
      <c r="C69" s="201"/>
      <c r="D69" s="201"/>
      <c r="E69" s="201"/>
      <c r="F69" s="199">
        <v>6.65</v>
      </c>
      <c r="G69" s="199"/>
      <c r="H69" s="199"/>
      <c r="I69" s="200" t="s">
        <v>197</v>
      </c>
      <c r="J69" s="201"/>
      <c r="K69" s="201"/>
      <c r="L69" s="201"/>
      <c r="M69" s="201"/>
      <c r="N69" s="199">
        <v>7.15</v>
      </c>
      <c r="O69" s="199"/>
      <c r="P69" s="199"/>
      <c r="Q69" s="200" t="s">
        <v>198</v>
      </c>
      <c r="R69" s="201"/>
      <c r="S69" s="201"/>
      <c r="T69" s="201"/>
      <c r="U69" s="201"/>
      <c r="V69" s="201"/>
      <c r="W69" s="201"/>
      <c r="X69" s="201"/>
      <c r="Y69" s="201"/>
      <c r="Z69" s="201"/>
      <c r="AA69" s="201"/>
      <c r="AB69" s="201"/>
      <c r="AC69" s="201"/>
      <c r="AD69" s="201"/>
      <c r="AE69" s="201"/>
      <c r="AF69" s="201"/>
      <c r="AG69" s="201"/>
      <c r="AH69" s="201"/>
      <c r="AI69" s="204">
        <v>70</v>
      </c>
      <c r="AJ69" s="204"/>
      <c r="AK69" s="204"/>
      <c r="AL69" s="200" t="s">
        <v>98</v>
      </c>
      <c r="AM69" s="201"/>
      <c r="AN69" s="201"/>
      <c r="AO69" s="201"/>
      <c r="AP69" s="239"/>
    </row>
    <row r="70" spans="2:42" x14ac:dyDescent="0.2">
      <c r="B70" s="51" t="s">
        <v>302</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94"/>
      <c r="AG70" s="74"/>
      <c r="AH70" s="74"/>
      <c r="AI70" s="74"/>
      <c r="AJ70" s="74"/>
      <c r="AK70" s="74"/>
      <c r="AL70" s="74"/>
      <c r="AM70" s="74"/>
      <c r="AN70" s="74"/>
      <c r="AO70" s="74"/>
      <c r="AP70" s="75"/>
    </row>
    <row r="71" spans="2:42" x14ac:dyDescent="0.2">
      <c r="B71" s="240">
        <v>78</v>
      </c>
      <c r="C71" s="219"/>
      <c r="D71" s="219"/>
      <c r="E71" s="95" t="s">
        <v>100</v>
      </c>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14"/>
    </row>
    <row r="72" spans="2:42" x14ac:dyDescent="0.2">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row>
    <row r="73" spans="2:42" x14ac:dyDescent="0.2">
      <c r="B73" s="203">
        <f t="shared" ref="B73" si="35">N69*100</f>
        <v>715</v>
      </c>
      <c r="C73" s="203"/>
      <c r="D73" s="203"/>
      <c r="E73" s="74" t="s">
        <v>101</v>
      </c>
      <c r="F73" s="203">
        <f t="shared" ref="F73" si="36">F69*100</f>
        <v>665</v>
      </c>
      <c r="G73" s="203"/>
      <c r="H73" s="203"/>
      <c r="I73" s="74" t="s">
        <v>102</v>
      </c>
      <c r="J73" s="203">
        <f t="shared" ref="J73" si="37">B73-F73</f>
        <v>50</v>
      </c>
      <c r="K73" s="203"/>
      <c r="L73" s="203"/>
      <c r="M73" s="203" t="s">
        <v>103</v>
      </c>
      <c r="N73" s="203"/>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row>
    <row r="74" spans="2:42" x14ac:dyDescent="0.2">
      <c r="B74" s="203" t="s">
        <v>104</v>
      </c>
      <c r="C74" s="203"/>
      <c r="D74" s="203" t="s">
        <v>102</v>
      </c>
      <c r="E74" s="221">
        <f t="shared" ref="E74" si="38">B71</f>
        <v>78</v>
      </c>
      <c r="F74" s="221"/>
      <c r="G74" s="221"/>
      <c r="H74" s="76" t="s">
        <v>105</v>
      </c>
      <c r="I74" s="221">
        <f t="shared" ref="I74" si="39">J73</f>
        <v>50</v>
      </c>
      <c r="J74" s="221"/>
      <c r="K74" s="221"/>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row>
    <row r="75" spans="2:42" x14ac:dyDescent="0.2">
      <c r="B75" s="203"/>
      <c r="C75" s="203"/>
      <c r="D75" s="203"/>
      <c r="E75" s="203">
        <f t="shared" ref="E75" si="40">AI69</f>
        <v>70</v>
      </c>
      <c r="F75" s="203"/>
      <c r="G75" s="203"/>
      <c r="H75" s="203"/>
      <c r="I75" s="203"/>
      <c r="J75" s="203"/>
      <c r="K75" s="203"/>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row>
    <row r="76" spans="2:42" x14ac:dyDescent="0.2">
      <c r="B76" s="74"/>
      <c r="C76" s="74"/>
      <c r="D76" s="203" t="s">
        <v>102</v>
      </c>
      <c r="E76" s="237">
        <f t="shared" ref="E76" si="41">ROUND(E74*I74/E75,2)</f>
        <v>55.71</v>
      </c>
      <c r="F76" s="237"/>
      <c r="G76" s="237"/>
      <c r="H76" s="237"/>
      <c r="I76" s="237"/>
      <c r="J76" s="203" t="s">
        <v>106</v>
      </c>
      <c r="K76" s="203"/>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row>
    <row r="77" spans="2:42" x14ac:dyDescent="0.2">
      <c r="B77" s="74"/>
      <c r="C77" s="74"/>
      <c r="D77" s="203"/>
      <c r="E77" s="237"/>
      <c r="F77" s="237"/>
      <c r="G77" s="237"/>
      <c r="H77" s="237"/>
      <c r="I77" s="237"/>
      <c r="J77" s="203"/>
      <c r="K77" s="203"/>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row>
    <row r="79" spans="2:42" x14ac:dyDescent="0.2">
      <c r="B79" s="76" t="s">
        <v>224</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row>
    <row r="80" spans="2:42" x14ac:dyDescent="0.2">
      <c r="B80" s="238" t="s">
        <v>96</v>
      </c>
      <c r="C80" s="201"/>
      <c r="D80" s="201"/>
      <c r="E80" s="201"/>
      <c r="F80" s="199">
        <v>7.15</v>
      </c>
      <c r="G80" s="199"/>
      <c r="H80" s="199"/>
      <c r="I80" s="200" t="s">
        <v>197</v>
      </c>
      <c r="J80" s="201"/>
      <c r="K80" s="201"/>
      <c r="L80" s="201"/>
      <c r="M80" s="201"/>
      <c r="N80" s="199">
        <v>7.95</v>
      </c>
      <c r="O80" s="199"/>
      <c r="P80" s="199"/>
      <c r="Q80" s="200" t="s">
        <v>198</v>
      </c>
      <c r="R80" s="201"/>
      <c r="S80" s="201"/>
      <c r="T80" s="201"/>
      <c r="U80" s="201"/>
      <c r="V80" s="201"/>
      <c r="W80" s="201"/>
      <c r="X80" s="201"/>
      <c r="Y80" s="201"/>
      <c r="Z80" s="201"/>
      <c r="AA80" s="201"/>
      <c r="AB80" s="201"/>
      <c r="AC80" s="201"/>
      <c r="AD80" s="201"/>
      <c r="AE80" s="201"/>
      <c r="AF80" s="201"/>
      <c r="AG80" s="201"/>
      <c r="AH80" s="201"/>
      <c r="AI80" s="204">
        <v>70</v>
      </c>
      <c r="AJ80" s="204"/>
      <c r="AK80" s="204"/>
      <c r="AL80" s="200" t="s">
        <v>98</v>
      </c>
      <c r="AM80" s="201"/>
      <c r="AN80" s="201"/>
      <c r="AO80" s="201"/>
      <c r="AP80" s="239"/>
    </row>
    <row r="81" spans="2:42" x14ac:dyDescent="0.2">
      <c r="B81" s="51" t="s">
        <v>303</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94"/>
      <c r="AG81" s="74"/>
      <c r="AH81" s="74"/>
      <c r="AI81" s="74"/>
      <c r="AJ81" s="74"/>
      <c r="AK81" s="74"/>
      <c r="AL81" s="74"/>
      <c r="AM81" s="74"/>
      <c r="AN81" s="74"/>
      <c r="AO81" s="74"/>
      <c r="AP81" s="75"/>
    </row>
    <row r="82" spans="2:42" x14ac:dyDescent="0.2">
      <c r="B82" s="240">
        <v>82</v>
      </c>
      <c r="C82" s="219"/>
      <c r="D82" s="219"/>
      <c r="E82" s="95" t="s">
        <v>100</v>
      </c>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14"/>
    </row>
    <row r="83" spans="2:42" ht="13.5" customHeight="1" x14ac:dyDescent="0.2">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row>
    <row r="84" spans="2:42" x14ac:dyDescent="0.2">
      <c r="B84" s="203">
        <f t="shared" ref="B84" si="42">N80*100</f>
        <v>795</v>
      </c>
      <c r="C84" s="203"/>
      <c r="D84" s="203"/>
      <c r="E84" s="74" t="s">
        <v>101</v>
      </c>
      <c r="F84" s="203">
        <f t="shared" ref="F84" si="43">F80*100</f>
        <v>715</v>
      </c>
      <c r="G84" s="203"/>
      <c r="H84" s="203"/>
      <c r="I84" s="74" t="s">
        <v>102</v>
      </c>
      <c r="J84" s="203">
        <f t="shared" ref="J84" si="44">B84-F84</f>
        <v>80</v>
      </c>
      <c r="K84" s="203"/>
      <c r="L84" s="203"/>
      <c r="M84" s="203" t="s">
        <v>103</v>
      </c>
      <c r="N84" s="203"/>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row>
    <row r="85" spans="2:42" x14ac:dyDescent="0.2">
      <c r="B85" s="203" t="s">
        <v>104</v>
      </c>
      <c r="C85" s="203"/>
      <c r="D85" s="203" t="s">
        <v>102</v>
      </c>
      <c r="E85" s="221">
        <f t="shared" ref="E85" si="45">B82</f>
        <v>82</v>
      </c>
      <c r="F85" s="221"/>
      <c r="G85" s="221"/>
      <c r="H85" s="76" t="s">
        <v>105</v>
      </c>
      <c r="I85" s="221">
        <f t="shared" ref="I85" si="46">J84</f>
        <v>80</v>
      </c>
      <c r="J85" s="221"/>
      <c r="K85" s="221"/>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row>
    <row r="86" spans="2:42" x14ac:dyDescent="0.2">
      <c r="B86" s="203"/>
      <c r="C86" s="203"/>
      <c r="D86" s="203"/>
      <c r="E86" s="203">
        <f t="shared" ref="E86" si="47">AI80</f>
        <v>70</v>
      </c>
      <c r="F86" s="203"/>
      <c r="G86" s="203"/>
      <c r="H86" s="203"/>
      <c r="I86" s="203"/>
      <c r="J86" s="203"/>
      <c r="K86" s="203"/>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row>
    <row r="87" spans="2:42" x14ac:dyDescent="0.2">
      <c r="B87" s="74"/>
      <c r="C87" s="74"/>
      <c r="D87" s="203" t="s">
        <v>102</v>
      </c>
      <c r="E87" s="237">
        <f t="shared" ref="E87" si="48">ROUND(E85*I85/E86,2)</f>
        <v>93.71</v>
      </c>
      <c r="F87" s="237"/>
      <c r="G87" s="237"/>
      <c r="H87" s="237"/>
      <c r="I87" s="237"/>
      <c r="J87" s="203" t="s">
        <v>106</v>
      </c>
      <c r="K87" s="203"/>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row>
    <row r="88" spans="2:42" x14ac:dyDescent="0.2">
      <c r="B88" s="74"/>
      <c r="C88" s="74"/>
      <c r="D88" s="203"/>
      <c r="E88" s="237"/>
      <c r="F88" s="237"/>
      <c r="G88" s="237"/>
      <c r="H88" s="237"/>
      <c r="I88" s="237"/>
      <c r="J88" s="203"/>
      <c r="K88" s="203"/>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row>
    <row r="90" spans="2:42" x14ac:dyDescent="0.2">
      <c r="B90" s="76" t="s">
        <v>215</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row>
    <row r="91" spans="2:42" x14ac:dyDescent="0.2">
      <c r="B91" s="238" t="s">
        <v>96</v>
      </c>
      <c r="C91" s="201"/>
      <c r="D91" s="201"/>
      <c r="E91" s="201"/>
      <c r="F91" s="199">
        <v>7.55</v>
      </c>
      <c r="G91" s="199"/>
      <c r="H91" s="199"/>
      <c r="I91" s="200" t="s">
        <v>197</v>
      </c>
      <c r="J91" s="201"/>
      <c r="K91" s="201"/>
      <c r="L91" s="201"/>
      <c r="M91" s="201"/>
      <c r="N91" s="199">
        <v>8.35</v>
      </c>
      <c r="O91" s="199"/>
      <c r="P91" s="199"/>
      <c r="Q91" s="200" t="s">
        <v>198</v>
      </c>
      <c r="R91" s="201"/>
      <c r="S91" s="201"/>
      <c r="T91" s="201"/>
      <c r="U91" s="201"/>
      <c r="V91" s="201"/>
      <c r="W91" s="201"/>
      <c r="X91" s="201"/>
      <c r="Y91" s="201"/>
      <c r="Z91" s="201"/>
      <c r="AA91" s="201"/>
      <c r="AB91" s="201"/>
      <c r="AC91" s="201"/>
      <c r="AD91" s="201"/>
      <c r="AE91" s="201"/>
      <c r="AF91" s="201"/>
      <c r="AG91" s="201"/>
      <c r="AH91" s="201"/>
      <c r="AI91" s="204">
        <v>58</v>
      </c>
      <c r="AJ91" s="204"/>
      <c r="AK91" s="204"/>
      <c r="AL91" s="200" t="s">
        <v>98</v>
      </c>
      <c r="AM91" s="201"/>
      <c r="AN91" s="201"/>
      <c r="AO91" s="201"/>
      <c r="AP91" s="239"/>
    </row>
    <row r="92" spans="2:42" x14ac:dyDescent="0.2">
      <c r="B92" s="51" t="s">
        <v>304</v>
      </c>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94"/>
      <c r="AG92" s="74"/>
      <c r="AH92" s="74"/>
      <c r="AI92" s="74"/>
      <c r="AJ92" s="74"/>
      <c r="AK92" s="74"/>
      <c r="AL92" s="74"/>
      <c r="AM92" s="74"/>
      <c r="AN92" s="74"/>
      <c r="AO92" s="74"/>
      <c r="AP92" s="75"/>
    </row>
    <row r="93" spans="2:42" x14ac:dyDescent="0.2">
      <c r="B93" s="240">
        <v>62</v>
      </c>
      <c r="C93" s="219"/>
      <c r="D93" s="219"/>
      <c r="E93" s="95" t="s">
        <v>100</v>
      </c>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14"/>
    </row>
    <row r="94" spans="2:42" x14ac:dyDescent="0.2">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row>
    <row r="95" spans="2:42" x14ac:dyDescent="0.2">
      <c r="B95" s="203">
        <f t="shared" ref="B95" si="49">N91*100</f>
        <v>835</v>
      </c>
      <c r="C95" s="203"/>
      <c r="D95" s="203"/>
      <c r="E95" s="74" t="s">
        <v>101</v>
      </c>
      <c r="F95" s="203">
        <f t="shared" ref="F95" si="50">F91*100</f>
        <v>755</v>
      </c>
      <c r="G95" s="203"/>
      <c r="H95" s="203"/>
      <c r="I95" s="74" t="s">
        <v>102</v>
      </c>
      <c r="J95" s="203">
        <f t="shared" ref="J95" si="51">B95-F95</f>
        <v>80</v>
      </c>
      <c r="K95" s="203"/>
      <c r="L95" s="203"/>
      <c r="M95" s="203" t="s">
        <v>103</v>
      </c>
      <c r="N95" s="203"/>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row>
    <row r="96" spans="2:42" x14ac:dyDescent="0.2">
      <c r="B96" s="203" t="s">
        <v>104</v>
      </c>
      <c r="C96" s="203"/>
      <c r="D96" s="203" t="s">
        <v>102</v>
      </c>
      <c r="E96" s="221">
        <f t="shared" ref="E96" si="52">B93</f>
        <v>62</v>
      </c>
      <c r="F96" s="221"/>
      <c r="G96" s="221"/>
      <c r="H96" s="76" t="s">
        <v>105</v>
      </c>
      <c r="I96" s="221">
        <f t="shared" ref="I96" si="53">J95</f>
        <v>80</v>
      </c>
      <c r="J96" s="221"/>
      <c r="K96" s="221"/>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row>
    <row r="97" spans="2:42" x14ac:dyDescent="0.2">
      <c r="B97" s="203"/>
      <c r="C97" s="203"/>
      <c r="D97" s="203"/>
      <c r="E97" s="203">
        <f t="shared" ref="E97" si="54">AI91</f>
        <v>58</v>
      </c>
      <c r="F97" s="203"/>
      <c r="G97" s="203"/>
      <c r="H97" s="203"/>
      <c r="I97" s="203"/>
      <c r="J97" s="203"/>
      <c r="K97" s="203"/>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row>
    <row r="98" spans="2:42" x14ac:dyDescent="0.2">
      <c r="B98" s="74"/>
      <c r="C98" s="74"/>
      <c r="D98" s="203" t="s">
        <v>102</v>
      </c>
      <c r="E98" s="237">
        <f t="shared" ref="E98" si="55">ROUND(E96*I96/E97,2)</f>
        <v>85.52</v>
      </c>
      <c r="F98" s="237"/>
      <c r="G98" s="237"/>
      <c r="H98" s="237"/>
      <c r="I98" s="237"/>
      <c r="J98" s="203" t="s">
        <v>106</v>
      </c>
      <c r="K98" s="203"/>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row>
    <row r="99" spans="2:42" x14ac:dyDescent="0.2">
      <c r="B99" s="74"/>
      <c r="C99" s="74"/>
      <c r="D99" s="203"/>
      <c r="E99" s="237"/>
      <c r="F99" s="237"/>
      <c r="G99" s="237"/>
      <c r="H99" s="237"/>
      <c r="I99" s="237"/>
      <c r="J99" s="203"/>
      <c r="K99" s="203"/>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row>
    <row r="101" spans="2:42" x14ac:dyDescent="0.2">
      <c r="B101" s="76" t="s">
        <v>216</v>
      </c>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row>
    <row r="102" spans="2:42" x14ac:dyDescent="0.2">
      <c r="B102" s="238" t="s">
        <v>96</v>
      </c>
      <c r="C102" s="201"/>
      <c r="D102" s="201"/>
      <c r="E102" s="201"/>
      <c r="F102" s="199">
        <v>7.15</v>
      </c>
      <c r="G102" s="199"/>
      <c r="H102" s="199"/>
      <c r="I102" s="200" t="s">
        <v>197</v>
      </c>
      <c r="J102" s="201"/>
      <c r="K102" s="201"/>
      <c r="L102" s="201"/>
      <c r="M102" s="201"/>
      <c r="N102" s="199">
        <v>8.25</v>
      </c>
      <c r="O102" s="199"/>
      <c r="P102" s="199"/>
      <c r="Q102" s="200" t="s">
        <v>198</v>
      </c>
      <c r="R102" s="201"/>
      <c r="S102" s="201"/>
      <c r="T102" s="201"/>
      <c r="U102" s="201"/>
      <c r="V102" s="201"/>
      <c r="W102" s="201"/>
      <c r="X102" s="201"/>
      <c r="Y102" s="201"/>
      <c r="Z102" s="201"/>
      <c r="AA102" s="201"/>
      <c r="AB102" s="201"/>
      <c r="AC102" s="201"/>
      <c r="AD102" s="201"/>
      <c r="AE102" s="201"/>
      <c r="AF102" s="201"/>
      <c r="AG102" s="201"/>
      <c r="AH102" s="201"/>
      <c r="AI102" s="204">
        <v>58</v>
      </c>
      <c r="AJ102" s="204"/>
      <c r="AK102" s="204"/>
      <c r="AL102" s="200" t="s">
        <v>98</v>
      </c>
      <c r="AM102" s="201"/>
      <c r="AN102" s="201"/>
      <c r="AO102" s="201"/>
      <c r="AP102" s="239"/>
    </row>
    <row r="103" spans="2:42" x14ac:dyDescent="0.2">
      <c r="B103" s="51" t="s">
        <v>305</v>
      </c>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94"/>
      <c r="AG103" s="74"/>
      <c r="AH103" s="74"/>
      <c r="AI103" s="74"/>
      <c r="AJ103" s="74"/>
      <c r="AK103" s="74"/>
      <c r="AL103" s="74"/>
      <c r="AM103" s="74"/>
      <c r="AN103" s="74"/>
      <c r="AO103" s="74"/>
      <c r="AP103" s="75"/>
    </row>
    <row r="104" spans="2:42" x14ac:dyDescent="0.2">
      <c r="B104" s="240">
        <v>55</v>
      </c>
      <c r="C104" s="219"/>
      <c r="D104" s="219"/>
      <c r="E104" s="95" t="s">
        <v>100</v>
      </c>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14"/>
    </row>
    <row r="105" spans="2:42" x14ac:dyDescent="0.2">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row>
    <row r="106" spans="2:42" x14ac:dyDescent="0.2">
      <c r="B106" s="203">
        <f t="shared" ref="B106" si="56">N102*100</f>
        <v>825</v>
      </c>
      <c r="C106" s="203"/>
      <c r="D106" s="203"/>
      <c r="E106" s="74" t="s">
        <v>101</v>
      </c>
      <c r="F106" s="203">
        <f t="shared" ref="F106" si="57">F102*100</f>
        <v>715</v>
      </c>
      <c r="G106" s="203"/>
      <c r="H106" s="203"/>
      <c r="I106" s="74" t="s">
        <v>102</v>
      </c>
      <c r="J106" s="203">
        <f t="shared" ref="J106" si="58">B106-F106</f>
        <v>110</v>
      </c>
      <c r="K106" s="203"/>
      <c r="L106" s="203"/>
      <c r="M106" s="203" t="s">
        <v>103</v>
      </c>
      <c r="N106" s="203"/>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row>
    <row r="107" spans="2:42" x14ac:dyDescent="0.2">
      <c r="B107" s="203" t="s">
        <v>104</v>
      </c>
      <c r="C107" s="203"/>
      <c r="D107" s="203" t="s">
        <v>102</v>
      </c>
      <c r="E107" s="221">
        <f t="shared" ref="E107" si="59">B104</f>
        <v>55</v>
      </c>
      <c r="F107" s="221"/>
      <c r="G107" s="221"/>
      <c r="H107" s="76" t="s">
        <v>105</v>
      </c>
      <c r="I107" s="221">
        <f t="shared" ref="I107" si="60">J106</f>
        <v>110</v>
      </c>
      <c r="J107" s="221"/>
      <c r="K107" s="221"/>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row>
    <row r="108" spans="2:42" x14ac:dyDescent="0.2">
      <c r="B108" s="203"/>
      <c r="C108" s="203"/>
      <c r="D108" s="203"/>
      <c r="E108" s="203">
        <f t="shared" ref="E108" si="61">AI102</f>
        <v>58</v>
      </c>
      <c r="F108" s="203"/>
      <c r="G108" s="203"/>
      <c r="H108" s="203"/>
      <c r="I108" s="203"/>
      <c r="J108" s="203"/>
      <c r="K108" s="203"/>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row>
    <row r="109" spans="2:42" x14ac:dyDescent="0.2">
      <c r="B109" s="74"/>
      <c r="C109" s="74"/>
      <c r="D109" s="203" t="s">
        <v>102</v>
      </c>
      <c r="E109" s="237">
        <f t="shared" ref="E109" si="62">ROUND(E107*I107/E108,2)</f>
        <v>104.31</v>
      </c>
      <c r="F109" s="237"/>
      <c r="G109" s="237"/>
      <c r="H109" s="237"/>
      <c r="I109" s="237"/>
      <c r="J109" s="203" t="s">
        <v>106</v>
      </c>
      <c r="K109" s="203"/>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row>
    <row r="110" spans="2:42" x14ac:dyDescent="0.2">
      <c r="B110" s="74"/>
      <c r="C110" s="74"/>
      <c r="D110" s="203"/>
      <c r="E110" s="237"/>
      <c r="F110" s="237"/>
      <c r="G110" s="237"/>
      <c r="H110" s="237"/>
      <c r="I110" s="237"/>
      <c r="J110" s="203"/>
      <c r="K110" s="203"/>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row>
    <row r="111" spans="2:42" ht="66.75" customHeight="1" x14ac:dyDescent="0.2"/>
    <row r="112" spans="2:42" x14ac:dyDescent="0.2">
      <c r="B112" s="76" t="s">
        <v>217</v>
      </c>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row>
    <row r="113" spans="2:42" x14ac:dyDescent="0.2">
      <c r="B113" s="238" t="s">
        <v>96</v>
      </c>
      <c r="C113" s="201"/>
      <c r="D113" s="201"/>
      <c r="E113" s="201"/>
      <c r="F113" s="199">
        <v>6.4</v>
      </c>
      <c r="G113" s="199"/>
      <c r="H113" s="199"/>
      <c r="I113" s="200" t="s">
        <v>197</v>
      </c>
      <c r="J113" s="201"/>
      <c r="K113" s="201"/>
      <c r="L113" s="201"/>
      <c r="M113" s="201"/>
      <c r="N113" s="199">
        <v>7.2</v>
      </c>
      <c r="O113" s="199"/>
      <c r="P113" s="199"/>
      <c r="Q113" s="200" t="s">
        <v>198</v>
      </c>
      <c r="R113" s="201"/>
      <c r="S113" s="201"/>
      <c r="T113" s="201"/>
      <c r="U113" s="201"/>
      <c r="V113" s="201"/>
      <c r="W113" s="201"/>
      <c r="X113" s="201"/>
      <c r="Y113" s="201"/>
      <c r="Z113" s="201"/>
      <c r="AA113" s="201"/>
      <c r="AB113" s="201"/>
      <c r="AC113" s="201"/>
      <c r="AD113" s="201"/>
      <c r="AE113" s="201"/>
      <c r="AF113" s="201"/>
      <c r="AG113" s="201"/>
      <c r="AH113" s="201"/>
      <c r="AI113" s="204">
        <v>55</v>
      </c>
      <c r="AJ113" s="204"/>
      <c r="AK113" s="204"/>
      <c r="AL113" s="200" t="s">
        <v>98</v>
      </c>
      <c r="AM113" s="201"/>
      <c r="AN113" s="201"/>
      <c r="AO113" s="201"/>
      <c r="AP113" s="239"/>
    </row>
    <row r="114" spans="2:42" x14ac:dyDescent="0.2">
      <c r="B114" s="51" t="s">
        <v>306</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94"/>
      <c r="AG114" s="74"/>
      <c r="AH114" s="74"/>
      <c r="AI114" s="74"/>
      <c r="AJ114" s="74"/>
      <c r="AK114" s="74"/>
      <c r="AL114" s="74"/>
      <c r="AM114" s="74"/>
      <c r="AN114" s="74"/>
      <c r="AO114" s="74"/>
      <c r="AP114" s="75"/>
    </row>
    <row r="115" spans="2:42" x14ac:dyDescent="0.2">
      <c r="B115" s="240">
        <v>79</v>
      </c>
      <c r="C115" s="219"/>
      <c r="D115" s="219"/>
      <c r="E115" s="95" t="s">
        <v>100</v>
      </c>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14"/>
    </row>
    <row r="116" spans="2:42" x14ac:dyDescent="0.2">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row>
    <row r="117" spans="2:42" x14ac:dyDescent="0.2">
      <c r="B117" s="203">
        <f t="shared" ref="B117" si="63">N113*100</f>
        <v>720</v>
      </c>
      <c r="C117" s="203"/>
      <c r="D117" s="203"/>
      <c r="E117" s="74" t="s">
        <v>101</v>
      </c>
      <c r="F117" s="203">
        <f t="shared" ref="F117" si="64">F113*100</f>
        <v>640</v>
      </c>
      <c r="G117" s="203"/>
      <c r="H117" s="203"/>
      <c r="I117" s="74" t="s">
        <v>102</v>
      </c>
      <c r="J117" s="203">
        <f t="shared" ref="J117" si="65">B117-F117</f>
        <v>80</v>
      </c>
      <c r="K117" s="203"/>
      <c r="L117" s="203"/>
      <c r="M117" s="203" t="s">
        <v>103</v>
      </c>
      <c r="N117" s="203"/>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row>
    <row r="118" spans="2:42" x14ac:dyDescent="0.2">
      <c r="B118" s="203" t="s">
        <v>104</v>
      </c>
      <c r="C118" s="203"/>
      <c r="D118" s="203" t="s">
        <v>102</v>
      </c>
      <c r="E118" s="221">
        <f t="shared" ref="E118" si="66">B115</f>
        <v>79</v>
      </c>
      <c r="F118" s="221"/>
      <c r="G118" s="221"/>
      <c r="H118" s="76" t="s">
        <v>105</v>
      </c>
      <c r="I118" s="221">
        <f t="shared" ref="I118" si="67">J117</f>
        <v>80</v>
      </c>
      <c r="J118" s="221"/>
      <c r="K118" s="221"/>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row>
    <row r="119" spans="2:42" x14ac:dyDescent="0.2">
      <c r="B119" s="203"/>
      <c r="C119" s="203"/>
      <c r="D119" s="203"/>
      <c r="E119" s="203">
        <f t="shared" ref="E119" si="68">AI113</f>
        <v>55</v>
      </c>
      <c r="F119" s="203"/>
      <c r="G119" s="203"/>
      <c r="H119" s="203"/>
      <c r="I119" s="203"/>
      <c r="J119" s="203"/>
      <c r="K119" s="203"/>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row>
    <row r="120" spans="2:42" x14ac:dyDescent="0.2">
      <c r="B120" s="74"/>
      <c r="C120" s="74"/>
      <c r="D120" s="203" t="s">
        <v>102</v>
      </c>
      <c r="E120" s="237">
        <f t="shared" ref="E120" si="69">ROUND(E118*I118/E119,2)</f>
        <v>114.91</v>
      </c>
      <c r="F120" s="237"/>
      <c r="G120" s="237"/>
      <c r="H120" s="237"/>
      <c r="I120" s="237"/>
      <c r="J120" s="203" t="s">
        <v>106</v>
      </c>
      <c r="K120" s="203"/>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row>
    <row r="121" spans="2:42" ht="13.5" customHeight="1" x14ac:dyDescent="0.2">
      <c r="B121" s="74"/>
      <c r="C121" s="74"/>
      <c r="D121" s="203"/>
      <c r="E121" s="237"/>
      <c r="F121" s="237"/>
      <c r="G121" s="237"/>
      <c r="H121" s="237"/>
      <c r="I121" s="237"/>
      <c r="J121" s="203"/>
      <c r="K121" s="203"/>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row>
    <row r="123" spans="2:42" x14ac:dyDescent="0.2">
      <c r="B123" s="76" t="s">
        <v>218</v>
      </c>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row>
    <row r="124" spans="2:42" x14ac:dyDescent="0.2">
      <c r="B124" s="238" t="s">
        <v>96</v>
      </c>
      <c r="C124" s="201"/>
      <c r="D124" s="201"/>
      <c r="E124" s="201"/>
      <c r="F124" s="199">
        <v>6.75</v>
      </c>
      <c r="G124" s="199"/>
      <c r="H124" s="199"/>
      <c r="I124" s="200" t="s">
        <v>197</v>
      </c>
      <c r="J124" s="201"/>
      <c r="K124" s="201"/>
      <c r="L124" s="201"/>
      <c r="M124" s="201"/>
      <c r="N124" s="199">
        <v>8.15</v>
      </c>
      <c r="O124" s="199"/>
      <c r="P124" s="199"/>
      <c r="Q124" s="200" t="s">
        <v>198</v>
      </c>
      <c r="R124" s="201"/>
      <c r="S124" s="201"/>
      <c r="T124" s="201"/>
      <c r="U124" s="201"/>
      <c r="V124" s="201"/>
      <c r="W124" s="201"/>
      <c r="X124" s="201"/>
      <c r="Y124" s="201"/>
      <c r="Z124" s="201"/>
      <c r="AA124" s="201"/>
      <c r="AB124" s="201"/>
      <c r="AC124" s="201"/>
      <c r="AD124" s="201"/>
      <c r="AE124" s="201"/>
      <c r="AF124" s="201"/>
      <c r="AG124" s="201"/>
      <c r="AH124" s="201"/>
      <c r="AI124" s="204">
        <v>75</v>
      </c>
      <c r="AJ124" s="204"/>
      <c r="AK124" s="204"/>
      <c r="AL124" s="200" t="s">
        <v>98</v>
      </c>
      <c r="AM124" s="201"/>
      <c r="AN124" s="201"/>
      <c r="AO124" s="201"/>
      <c r="AP124" s="239"/>
    </row>
    <row r="125" spans="2:42" x14ac:dyDescent="0.2">
      <c r="B125" s="51" t="s">
        <v>307</v>
      </c>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94"/>
      <c r="AG125" s="74"/>
      <c r="AH125" s="74"/>
      <c r="AI125" s="74"/>
      <c r="AJ125" s="74"/>
      <c r="AK125" s="74"/>
      <c r="AL125" s="74"/>
      <c r="AM125" s="74"/>
      <c r="AN125" s="74"/>
      <c r="AO125" s="74"/>
      <c r="AP125" s="75"/>
    </row>
    <row r="126" spans="2:42" x14ac:dyDescent="0.2">
      <c r="B126" s="240">
        <v>90</v>
      </c>
      <c r="C126" s="219"/>
      <c r="D126" s="219"/>
      <c r="E126" s="95" t="s">
        <v>100</v>
      </c>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14"/>
    </row>
    <row r="127" spans="2:42" x14ac:dyDescent="0.2">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row>
    <row r="128" spans="2:42" x14ac:dyDescent="0.2">
      <c r="B128" s="203">
        <f t="shared" ref="B128" si="70">N124*100</f>
        <v>815</v>
      </c>
      <c r="C128" s="203"/>
      <c r="D128" s="203"/>
      <c r="E128" s="74" t="s">
        <v>101</v>
      </c>
      <c r="F128" s="203">
        <f t="shared" ref="F128" si="71">F124*100</f>
        <v>675</v>
      </c>
      <c r="G128" s="203"/>
      <c r="H128" s="203"/>
      <c r="I128" s="74" t="s">
        <v>102</v>
      </c>
      <c r="J128" s="203">
        <f t="shared" ref="J128" si="72">B128-F128</f>
        <v>140</v>
      </c>
      <c r="K128" s="203"/>
      <c r="L128" s="203"/>
      <c r="M128" s="203" t="s">
        <v>103</v>
      </c>
      <c r="N128" s="203"/>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row>
    <row r="129" spans="2:42" x14ac:dyDescent="0.2">
      <c r="B129" s="203" t="s">
        <v>104</v>
      </c>
      <c r="C129" s="203"/>
      <c r="D129" s="203" t="s">
        <v>102</v>
      </c>
      <c r="E129" s="221">
        <f t="shared" ref="E129" si="73">B126</f>
        <v>90</v>
      </c>
      <c r="F129" s="221"/>
      <c r="G129" s="221"/>
      <c r="H129" s="76" t="s">
        <v>105</v>
      </c>
      <c r="I129" s="221">
        <f t="shared" ref="I129" si="74">J128</f>
        <v>140</v>
      </c>
      <c r="J129" s="221"/>
      <c r="K129" s="221"/>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row>
    <row r="130" spans="2:42" x14ac:dyDescent="0.2">
      <c r="B130" s="203"/>
      <c r="C130" s="203"/>
      <c r="D130" s="203"/>
      <c r="E130" s="203">
        <f t="shared" ref="E130" si="75">AI124</f>
        <v>75</v>
      </c>
      <c r="F130" s="203"/>
      <c r="G130" s="203"/>
      <c r="H130" s="203"/>
      <c r="I130" s="203"/>
      <c r="J130" s="203"/>
      <c r="K130" s="203"/>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row>
    <row r="131" spans="2:42" x14ac:dyDescent="0.2">
      <c r="B131" s="74"/>
      <c r="C131" s="74"/>
      <c r="D131" s="203" t="s">
        <v>102</v>
      </c>
      <c r="E131" s="237">
        <f t="shared" ref="E131" si="76">ROUND(E129*I129/E130,2)</f>
        <v>168</v>
      </c>
      <c r="F131" s="237"/>
      <c r="G131" s="237"/>
      <c r="H131" s="237"/>
      <c r="I131" s="237"/>
      <c r="J131" s="203" t="s">
        <v>106</v>
      </c>
      <c r="K131" s="203"/>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row>
    <row r="132" spans="2:42" x14ac:dyDescent="0.2">
      <c r="B132" s="74"/>
      <c r="C132" s="74"/>
      <c r="D132" s="203"/>
      <c r="E132" s="237"/>
      <c r="F132" s="237"/>
      <c r="G132" s="237"/>
      <c r="H132" s="237"/>
      <c r="I132" s="237"/>
      <c r="J132" s="203"/>
      <c r="K132" s="203"/>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row>
    <row r="134" spans="2:42" x14ac:dyDescent="0.2">
      <c r="B134" s="76" t="s">
        <v>228</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row>
    <row r="135" spans="2:42" x14ac:dyDescent="0.2">
      <c r="B135" s="238" t="s">
        <v>96</v>
      </c>
      <c r="C135" s="201"/>
      <c r="D135" s="201"/>
      <c r="E135" s="201"/>
      <c r="F135" s="199">
        <v>7.13</v>
      </c>
      <c r="G135" s="199"/>
      <c r="H135" s="199"/>
      <c r="I135" s="200" t="s">
        <v>197</v>
      </c>
      <c r="J135" s="201"/>
      <c r="K135" s="201"/>
      <c r="L135" s="201"/>
      <c r="M135" s="201"/>
      <c r="N135" s="199">
        <v>8.08</v>
      </c>
      <c r="O135" s="199"/>
      <c r="P135" s="199"/>
      <c r="Q135" s="200" t="s">
        <v>198</v>
      </c>
      <c r="R135" s="201"/>
      <c r="S135" s="201"/>
      <c r="T135" s="201"/>
      <c r="U135" s="201"/>
      <c r="V135" s="201"/>
      <c r="W135" s="201"/>
      <c r="X135" s="201"/>
      <c r="Y135" s="201"/>
      <c r="Z135" s="201"/>
      <c r="AA135" s="201"/>
      <c r="AB135" s="201"/>
      <c r="AC135" s="201"/>
      <c r="AD135" s="201"/>
      <c r="AE135" s="201"/>
      <c r="AF135" s="201"/>
      <c r="AG135" s="201"/>
      <c r="AH135" s="201"/>
      <c r="AI135" s="204">
        <v>60</v>
      </c>
      <c r="AJ135" s="204"/>
      <c r="AK135" s="204"/>
      <c r="AL135" s="200" t="s">
        <v>98</v>
      </c>
      <c r="AM135" s="201"/>
      <c r="AN135" s="201"/>
      <c r="AO135" s="201"/>
      <c r="AP135" s="239"/>
    </row>
    <row r="136" spans="2:42" x14ac:dyDescent="0.2">
      <c r="B136" s="51" t="s">
        <v>308</v>
      </c>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94"/>
      <c r="AG136" s="74"/>
      <c r="AH136" s="74"/>
      <c r="AI136" s="74"/>
      <c r="AJ136" s="74"/>
      <c r="AK136" s="74"/>
      <c r="AL136" s="74"/>
      <c r="AM136" s="74"/>
      <c r="AN136" s="74"/>
      <c r="AO136" s="74"/>
      <c r="AP136" s="75"/>
    </row>
    <row r="137" spans="2:42" x14ac:dyDescent="0.2">
      <c r="B137" s="240">
        <v>71</v>
      </c>
      <c r="C137" s="219"/>
      <c r="D137" s="219"/>
      <c r="E137" s="95" t="s">
        <v>100</v>
      </c>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14"/>
    </row>
    <row r="138" spans="2:42" x14ac:dyDescent="0.2">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row>
    <row r="139" spans="2:42" x14ac:dyDescent="0.2">
      <c r="B139" s="203">
        <f t="shared" ref="B139" si="77">N135*100</f>
        <v>808</v>
      </c>
      <c r="C139" s="203"/>
      <c r="D139" s="203"/>
      <c r="E139" s="74" t="s">
        <v>101</v>
      </c>
      <c r="F139" s="203">
        <f t="shared" ref="F139" si="78">F135*100</f>
        <v>713</v>
      </c>
      <c r="G139" s="203"/>
      <c r="H139" s="203"/>
      <c r="I139" s="74" t="s">
        <v>102</v>
      </c>
      <c r="J139" s="203">
        <f t="shared" ref="J139" si="79">B139-F139</f>
        <v>95</v>
      </c>
      <c r="K139" s="203"/>
      <c r="L139" s="203"/>
      <c r="M139" s="203" t="s">
        <v>103</v>
      </c>
      <c r="N139" s="203"/>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row>
    <row r="140" spans="2:42" x14ac:dyDescent="0.2">
      <c r="B140" s="203" t="s">
        <v>104</v>
      </c>
      <c r="C140" s="203"/>
      <c r="D140" s="203" t="s">
        <v>102</v>
      </c>
      <c r="E140" s="221">
        <f t="shared" ref="E140" si="80">B137</f>
        <v>71</v>
      </c>
      <c r="F140" s="221"/>
      <c r="G140" s="221"/>
      <c r="H140" s="76" t="s">
        <v>105</v>
      </c>
      <c r="I140" s="221">
        <f t="shared" ref="I140" si="81">J139</f>
        <v>95</v>
      </c>
      <c r="J140" s="221"/>
      <c r="K140" s="221"/>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row>
    <row r="141" spans="2:42" x14ac:dyDescent="0.2">
      <c r="B141" s="203"/>
      <c r="C141" s="203"/>
      <c r="D141" s="203"/>
      <c r="E141" s="203">
        <f t="shared" ref="E141" si="82">AI135</f>
        <v>60</v>
      </c>
      <c r="F141" s="203"/>
      <c r="G141" s="203"/>
      <c r="H141" s="203"/>
      <c r="I141" s="203"/>
      <c r="J141" s="203"/>
      <c r="K141" s="203"/>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row>
    <row r="142" spans="2:42" x14ac:dyDescent="0.2">
      <c r="B142" s="74"/>
      <c r="C142" s="74"/>
      <c r="D142" s="203" t="s">
        <v>102</v>
      </c>
      <c r="E142" s="237">
        <f t="shared" ref="E142" si="83">ROUND(E140*I140/E141,2)</f>
        <v>112.42</v>
      </c>
      <c r="F142" s="237"/>
      <c r="G142" s="237"/>
      <c r="H142" s="237"/>
      <c r="I142" s="237"/>
      <c r="J142" s="203" t="s">
        <v>106</v>
      </c>
      <c r="K142" s="203"/>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row>
    <row r="143" spans="2:42" x14ac:dyDescent="0.2">
      <c r="B143" s="74"/>
      <c r="C143" s="74"/>
      <c r="D143" s="203"/>
      <c r="E143" s="237"/>
      <c r="F143" s="237"/>
      <c r="G143" s="237"/>
      <c r="H143" s="237"/>
      <c r="I143" s="237"/>
      <c r="J143" s="203"/>
      <c r="K143" s="203"/>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row>
    <row r="145" spans="2:42" x14ac:dyDescent="0.2">
      <c r="B145" s="76" t="s">
        <v>236</v>
      </c>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row>
    <row r="146" spans="2:42" x14ac:dyDescent="0.2">
      <c r="B146" s="238" t="s">
        <v>96</v>
      </c>
      <c r="C146" s="201"/>
      <c r="D146" s="201"/>
      <c r="E146" s="201"/>
      <c r="F146" s="199">
        <v>8.0500000000000007</v>
      </c>
      <c r="G146" s="199"/>
      <c r="H146" s="199"/>
      <c r="I146" s="200" t="s">
        <v>197</v>
      </c>
      <c r="J146" s="201"/>
      <c r="K146" s="201"/>
      <c r="L146" s="201"/>
      <c r="M146" s="201"/>
      <c r="N146" s="199">
        <v>8.9499999999999993</v>
      </c>
      <c r="O146" s="199"/>
      <c r="P146" s="199"/>
      <c r="Q146" s="200" t="s">
        <v>198</v>
      </c>
      <c r="R146" s="201"/>
      <c r="S146" s="201"/>
      <c r="T146" s="201"/>
      <c r="U146" s="201"/>
      <c r="V146" s="201"/>
      <c r="W146" s="201"/>
      <c r="X146" s="201"/>
      <c r="Y146" s="201"/>
      <c r="Z146" s="201"/>
      <c r="AA146" s="201"/>
      <c r="AB146" s="201"/>
      <c r="AC146" s="201"/>
      <c r="AD146" s="201"/>
      <c r="AE146" s="201"/>
      <c r="AF146" s="201"/>
      <c r="AG146" s="201"/>
      <c r="AH146" s="201"/>
      <c r="AI146" s="204">
        <v>40</v>
      </c>
      <c r="AJ146" s="204"/>
      <c r="AK146" s="204"/>
      <c r="AL146" s="200" t="s">
        <v>98</v>
      </c>
      <c r="AM146" s="201"/>
      <c r="AN146" s="201"/>
      <c r="AO146" s="201"/>
      <c r="AP146" s="239"/>
    </row>
    <row r="147" spans="2:42" x14ac:dyDescent="0.2">
      <c r="B147" s="51" t="s">
        <v>309</v>
      </c>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94"/>
      <c r="AG147" s="74"/>
      <c r="AH147" s="74"/>
      <c r="AI147" s="74"/>
      <c r="AJ147" s="74"/>
      <c r="AK147" s="74"/>
      <c r="AL147" s="74"/>
      <c r="AM147" s="74"/>
      <c r="AN147" s="74"/>
      <c r="AO147" s="74"/>
      <c r="AP147" s="75"/>
    </row>
    <row r="148" spans="2:42" x14ac:dyDescent="0.2">
      <c r="B148" s="240">
        <v>71.400000000000006</v>
      </c>
      <c r="C148" s="219"/>
      <c r="D148" s="219"/>
      <c r="E148" s="95" t="s">
        <v>100</v>
      </c>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14"/>
    </row>
    <row r="149" spans="2:42" x14ac:dyDescent="0.2">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row>
    <row r="150" spans="2:42" x14ac:dyDescent="0.2">
      <c r="B150" s="203">
        <f t="shared" ref="B150" si="84">N146*100</f>
        <v>894.99999999999989</v>
      </c>
      <c r="C150" s="203"/>
      <c r="D150" s="203"/>
      <c r="E150" s="74" t="s">
        <v>101</v>
      </c>
      <c r="F150" s="203">
        <f t="shared" ref="F150" si="85">F146*100</f>
        <v>805.00000000000011</v>
      </c>
      <c r="G150" s="203"/>
      <c r="H150" s="203"/>
      <c r="I150" s="74" t="s">
        <v>102</v>
      </c>
      <c r="J150" s="203">
        <f t="shared" ref="J150" si="86">B150-F150</f>
        <v>89.999999999999773</v>
      </c>
      <c r="K150" s="203"/>
      <c r="L150" s="203"/>
      <c r="M150" s="203" t="s">
        <v>103</v>
      </c>
      <c r="N150" s="203"/>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row>
    <row r="151" spans="2:42" x14ac:dyDescent="0.2">
      <c r="B151" s="203" t="s">
        <v>104</v>
      </c>
      <c r="C151" s="203"/>
      <c r="D151" s="203" t="s">
        <v>102</v>
      </c>
      <c r="E151" s="221">
        <f t="shared" ref="E151" si="87">B148</f>
        <v>71.400000000000006</v>
      </c>
      <c r="F151" s="221"/>
      <c r="G151" s="221"/>
      <c r="H151" s="76" t="s">
        <v>105</v>
      </c>
      <c r="I151" s="221">
        <f t="shared" ref="I151" si="88">J150</f>
        <v>89.999999999999773</v>
      </c>
      <c r="J151" s="221"/>
      <c r="K151" s="221"/>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row>
    <row r="152" spans="2:42" x14ac:dyDescent="0.2">
      <c r="B152" s="203"/>
      <c r="C152" s="203"/>
      <c r="D152" s="203"/>
      <c r="E152" s="203">
        <f t="shared" ref="E152" si="89">AI146</f>
        <v>40</v>
      </c>
      <c r="F152" s="203"/>
      <c r="G152" s="203"/>
      <c r="H152" s="203"/>
      <c r="I152" s="203"/>
      <c r="J152" s="203"/>
      <c r="K152" s="203"/>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row>
    <row r="153" spans="2:42" x14ac:dyDescent="0.2">
      <c r="B153" s="74"/>
      <c r="C153" s="74"/>
      <c r="D153" s="203" t="s">
        <v>102</v>
      </c>
      <c r="E153" s="237">
        <f t="shared" ref="E153" si="90">ROUND(E151*I151/E152,2)</f>
        <v>160.65</v>
      </c>
      <c r="F153" s="237"/>
      <c r="G153" s="237"/>
      <c r="H153" s="237"/>
      <c r="I153" s="237"/>
      <c r="J153" s="203" t="s">
        <v>106</v>
      </c>
      <c r="K153" s="203"/>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row>
    <row r="154" spans="2:42" x14ac:dyDescent="0.2">
      <c r="B154" s="74"/>
      <c r="C154" s="74"/>
      <c r="D154" s="203"/>
      <c r="E154" s="237"/>
      <c r="F154" s="237"/>
      <c r="G154" s="237"/>
      <c r="H154" s="237"/>
      <c r="I154" s="237"/>
      <c r="J154" s="203"/>
      <c r="K154" s="203"/>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row>
    <row r="156" spans="2:42" x14ac:dyDescent="0.2">
      <c r="B156" s="76" t="s">
        <v>230</v>
      </c>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row>
    <row r="157" spans="2:42" x14ac:dyDescent="0.2">
      <c r="B157" s="238" t="s">
        <v>96</v>
      </c>
      <c r="C157" s="201"/>
      <c r="D157" s="201"/>
      <c r="E157" s="201"/>
      <c r="F157" s="199">
        <v>7.45</v>
      </c>
      <c r="G157" s="199"/>
      <c r="H157" s="199"/>
      <c r="I157" s="200" t="s">
        <v>197</v>
      </c>
      <c r="J157" s="201"/>
      <c r="K157" s="201"/>
      <c r="L157" s="201"/>
      <c r="M157" s="201"/>
      <c r="N157" s="199">
        <v>8.85</v>
      </c>
      <c r="O157" s="199"/>
      <c r="P157" s="199"/>
      <c r="Q157" s="200" t="s">
        <v>198</v>
      </c>
      <c r="R157" s="201"/>
      <c r="S157" s="201"/>
      <c r="T157" s="201"/>
      <c r="U157" s="201"/>
      <c r="V157" s="201"/>
      <c r="W157" s="201"/>
      <c r="X157" s="201"/>
      <c r="Y157" s="201"/>
      <c r="Z157" s="201"/>
      <c r="AA157" s="201"/>
      <c r="AB157" s="201"/>
      <c r="AC157" s="201"/>
      <c r="AD157" s="201"/>
      <c r="AE157" s="201"/>
      <c r="AF157" s="201"/>
      <c r="AG157" s="201"/>
      <c r="AH157" s="201"/>
      <c r="AI157" s="204">
        <v>58</v>
      </c>
      <c r="AJ157" s="204"/>
      <c r="AK157" s="204"/>
      <c r="AL157" s="200" t="s">
        <v>98</v>
      </c>
      <c r="AM157" s="201"/>
      <c r="AN157" s="201"/>
      <c r="AO157" s="201"/>
      <c r="AP157" s="239"/>
    </row>
    <row r="158" spans="2:42" x14ac:dyDescent="0.2">
      <c r="B158" s="51" t="s">
        <v>310</v>
      </c>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94"/>
      <c r="AG158" s="74"/>
      <c r="AH158" s="74"/>
      <c r="AI158" s="74"/>
      <c r="AJ158" s="74"/>
      <c r="AK158" s="74"/>
      <c r="AL158" s="74"/>
      <c r="AM158" s="74"/>
      <c r="AN158" s="74"/>
      <c r="AO158" s="74"/>
      <c r="AP158" s="75"/>
    </row>
    <row r="159" spans="2:42" x14ac:dyDescent="0.2">
      <c r="B159" s="240">
        <v>62</v>
      </c>
      <c r="C159" s="219"/>
      <c r="D159" s="219"/>
      <c r="E159" s="95" t="s">
        <v>100</v>
      </c>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14"/>
    </row>
    <row r="160" spans="2:42" x14ac:dyDescent="0.2">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row>
    <row r="161" spans="2:42" x14ac:dyDescent="0.2">
      <c r="B161" s="203">
        <f t="shared" ref="B161" si="91">N157*100</f>
        <v>885</v>
      </c>
      <c r="C161" s="203"/>
      <c r="D161" s="203"/>
      <c r="E161" s="74" t="s">
        <v>101</v>
      </c>
      <c r="F161" s="203">
        <f t="shared" ref="F161" si="92">F157*100</f>
        <v>745</v>
      </c>
      <c r="G161" s="203"/>
      <c r="H161" s="203"/>
      <c r="I161" s="74" t="s">
        <v>102</v>
      </c>
      <c r="J161" s="203">
        <f t="shared" ref="J161" si="93">B161-F161</f>
        <v>140</v>
      </c>
      <c r="K161" s="203"/>
      <c r="L161" s="203"/>
      <c r="M161" s="203" t="s">
        <v>103</v>
      </c>
      <c r="N161" s="203"/>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row>
    <row r="162" spans="2:42" x14ac:dyDescent="0.2">
      <c r="B162" s="203" t="s">
        <v>104</v>
      </c>
      <c r="C162" s="203"/>
      <c r="D162" s="203" t="s">
        <v>102</v>
      </c>
      <c r="E162" s="221">
        <f t="shared" ref="E162" si="94">B159</f>
        <v>62</v>
      </c>
      <c r="F162" s="221"/>
      <c r="G162" s="221"/>
      <c r="H162" s="76" t="s">
        <v>105</v>
      </c>
      <c r="I162" s="221">
        <f t="shared" ref="I162" si="95">J161</f>
        <v>140</v>
      </c>
      <c r="J162" s="221"/>
      <c r="K162" s="221"/>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row>
    <row r="163" spans="2:42" x14ac:dyDescent="0.2">
      <c r="B163" s="203"/>
      <c r="C163" s="203"/>
      <c r="D163" s="203"/>
      <c r="E163" s="203">
        <f t="shared" ref="E163" si="96">AI157</f>
        <v>58</v>
      </c>
      <c r="F163" s="203"/>
      <c r="G163" s="203"/>
      <c r="H163" s="203"/>
      <c r="I163" s="203"/>
      <c r="J163" s="203"/>
      <c r="K163" s="203"/>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row>
    <row r="164" spans="2:42" x14ac:dyDescent="0.2">
      <c r="B164" s="74"/>
      <c r="C164" s="74"/>
      <c r="D164" s="203" t="s">
        <v>102</v>
      </c>
      <c r="E164" s="237">
        <f t="shared" ref="E164" si="97">ROUND(E162*I162/E163,2)</f>
        <v>149.66</v>
      </c>
      <c r="F164" s="237"/>
      <c r="G164" s="237"/>
      <c r="H164" s="237"/>
      <c r="I164" s="237"/>
      <c r="J164" s="203" t="s">
        <v>106</v>
      </c>
      <c r="K164" s="203"/>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row>
    <row r="165" spans="2:42" x14ac:dyDescent="0.2">
      <c r="B165" s="74"/>
      <c r="C165" s="74"/>
      <c r="D165" s="203"/>
      <c r="E165" s="237"/>
      <c r="F165" s="237"/>
      <c r="G165" s="237"/>
      <c r="H165" s="237"/>
      <c r="I165" s="237"/>
      <c r="J165" s="203"/>
      <c r="K165" s="203"/>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row>
    <row r="166" spans="2:42" ht="66" customHeight="1" x14ac:dyDescent="0.2"/>
    <row r="167" spans="2:42" x14ac:dyDescent="0.2">
      <c r="B167" s="76" t="s">
        <v>231</v>
      </c>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row>
    <row r="168" spans="2:42" x14ac:dyDescent="0.2">
      <c r="B168" s="238" t="s">
        <v>96</v>
      </c>
      <c r="C168" s="201"/>
      <c r="D168" s="201"/>
      <c r="E168" s="201"/>
      <c r="F168" s="199">
        <v>8.25</v>
      </c>
      <c r="G168" s="199"/>
      <c r="H168" s="199"/>
      <c r="I168" s="200" t="s">
        <v>197</v>
      </c>
      <c r="J168" s="201"/>
      <c r="K168" s="201"/>
      <c r="L168" s="201"/>
      <c r="M168" s="201"/>
      <c r="N168" s="199">
        <v>9.5500000000000007</v>
      </c>
      <c r="O168" s="199"/>
      <c r="P168" s="199"/>
      <c r="Q168" s="200" t="s">
        <v>198</v>
      </c>
      <c r="R168" s="201"/>
      <c r="S168" s="201"/>
      <c r="T168" s="201"/>
      <c r="U168" s="201"/>
      <c r="V168" s="201"/>
      <c r="W168" s="201"/>
      <c r="X168" s="201"/>
      <c r="Y168" s="201"/>
      <c r="Z168" s="201"/>
      <c r="AA168" s="201"/>
      <c r="AB168" s="201"/>
      <c r="AC168" s="201"/>
      <c r="AD168" s="201"/>
      <c r="AE168" s="201"/>
      <c r="AF168" s="201"/>
      <c r="AG168" s="201"/>
      <c r="AH168" s="201"/>
      <c r="AI168" s="204">
        <v>58</v>
      </c>
      <c r="AJ168" s="204"/>
      <c r="AK168" s="204"/>
      <c r="AL168" s="200" t="s">
        <v>98</v>
      </c>
      <c r="AM168" s="201"/>
      <c r="AN168" s="201"/>
      <c r="AO168" s="201"/>
      <c r="AP168" s="239"/>
    </row>
    <row r="169" spans="2:42" x14ac:dyDescent="0.2">
      <c r="B169" s="51" t="s">
        <v>311</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94"/>
      <c r="AG169" s="74"/>
      <c r="AH169" s="74"/>
      <c r="AI169" s="74"/>
      <c r="AJ169" s="74"/>
      <c r="AK169" s="74"/>
      <c r="AL169" s="74"/>
      <c r="AM169" s="74"/>
      <c r="AN169" s="74"/>
      <c r="AO169" s="74"/>
      <c r="AP169" s="75"/>
    </row>
    <row r="170" spans="2:42" x14ac:dyDescent="0.2">
      <c r="B170" s="240">
        <v>73</v>
      </c>
      <c r="C170" s="219"/>
      <c r="D170" s="219"/>
      <c r="E170" s="95" t="s">
        <v>100</v>
      </c>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14"/>
    </row>
    <row r="171" spans="2:42" x14ac:dyDescent="0.2">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row>
    <row r="172" spans="2:42" x14ac:dyDescent="0.2">
      <c r="B172" s="203">
        <f t="shared" ref="B172" si="98">N168*100</f>
        <v>955.00000000000011</v>
      </c>
      <c r="C172" s="203"/>
      <c r="D172" s="203"/>
      <c r="E172" s="74" t="s">
        <v>101</v>
      </c>
      <c r="F172" s="203">
        <f t="shared" ref="F172" si="99">F168*100</f>
        <v>825</v>
      </c>
      <c r="G172" s="203"/>
      <c r="H172" s="203"/>
      <c r="I172" s="74" t="s">
        <v>102</v>
      </c>
      <c r="J172" s="203">
        <f t="shared" ref="J172" si="100">B172-F172</f>
        <v>130.00000000000011</v>
      </c>
      <c r="K172" s="203"/>
      <c r="L172" s="203"/>
      <c r="M172" s="203" t="s">
        <v>103</v>
      </c>
      <c r="N172" s="203"/>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row>
    <row r="173" spans="2:42" x14ac:dyDescent="0.2">
      <c r="B173" s="203" t="s">
        <v>104</v>
      </c>
      <c r="C173" s="203"/>
      <c r="D173" s="203" t="s">
        <v>102</v>
      </c>
      <c r="E173" s="221">
        <f t="shared" ref="E173" si="101">B170</f>
        <v>73</v>
      </c>
      <c r="F173" s="221"/>
      <c r="G173" s="221"/>
      <c r="H173" s="76" t="s">
        <v>105</v>
      </c>
      <c r="I173" s="221">
        <f t="shared" ref="I173" si="102">J172</f>
        <v>130.00000000000011</v>
      </c>
      <c r="J173" s="221"/>
      <c r="K173" s="221"/>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row>
    <row r="174" spans="2:42" x14ac:dyDescent="0.2">
      <c r="B174" s="203"/>
      <c r="C174" s="203"/>
      <c r="D174" s="203"/>
      <c r="E174" s="203">
        <f t="shared" ref="E174" si="103">AI168</f>
        <v>58</v>
      </c>
      <c r="F174" s="203"/>
      <c r="G174" s="203"/>
      <c r="H174" s="203"/>
      <c r="I174" s="203"/>
      <c r="J174" s="203"/>
      <c r="K174" s="203"/>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row>
    <row r="175" spans="2:42" x14ac:dyDescent="0.2">
      <c r="B175" s="74"/>
      <c r="C175" s="74"/>
      <c r="D175" s="203" t="s">
        <v>102</v>
      </c>
      <c r="E175" s="237">
        <f t="shared" ref="E175" si="104">ROUND(E173*I173/E174,2)</f>
        <v>163.62</v>
      </c>
      <c r="F175" s="237"/>
      <c r="G175" s="237"/>
      <c r="H175" s="237"/>
      <c r="I175" s="237"/>
      <c r="J175" s="203" t="s">
        <v>106</v>
      </c>
      <c r="K175" s="203"/>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row>
    <row r="176" spans="2:42" x14ac:dyDescent="0.2">
      <c r="B176" s="74"/>
      <c r="C176" s="74"/>
      <c r="D176" s="203"/>
      <c r="E176" s="237"/>
      <c r="F176" s="237"/>
      <c r="G176" s="237"/>
      <c r="H176" s="237"/>
      <c r="I176" s="237"/>
      <c r="J176" s="203"/>
      <c r="K176" s="203"/>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row>
    <row r="178" spans="2:42" x14ac:dyDescent="0.2">
      <c r="B178" s="76" t="s">
        <v>232</v>
      </c>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row>
    <row r="179" spans="2:42" x14ac:dyDescent="0.2">
      <c r="B179" s="238" t="s">
        <v>96</v>
      </c>
      <c r="C179" s="201"/>
      <c r="D179" s="201"/>
      <c r="E179" s="201"/>
      <c r="F179" s="199">
        <v>6.35</v>
      </c>
      <c r="G179" s="199"/>
      <c r="H179" s="199"/>
      <c r="I179" s="200" t="s">
        <v>197</v>
      </c>
      <c r="J179" s="201"/>
      <c r="K179" s="201"/>
      <c r="L179" s="201"/>
      <c r="M179" s="201"/>
      <c r="N179" s="199">
        <v>7.15</v>
      </c>
      <c r="O179" s="199"/>
      <c r="P179" s="199"/>
      <c r="Q179" s="200" t="s">
        <v>198</v>
      </c>
      <c r="R179" s="201"/>
      <c r="S179" s="201"/>
      <c r="T179" s="201"/>
      <c r="U179" s="201"/>
      <c r="V179" s="201"/>
      <c r="W179" s="201"/>
      <c r="X179" s="201"/>
      <c r="Y179" s="201"/>
      <c r="Z179" s="201"/>
      <c r="AA179" s="201"/>
      <c r="AB179" s="201"/>
      <c r="AC179" s="201"/>
      <c r="AD179" s="201"/>
      <c r="AE179" s="201"/>
      <c r="AF179" s="201"/>
      <c r="AG179" s="201"/>
      <c r="AH179" s="201"/>
      <c r="AI179" s="204">
        <v>58</v>
      </c>
      <c r="AJ179" s="204"/>
      <c r="AK179" s="204"/>
      <c r="AL179" s="200" t="s">
        <v>98</v>
      </c>
      <c r="AM179" s="201"/>
      <c r="AN179" s="201"/>
      <c r="AO179" s="201"/>
      <c r="AP179" s="239"/>
    </row>
    <row r="180" spans="2:42" x14ac:dyDescent="0.2">
      <c r="B180" s="51" t="s">
        <v>312</v>
      </c>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94"/>
      <c r="AG180" s="74"/>
      <c r="AH180" s="74"/>
      <c r="AI180" s="74"/>
      <c r="AJ180" s="74"/>
      <c r="AK180" s="74"/>
      <c r="AL180" s="74"/>
      <c r="AM180" s="74"/>
      <c r="AN180" s="74"/>
      <c r="AO180" s="74"/>
      <c r="AP180" s="75"/>
    </row>
    <row r="181" spans="2:42" x14ac:dyDescent="0.2">
      <c r="B181" s="240">
        <v>67.5</v>
      </c>
      <c r="C181" s="219"/>
      <c r="D181" s="219"/>
      <c r="E181" s="95" t="s">
        <v>100</v>
      </c>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14"/>
    </row>
    <row r="182" spans="2:42" x14ac:dyDescent="0.2">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row>
    <row r="183" spans="2:42" x14ac:dyDescent="0.2">
      <c r="B183" s="203">
        <f t="shared" ref="B183" si="105">N179*100</f>
        <v>715</v>
      </c>
      <c r="C183" s="203"/>
      <c r="D183" s="203"/>
      <c r="E183" s="74" t="s">
        <v>101</v>
      </c>
      <c r="F183" s="203">
        <f t="shared" ref="F183" si="106">F179*100</f>
        <v>635</v>
      </c>
      <c r="G183" s="203"/>
      <c r="H183" s="203"/>
      <c r="I183" s="74" t="s">
        <v>102</v>
      </c>
      <c r="J183" s="203">
        <f t="shared" ref="J183" si="107">B183-F183</f>
        <v>80</v>
      </c>
      <c r="K183" s="203"/>
      <c r="L183" s="203"/>
      <c r="M183" s="203" t="s">
        <v>103</v>
      </c>
      <c r="N183" s="203"/>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row>
    <row r="184" spans="2:42" x14ac:dyDescent="0.2">
      <c r="B184" s="203" t="s">
        <v>104</v>
      </c>
      <c r="C184" s="203"/>
      <c r="D184" s="203" t="s">
        <v>102</v>
      </c>
      <c r="E184" s="221">
        <f t="shared" ref="E184" si="108">B181</f>
        <v>67.5</v>
      </c>
      <c r="F184" s="221"/>
      <c r="G184" s="221"/>
      <c r="H184" s="76" t="s">
        <v>105</v>
      </c>
      <c r="I184" s="221">
        <f t="shared" ref="I184" si="109">J183</f>
        <v>80</v>
      </c>
      <c r="J184" s="221"/>
      <c r="K184" s="221"/>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row>
    <row r="185" spans="2:42" x14ac:dyDescent="0.2">
      <c r="B185" s="203"/>
      <c r="C185" s="203"/>
      <c r="D185" s="203"/>
      <c r="E185" s="203">
        <f t="shared" ref="E185" si="110">AI179</f>
        <v>58</v>
      </c>
      <c r="F185" s="203"/>
      <c r="G185" s="203"/>
      <c r="H185" s="203"/>
      <c r="I185" s="203"/>
      <c r="J185" s="203"/>
      <c r="K185" s="203"/>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row>
    <row r="186" spans="2:42" x14ac:dyDescent="0.2">
      <c r="B186" s="74"/>
      <c r="C186" s="74"/>
      <c r="D186" s="203" t="s">
        <v>102</v>
      </c>
      <c r="E186" s="237">
        <f t="shared" ref="E186" si="111">ROUND(E184*I184/E185,2)</f>
        <v>93.1</v>
      </c>
      <c r="F186" s="237"/>
      <c r="G186" s="237"/>
      <c r="H186" s="237"/>
      <c r="I186" s="237"/>
      <c r="J186" s="203" t="s">
        <v>106</v>
      </c>
      <c r="K186" s="203"/>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row>
    <row r="187" spans="2:42" x14ac:dyDescent="0.2">
      <c r="B187" s="74"/>
      <c r="C187" s="74"/>
      <c r="D187" s="203"/>
      <c r="E187" s="237"/>
      <c r="F187" s="237"/>
      <c r="G187" s="237"/>
      <c r="H187" s="237"/>
      <c r="I187" s="237"/>
      <c r="J187" s="203"/>
      <c r="K187" s="203"/>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row>
    <row r="189" spans="2:42" x14ac:dyDescent="0.2">
      <c r="B189" s="76" t="s">
        <v>233</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row>
    <row r="190" spans="2:42" x14ac:dyDescent="0.2">
      <c r="B190" s="238" t="s">
        <v>96</v>
      </c>
      <c r="C190" s="201"/>
      <c r="D190" s="201"/>
      <c r="E190" s="201"/>
      <c r="F190" s="199">
        <v>7.38</v>
      </c>
      <c r="G190" s="199"/>
      <c r="H190" s="199"/>
      <c r="I190" s="200" t="s">
        <v>197</v>
      </c>
      <c r="J190" s="201"/>
      <c r="K190" s="201"/>
      <c r="L190" s="201"/>
      <c r="M190" s="201"/>
      <c r="N190" s="199">
        <v>8.68</v>
      </c>
      <c r="O190" s="199"/>
      <c r="P190" s="199"/>
      <c r="Q190" s="200" t="s">
        <v>198</v>
      </c>
      <c r="R190" s="201"/>
      <c r="S190" s="201"/>
      <c r="T190" s="201"/>
      <c r="U190" s="201"/>
      <c r="V190" s="201"/>
      <c r="W190" s="201"/>
      <c r="X190" s="201"/>
      <c r="Y190" s="201"/>
      <c r="Z190" s="201"/>
      <c r="AA190" s="201"/>
      <c r="AB190" s="201"/>
      <c r="AC190" s="201"/>
      <c r="AD190" s="201"/>
      <c r="AE190" s="201"/>
      <c r="AF190" s="201"/>
      <c r="AG190" s="201"/>
      <c r="AH190" s="201"/>
      <c r="AI190" s="204">
        <v>60</v>
      </c>
      <c r="AJ190" s="204"/>
      <c r="AK190" s="204"/>
      <c r="AL190" s="200" t="s">
        <v>98</v>
      </c>
      <c r="AM190" s="201"/>
      <c r="AN190" s="201"/>
      <c r="AO190" s="201"/>
      <c r="AP190" s="239"/>
    </row>
    <row r="191" spans="2:42" x14ac:dyDescent="0.2">
      <c r="B191" s="51" t="s">
        <v>313</v>
      </c>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94"/>
      <c r="AG191" s="74"/>
      <c r="AH191" s="74"/>
      <c r="AI191" s="74"/>
      <c r="AJ191" s="74"/>
      <c r="AK191" s="74"/>
      <c r="AL191" s="74"/>
      <c r="AM191" s="74"/>
      <c r="AN191" s="74"/>
      <c r="AO191" s="74"/>
      <c r="AP191" s="75"/>
    </row>
    <row r="192" spans="2:42" x14ac:dyDescent="0.2">
      <c r="B192" s="240">
        <v>71.5</v>
      </c>
      <c r="C192" s="219"/>
      <c r="D192" s="219"/>
      <c r="E192" s="95" t="s">
        <v>100</v>
      </c>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14"/>
    </row>
    <row r="193" spans="2:42" x14ac:dyDescent="0.2">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row>
    <row r="194" spans="2:42" x14ac:dyDescent="0.2">
      <c r="B194" s="203">
        <f t="shared" ref="B194" si="112">N190*100</f>
        <v>868</v>
      </c>
      <c r="C194" s="203"/>
      <c r="D194" s="203"/>
      <c r="E194" s="74" t="s">
        <v>101</v>
      </c>
      <c r="F194" s="203">
        <f t="shared" ref="F194" si="113">F190*100</f>
        <v>738</v>
      </c>
      <c r="G194" s="203"/>
      <c r="H194" s="203"/>
      <c r="I194" s="74" t="s">
        <v>102</v>
      </c>
      <c r="J194" s="203">
        <f t="shared" ref="J194" si="114">B194-F194</f>
        <v>130</v>
      </c>
      <c r="K194" s="203"/>
      <c r="L194" s="203"/>
      <c r="M194" s="203" t="s">
        <v>103</v>
      </c>
      <c r="N194" s="203"/>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row>
    <row r="195" spans="2:42" x14ac:dyDescent="0.2">
      <c r="B195" s="203" t="s">
        <v>104</v>
      </c>
      <c r="C195" s="203"/>
      <c r="D195" s="203" t="s">
        <v>102</v>
      </c>
      <c r="E195" s="221">
        <f t="shared" ref="E195" si="115">B192</f>
        <v>71.5</v>
      </c>
      <c r="F195" s="221"/>
      <c r="G195" s="221"/>
      <c r="H195" s="76" t="s">
        <v>105</v>
      </c>
      <c r="I195" s="221">
        <f t="shared" ref="I195" si="116">J194</f>
        <v>130</v>
      </c>
      <c r="J195" s="221"/>
      <c r="K195" s="221"/>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row>
    <row r="196" spans="2:42" x14ac:dyDescent="0.2">
      <c r="B196" s="203"/>
      <c r="C196" s="203"/>
      <c r="D196" s="203"/>
      <c r="E196" s="203">
        <f t="shared" ref="E196" si="117">AI190</f>
        <v>60</v>
      </c>
      <c r="F196" s="203"/>
      <c r="G196" s="203"/>
      <c r="H196" s="203"/>
      <c r="I196" s="203"/>
      <c r="J196" s="203"/>
      <c r="K196" s="203"/>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2:42" x14ac:dyDescent="0.2">
      <c r="B197" s="74"/>
      <c r="C197" s="74"/>
      <c r="D197" s="203" t="s">
        <v>102</v>
      </c>
      <c r="E197" s="237">
        <f t="shared" ref="E197" si="118">ROUND(E195*I195/E196,2)</f>
        <v>154.91999999999999</v>
      </c>
      <c r="F197" s="237"/>
      <c r="G197" s="237"/>
      <c r="H197" s="237"/>
      <c r="I197" s="237"/>
      <c r="J197" s="203" t="s">
        <v>106</v>
      </c>
      <c r="K197" s="203"/>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2:42" x14ac:dyDescent="0.2">
      <c r="B198" s="74"/>
      <c r="C198" s="74"/>
      <c r="D198" s="203"/>
      <c r="E198" s="237"/>
      <c r="F198" s="237"/>
      <c r="G198" s="237"/>
      <c r="H198" s="237"/>
      <c r="I198" s="237"/>
      <c r="J198" s="203"/>
      <c r="K198" s="203"/>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200" spans="2:42" x14ac:dyDescent="0.2">
      <c r="B200" s="76" t="s">
        <v>234</v>
      </c>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row>
    <row r="201" spans="2:42" x14ac:dyDescent="0.2">
      <c r="B201" s="238" t="s">
        <v>96</v>
      </c>
      <c r="C201" s="201"/>
      <c r="D201" s="201"/>
      <c r="E201" s="201"/>
      <c r="F201" s="199">
        <v>7.38</v>
      </c>
      <c r="G201" s="199"/>
      <c r="H201" s="199"/>
      <c r="I201" s="200" t="s">
        <v>197</v>
      </c>
      <c r="J201" s="201"/>
      <c r="K201" s="201"/>
      <c r="L201" s="201"/>
      <c r="M201" s="201"/>
      <c r="N201" s="199">
        <v>8.68</v>
      </c>
      <c r="O201" s="199"/>
      <c r="P201" s="199"/>
      <c r="Q201" s="200" t="s">
        <v>198</v>
      </c>
      <c r="R201" s="201"/>
      <c r="S201" s="201"/>
      <c r="T201" s="201"/>
      <c r="U201" s="201"/>
      <c r="V201" s="201"/>
      <c r="W201" s="201"/>
      <c r="X201" s="201"/>
      <c r="Y201" s="201"/>
      <c r="Z201" s="201"/>
      <c r="AA201" s="201"/>
      <c r="AB201" s="201"/>
      <c r="AC201" s="201"/>
      <c r="AD201" s="201"/>
      <c r="AE201" s="201"/>
      <c r="AF201" s="201"/>
      <c r="AG201" s="201"/>
      <c r="AH201" s="201"/>
      <c r="AI201" s="204">
        <v>60</v>
      </c>
      <c r="AJ201" s="204"/>
      <c r="AK201" s="204"/>
      <c r="AL201" s="200" t="s">
        <v>98</v>
      </c>
      <c r="AM201" s="201"/>
      <c r="AN201" s="201"/>
      <c r="AO201" s="201"/>
      <c r="AP201" s="239"/>
    </row>
    <row r="202" spans="2:42" x14ac:dyDescent="0.2">
      <c r="B202" s="51" t="s">
        <v>314</v>
      </c>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94"/>
      <c r="AG202" s="74"/>
      <c r="AH202" s="74"/>
      <c r="AI202" s="74"/>
      <c r="AJ202" s="74"/>
      <c r="AK202" s="74"/>
      <c r="AL202" s="74"/>
      <c r="AM202" s="74"/>
      <c r="AN202" s="74"/>
      <c r="AO202" s="74"/>
      <c r="AP202" s="75"/>
    </row>
    <row r="203" spans="2:42" x14ac:dyDescent="0.2">
      <c r="B203" s="240">
        <v>71.5</v>
      </c>
      <c r="C203" s="219"/>
      <c r="D203" s="219"/>
      <c r="E203" s="95" t="s">
        <v>100</v>
      </c>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14"/>
    </row>
    <row r="204" spans="2:42" x14ac:dyDescent="0.2">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2:42" x14ac:dyDescent="0.2">
      <c r="B205" s="203">
        <f t="shared" ref="B205" si="119">N201*100</f>
        <v>868</v>
      </c>
      <c r="C205" s="203"/>
      <c r="D205" s="203"/>
      <c r="E205" s="74" t="s">
        <v>101</v>
      </c>
      <c r="F205" s="203">
        <f t="shared" ref="F205" si="120">F201*100</f>
        <v>738</v>
      </c>
      <c r="G205" s="203"/>
      <c r="H205" s="203"/>
      <c r="I205" s="74" t="s">
        <v>102</v>
      </c>
      <c r="J205" s="203">
        <f t="shared" ref="J205" si="121">B205-F205</f>
        <v>130</v>
      </c>
      <c r="K205" s="203"/>
      <c r="L205" s="203"/>
      <c r="M205" s="203" t="s">
        <v>103</v>
      </c>
      <c r="N205" s="203"/>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2:42" x14ac:dyDescent="0.2">
      <c r="B206" s="203" t="s">
        <v>104</v>
      </c>
      <c r="C206" s="203"/>
      <c r="D206" s="203" t="s">
        <v>102</v>
      </c>
      <c r="E206" s="221">
        <f t="shared" ref="E206" si="122">B203</f>
        <v>71.5</v>
      </c>
      <c r="F206" s="221"/>
      <c r="G206" s="221"/>
      <c r="H206" s="76" t="s">
        <v>105</v>
      </c>
      <c r="I206" s="221">
        <f t="shared" ref="I206" si="123">J205</f>
        <v>130</v>
      </c>
      <c r="J206" s="221"/>
      <c r="K206" s="221"/>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2:42" x14ac:dyDescent="0.2">
      <c r="B207" s="203"/>
      <c r="C207" s="203"/>
      <c r="D207" s="203"/>
      <c r="E207" s="203">
        <f t="shared" ref="E207" si="124">AI201</f>
        <v>60</v>
      </c>
      <c r="F207" s="203"/>
      <c r="G207" s="203"/>
      <c r="H207" s="203"/>
      <c r="I207" s="203"/>
      <c r="J207" s="203"/>
      <c r="K207" s="203"/>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2:42" x14ac:dyDescent="0.2">
      <c r="B208" s="74"/>
      <c r="C208" s="74"/>
      <c r="D208" s="203" t="s">
        <v>102</v>
      </c>
      <c r="E208" s="237">
        <f t="shared" ref="E208" si="125">ROUND(E206*I206/E207,2)</f>
        <v>154.91999999999999</v>
      </c>
      <c r="F208" s="237"/>
      <c r="G208" s="237"/>
      <c r="H208" s="237"/>
      <c r="I208" s="237"/>
      <c r="J208" s="203" t="s">
        <v>106</v>
      </c>
      <c r="K208" s="203"/>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2:42" x14ac:dyDescent="0.2">
      <c r="B209" s="74"/>
      <c r="C209" s="74"/>
      <c r="D209" s="203"/>
      <c r="E209" s="237"/>
      <c r="F209" s="237"/>
      <c r="G209" s="237"/>
      <c r="H209" s="237"/>
      <c r="I209" s="237"/>
      <c r="J209" s="203"/>
      <c r="K209" s="203"/>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1" spans="2:42" x14ac:dyDescent="0.2">
      <c r="B211" s="76" t="s">
        <v>235</v>
      </c>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row>
    <row r="212" spans="2:42" x14ac:dyDescent="0.2">
      <c r="B212" s="238" t="s">
        <v>96</v>
      </c>
      <c r="C212" s="201"/>
      <c r="D212" s="201"/>
      <c r="E212" s="201"/>
      <c r="F212" s="199">
        <v>5.85</v>
      </c>
      <c r="G212" s="199"/>
      <c r="H212" s="199"/>
      <c r="I212" s="200" t="s">
        <v>197</v>
      </c>
      <c r="J212" s="201"/>
      <c r="K212" s="201"/>
      <c r="L212" s="201"/>
      <c r="M212" s="201"/>
      <c r="N212" s="199">
        <v>6.75</v>
      </c>
      <c r="O212" s="199"/>
      <c r="P212" s="199"/>
      <c r="Q212" s="200" t="s">
        <v>198</v>
      </c>
      <c r="R212" s="201"/>
      <c r="S212" s="201"/>
      <c r="T212" s="201"/>
      <c r="U212" s="201"/>
      <c r="V212" s="201"/>
      <c r="W212" s="201"/>
      <c r="X212" s="201"/>
      <c r="Y212" s="201"/>
      <c r="Z212" s="201"/>
      <c r="AA212" s="201"/>
      <c r="AB212" s="201"/>
      <c r="AC212" s="201"/>
      <c r="AD212" s="201"/>
      <c r="AE212" s="201"/>
      <c r="AF212" s="201"/>
      <c r="AG212" s="201"/>
      <c r="AH212" s="201"/>
      <c r="AI212" s="204">
        <v>60</v>
      </c>
      <c r="AJ212" s="204"/>
      <c r="AK212" s="204"/>
      <c r="AL212" s="200" t="s">
        <v>98</v>
      </c>
      <c r="AM212" s="201"/>
      <c r="AN212" s="201"/>
      <c r="AO212" s="201"/>
      <c r="AP212" s="239"/>
    </row>
    <row r="213" spans="2:42" x14ac:dyDescent="0.2">
      <c r="B213" s="51" t="s">
        <v>315</v>
      </c>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94"/>
      <c r="AG213" s="74"/>
      <c r="AH213" s="74"/>
      <c r="AI213" s="74"/>
      <c r="AJ213" s="74"/>
      <c r="AK213" s="74"/>
      <c r="AL213" s="74"/>
      <c r="AM213" s="74"/>
      <c r="AN213" s="74"/>
      <c r="AO213" s="74"/>
      <c r="AP213" s="75"/>
    </row>
    <row r="214" spans="2:42" x14ac:dyDescent="0.2">
      <c r="B214" s="240">
        <v>65.8</v>
      </c>
      <c r="C214" s="219"/>
      <c r="D214" s="219"/>
      <c r="E214" s="95" t="s">
        <v>100</v>
      </c>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14"/>
    </row>
    <row r="215" spans="2:42" x14ac:dyDescent="0.2">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2:42" x14ac:dyDescent="0.2">
      <c r="B216" s="203">
        <f t="shared" ref="B216" si="126">N212*100</f>
        <v>675</v>
      </c>
      <c r="C216" s="203"/>
      <c r="D216" s="203"/>
      <c r="E216" s="74" t="s">
        <v>101</v>
      </c>
      <c r="F216" s="203">
        <f t="shared" ref="F216" si="127">F212*100</f>
        <v>585</v>
      </c>
      <c r="G216" s="203"/>
      <c r="H216" s="203"/>
      <c r="I216" s="74" t="s">
        <v>102</v>
      </c>
      <c r="J216" s="203">
        <f t="shared" ref="J216" si="128">B216-F216</f>
        <v>90</v>
      </c>
      <c r="K216" s="203"/>
      <c r="L216" s="203"/>
      <c r="M216" s="203" t="s">
        <v>103</v>
      </c>
      <c r="N216" s="203"/>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2:42" x14ac:dyDescent="0.2">
      <c r="B217" s="203" t="s">
        <v>104</v>
      </c>
      <c r="C217" s="203"/>
      <c r="D217" s="203" t="s">
        <v>102</v>
      </c>
      <c r="E217" s="221">
        <f t="shared" ref="E217" si="129">B214</f>
        <v>65.8</v>
      </c>
      <c r="F217" s="221"/>
      <c r="G217" s="221"/>
      <c r="H217" s="76" t="s">
        <v>105</v>
      </c>
      <c r="I217" s="221">
        <f t="shared" ref="I217" si="130">J216</f>
        <v>90</v>
      </c>
      <c r="J217" s="221"/>
      <c r="K217" s="221"/>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2:42" x14ac:dyDescent="0.2">
      <c r="B218" s="203"/>
      <c r="C218" s="203"/>
      <c r="D218" s="203"/>
      <c r="E218" s="203">
        <f t="shared" ref="E218" si="131">AI212</f>
        <v>60</v>
      </c>
      <c r="F218" s="203"/>
      <c r="G218" s="203"/>
      <c r="H218" s="203"/>
      <c r="I218" s="203"/>
      <c r="J218" s="203"/>
      <c r="K218" s="203"/>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2:42" x14ac:dyDescent="0.2">
      <c r="B219" s="74"/>
      <c r="C219" s="74"/>
      <c r="D219" s="203" t="s">
        <v>102</v>
      </c>
      <c r="E219" s="237">
        <f t="shared" ref="E219" si="132">ROUND(E217*I217/E218,2)</f>
        <v>98.7</v>
      </c>
      <c r="F219" s="237"/>
      <c r="G219" s="237"/>
      <c r="H219" s="237"/>
      <c r="I219" s="237"/>
      <c r="J219" s="203" t="s">
        <v>106</v>
      </c>
      <c r="K219" s="203"/>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2:42" x14ac:dyDescent="0.2">
      <c r="B220" s="74"/>
      <c r="C220" s="74"/>
      <c r="D220" s="203"/>
      <c r="E220" s="237"/>
      <c r="F220" s="237"/>
      <c r="G220" s="237"/>
      <c r="H220" s="237"/>
      <c r="I220" s="237"/>
      <c r="J220" s="203"/>
      <c r="K220" s="203"/>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sheetData>
  <mergeCells count="400">
    <mergeCell ref="D219:D220"/>
    <mergeCell ref="E219:I220"/>
    <mergeCell ref="J219:K220"/>
    <mergeCell ref="B216:D216"/>
    <mergeCell ref="F216:H216"/>
    <mergeCell ref="J216:L216"/>
    <mergeCell ref="M216:N216"/>
    <mergeCell ref="B217:C218"/>
    <mergeCell ref="D217:D218"/>
    <mergeCell ref="E217:G217"/>
    <mergeCell ref="I217:K217"/>
    <mergeCell ref="E218:K218"/>
    <mergeCell ref="N212:P212"/>
    <mergeCell ref="Q212:AH212"/>
    <mergeCell ref="AI212:AK212"/>
    <mergeCell ref="AL212:AP212"/>
    <mergeCell ref="B214:D214"/>
    <mergeCell ref="D208:D209"/>
    <mergeCell ref="E208:I209"/>
    <mergeCell ref="J208:K209"/>
    <mergeCell ref="B212:E212"/>
    <mergeCell ref="F212:H212"/>
    <mergeCell ref="I212:M212"/>
    <mergeCell ref="B205:D205"/>
    <mergeCell ref="F205:H205"/>
    <mergeCell ref="J205:L205"/>
    <mergeCell ref="M205:N205"/>
    <mergeCell ref="B206:C207"/>
    <mergeCell ref="D206:D207"/>
    <mergeCell ref="E206:G206"/>
    <mergeCell ref="I206:K206"/>
    <mergeCell ref="E207:K207"/>
    <mergeCell ref="N201:P201"/>
    <mergeCell ref="Q201:AH201"/>
    <mergeCell ref="AI201:AK201"/>
    <mergeCell ref="AL201:AP201"/>
    <mergeCell ref="B203:D203"/>
    <mergeCell ref="D197:D198"/>
    <mergeCell ref="E197:I198"/>
    <mergeCell ref="J197:K198"/>
    <mergeCell ref="B201:E201"/>
    <mergeCell ref="F201:H201"/>
    <mergeCell ref="I201:M201"/>
    <mergeCell ref="B194:D194"/>
    <mergeCell ref="F194:H194"/>
    <mergeCell ref="J194:L194"/>
    <mergeCell ref="M194:N194"/>
    <mergeCell ref="B195:C196"/>
    <mergeCell ref="D195:D196"/>
    <mergeCell ref="E195:G195"/>
    <mergeCell ref="I195:K195"/>
    <mergeCell ref="E196:K196"/>
    <mergeCell ref="N190:P190"/>
    <mergeCell ref="Q190:AH190"/>
    <mergeCell ref="AI190:AK190"/>
    <mergeCell ref="AL190:AP190"/>
    <mergeCell ref="B192:D192"/>
    <mergeCell ref="D186:D187"/>
    <mergeCell ref="E186:I187"/>
    <mergeCell ref="J186:K187"/>
    <mergeCell ref="B190:E190"/>
    <mergeCell ref="F190:H190"/>
    <mergeCell ref="I190:M190"/>
    <mergeCell ref="B183:D183"/>
    <mergeCell ref="F183:H183"/>
    <mergeCell ref="J183:L183"/>
    <mergeCell ref="M183:N183"/>
    <mergeCell ref="B184:C185"/>
    <mergeCell ref="D184:D185"/>
    <mergeCell ref="E184:G184"/>
    <mergeCell ref="I184:K184"/>
    <mergeCell ref="E185:K185"/>
    <mergeCell ref="N179:P179"/>
    <mergeCell ref="Q179:AH179"/>
    <mergeCell ref="AI179:AK179"/>
    <mergeCell ref="AL179:AP179"/>
    <mergeCell ref="B181:D181"/>
    <mergeCell ref="D175:D176"/>
    <mergeCell ref="E175:I176"/>
    <mergeCell ref="J175:K176"/>
    <mergeCell ref="B179:E179"/>
    <mergeCell ref="F179:H179"/>
    <mergeCell ref="I179:M179"/>
    <mergeCell ref="B172:D172"/>
    <mergeCell ref="F172:H172"/>
    <mergeCell ref="J172:L172"/>
    <mergeCell ref="M172:N172"/>
    <mergeCell ref="B173:C174"/>
    <mergeCell ref="D173:D174"/>
    <mergeCell ref="E173:G173"/>
    <mergeCell ref="I173:K173"/>
    <mergeCell ref="E174:K174"/>
    <mergeCell ref="N168:P168"/>
    <mergeCell ref="Q168:AH168"/>
    <mergeCell ref="AI168:AK168"/>
    <mergeCell ref="AL168:AP168"/>
    <mergeCell ref="B170:D170"/>
    <mergeCell ref="D164:D165"/>
    <mergeCell ref="E164:I165"/>
    <mergeCell ref="J164:K165"/>
    <mergeCell ref="B168:E168"/>
    <mergeCell ref="F168:H168"/>
    <mergeCell ref="I168:M168"/>
    <mergeCell ref="B161:D161"/>
    <mergeCell ref="F161:H161"/>
    <mergeCell ref="J161:L161"/>
    <mergeCell ref="M161:N161"/>
    <mergeCell ref="B162:C163"/>
    <mergeCell ref="D162:D163"/>
    <mergeCell ref="E162:G162"/>
    <mergeCell ref="I162:K162"/>
    <mergeCell ref="E163:K163"/>
    <mergeCell ref="N157:P157"/>
    <mergeCell ref="Q157:AH157"/>
    <mergeCell ref="AI157:AK157"/>
    <mergeCell ref="AL157:AP157"/>
    <mergeCell ref="B159:D159"/>
    <mergeCell ref="D153:D154"/>
    <mergeCell ref="E153:I154"/>
    <mergeCell ref="J153:K154"/>
    <mergeCell ref="B157:E157"/>
    <mergeCell ref="F157:H157"/>
    <mergeCell ref="I157:M157"/>
    <mergeCell ref="B150:D150"/>
    <mergeCell ref="F150:H150"/>
    <mergeCell ref="J150:L150"/>
    <mergeCell ref="M150:N150"/>
    <mergeCell ref="B151:C152"/>
    <mergeCell ref="D151:D152"/>
    <mergeCell ref="E151:G151"/>
    <mergeCell ref="I151:K151"/>
    <mergeCell ref="E152:K152"/>
    <mergeCell ref="N146:P146"/>
    <mergeCell ref="Q146:AH146"/>
    <mergeCell ref="AI146:AK146"/>
    <mergeCell ref="AL146:AP146"/>
    <mergeCell ref="B148:D148"/>
    <mergeCell ref="D142:D143"/>
    <mergeCell ref="E142:I143"/>
    <mergeCell ref="J142:K143"/>
    <mergeCell ref="B146:E146"/>
    <mergeCell ref="F146:H146"/>
    <mergeCell ref="I146:M146"/>
    <mergeCell ref="B139:D139"/>
    <mergeCell ref="F139:H139"/>
    <mergeCell ref="J139:L139"/>
    <mergeCell ref="M139:N139"/>
    <mergeCell ref="B140:C141"/>
    <mergeCell ref="D140:D141"/>
    <mergeCell ref="E140:G140"/>
    <mergeCell ref="I140:K140"/>
    <mergeCell ref="E141:K141"/>
    <mergeCell ref="N135:P135"/>
    <mergeCell ref="Q135:AH135"/>
    <mergeCell ref="AI135:AK135"/>
    <mergeCell ref="AL135:AP135"/>
    <mergeCell ref="B137:D137"/>
    <mergeCell ref="D131:D132"/>
    <mergeCell ref="E131:I132"/>
    <mergeCell ref="J131:K132"/>
    <mergeCell ref="B135:E135"/>
    <mergeCell ref="F135:H135"/>
    <mergeCell ref="I135:M135"/>
    <mergeCell ref="B128:D128"/>
    <mergeCell ref="F128:H128"/>
    <mergeCell ref="J128:L128"/>
    <mergeCell ref="M128:N128"/>
    <mergeCell ref="B129:C130"/>
    <mergeCell ref="D129:D130"/>
    <mergeCell ref="E129:G129"/>
    <mergeCell ref="I129:K129"/>
    <mergeCell ref="E130:K130"/>
    <mergeCell ref="N124:P124"/>
    <mergeCell ref="Q124:AH124"/>
    <mergeCell ref="AI124:AK124"/>
    <mergeCell ref="AL124:AP124"/>
    <mergeCell ref="B126:D126"/>
    <mergeCell ref="D120:D121"/>
    <mergeCell ref="E120:I121"/>
    <mergeCell ref="J120:K121"/>
    <mergeCell ref="B124:E124"/>
    <mergeCell ref="F124:H124"/>
    <mergeCell ref="I124:M124"/>
    <mergeCell ref="B117:D117"/>
    <mergeCell ref="F117:H117"/>
    <mergeCell ref="J117:L117"/>
    <mergeCell ref="M117:N117"/>
    <mergeCell ref="B118:C119"/>
    <mergeCell ref="D118:D119"/>
    <mergeCell ref="E118:G118"/>
    <mergeCell ref="I118:K118"/>
    <mergeCell ref="E119:K119"/>
    <mergeCell ref="N113:P113"/>
    <mergeCell ref="Q113:AH113"/>
    <mergeCell ref="AI113:AK113"/>
    <mergeCell ref="AL113:AP113"/>
    <mergeCell ref="B115:D115"/>
    <mergeCell ref="D109:D110"/>
    <mergeCell ref="E109:I110"/>
    <mergeCell ref="J109:K110"/>
    <mergeCell ref="B113:E113"/>
    <mergeCell ref="F113:H113"/>
    <mergeCell ref="I113:M113"/>
    <mergeCell ref="B106:D106"/>
    <mergeCell ref="F106:H106"/>
    <mergeCell ref="J106:L106"/>
    <mergeCell ref="M106:N106"/>
    <mergeCell ref="B107:C108"/>
    <mergeCell ref="D107:D108"/>
    <mergeCell ref="E107:G107"/>
    <mergeCell ref="I107:K107"/>
    <mergeCell ref="E108:K108"/>
    <mergeCell ref="N102:P102"/>
    <mergeCell ref="Q102:AH102"/>
    <mergeCell ref="AI102:AK102"/>
    <mergeCell ref="AL102:AP102"/>
    <mergeCell ref="B104:D104"/>
    <mergeCell ref="D98:D99"/>
    <mergeCell ref="E98:I99"/>
    <mergeCell ref="J98:K99"/>
    <mergeCell ref="B102:E102"/>
    <mergeCell ref="F102:H102"/>
    <mergeCell ref="I102:M102"/>
    <mergeCell ref="B95:D95"/>
    <mergeCell ref="F95:H95"/>
    <mergeCell ref="J95:L95"/>
    <mergeCell ref="M95:N95"/>
    <mergeCell ref="B96:C97"/>
    <mergeCell ref="D96:D97"/>
    <mergeCell ref="E96:G96"/>
    <mergeCell ref="I96:K96"/>
    <mergeCell ref="E97:K97"/>
    <mergeCell ref="N91:P91"/>
    <mergeCell ref="Q91:AH91"/>
    <mergeCell ref="AI91:AK91"/>
    <mergeCell ref="AL91:AP91"/>
    <mergeCell ref="B93:D93"/>
    <mergeCell ref="D87:D88"/>
    <mergeCell ref="E87:I88"/>
    <mergeCell ref="J87:K88"/>
    <mergeCell ref="B91:E91"/>
    <mergeCell ref="F91:H91"/>
    <mergeCell ref="I91:M91"/>
    <mergeCell ref="B84:D84"/>
    <mergeCell ref="F84:H84"/>
    <mergeCell ref="J84:L84"/>
    <mergeCell ref="M84:N84"/>
    <mergeCell ref="B85:C86"/>
    <mergeCell ref="D85:D86"/>
    <mergeCell ref="E85:G85"/>
    <mergeCell ref="I85:K85"/>
    <mergeCell ref="E86:K86"/>
    <mergeCell ref="N80:P80"/>
    <mergeCell ref="Q80:AH80"/>
    <mergeCell ref="AI80:AK80"/>
    <mergeCell ref="AL80:AP80"/>
    <mergeCell ref="B82:D82"/>
    <mergeCell ref="D76:D77"/>
    <mergeCell ref="E76:I77"/>
    <mergeCell ref="J76:K77"/>
    <mergeCell ref="B80:E80"/>
    <mergeCell ref="F80:H80"/>
    <mergeCell ref="I80:M80"/>
    <mergeCell ref="B73:D73"/>
    <mergeCell ref="F73:H73"/>
    <mergeCell ref="J73:L73"/>
    <mergeCell ref="M73:N73"/>
    <mergeCell ref="B74:C75"/>
    <mergeCell ref="D74:D75"/>
    <mergeCell ref="E74:G74"/>
    <mergeCell ref="I74:K74"/>
    <mergeCell ref="E75:K75"/>
    <mergeCell ref="N69:P69"/>
    <mergeCell ref="Q69:AH69"/>
    <mergeCell ref="AI69:AK69"/>
    <mergeCell ref="AL69:AP69"/>
    <mergeCell ref="B71:D71"/>
    <mergeCell ref="D65:D66"/>
    <mergeCell ref="E65:I66"/>
    <mergeCell ref="J65:K66"/>
    <mergeCell ref="B69:E69"/>
    <mergeCell ref="F69:H69"/>
    <mergeCell ref="I69:M69"/>
    <mergeCell ref="B62:D62"/>
    <mergeCell ref="F62:H62"/>
    <mergeCell ref="J62:L62"/>
    <mergeCell ref="M62:N62"/>
    <mergeCell ref="B63:C64"/>
    <mergeCell ref="D63:D64"/>
    <mergeCell ref="E63:G63"/>
    <mergeCell ref="I63:K63"/>
    <mergeCell ref="E64:K64"/>
    <mergeCell ref="N58:P58"/>
    <mergeCell ref="Q58:AH58"/>
    <mergeCell ref="AI58:AK58"/>
    <mergeCell ref="AL58:AP58"/>
    <mergeCell ref="B60:D60"/>
    <mergeCell ref="D54:D55"/>
    <mergeCell ref="E54:I55"/>
    <mergeCell ref="J54:K55"/>
    <mergeCell ref="B58:E58"/>
    <mergeCell ref="F58:H58"/>
    <mergeCell ref="I58:M58"/>
    <mergeCell ref="B51:D51"/>
    <mergeCell ref="F51:H51"/>
    <mergeCell ref="J51:L51"/>
    <mergeCell ref="M51:N51"/>
    <mergeCell ref="B52:C53"/>
    <mergeCell ref="D52:D53"/>
    <mergeCell ref="E52:G52"/>
    <mergeCell ref="I52:K52"/>
    <mergeCell ref="E53:K53"/>
    <mergeCell ref="N47:P47"/>
    <mergeCell ref="Q47:AH47"/>
    <mergeCell ref="AI47:AK47"/>
    <mergeCell ref="AL47:AP47"/>
    <mergeCell ref="B49:D49"/>
    <mergeCell ref="D43:D44"/>
    <mergeCell ref="E43:I44"/>
    <mergeCell ref="J43:K44"/>
    <mergeCell ref="B47:E47"/>
    <mergeCell ref="F47:H47"/>
    <mergeCell ref="I47:M47"/>
    <mergeCell ref="B40:D40"/>
    <mergeCell ref="F40:H40"/>
    <mergeCell ref="J40:L40"/>
    <mergeCell ref="M40:N40"/>
    <mergeCell ref="B41:C42"/>
    <mergeCell ref="D41:D42"/>
    <mergeCell ref="E41:G41"/>
    <mergeCell ref="I41:K41"/>
    <mergeCell ref="E42:K42"/>
    <mergeCell ref="N36:P36"/>
    <mergeCell ref="Q36:AH36"/>
    <mergeCell ref="AI36:AK36"/>
    <mergeCell ref="AL36:AP36"/>
    <mergeCell ref="B38:D38"/>
    <mergeCell ref="D32:D33"/>
    <mergeCell ref="E32:I33"/>
    <mergeCell ref="J32:K33"/>
    <mergeCell ref="B36:E36"/>
    <mergeCell ref="F36:H36"/>
    <mergeCell ref="I36:M36"/>
    <mergeCell ref="B29:D29"/>
    <mergeCell ref="F29:H29"/>
    <mergeCell ref="J29:L29"/>
    <mergeCell ref="M29:N29"/>
    <mergeCell ref="B30:C31"/>
    <mergeCell ref="D30:D31"/>
    <mergeCell ref="E30:G30"/>
    <mergeCell ref="I30:K30"/>
    <mergeCell ref="E31:K31"/>
    <mergeCell ref="N25:P25"/>
    <mergeCell ref="Q25:AH25"/>
    <mergeCell ref="AI25:AK25"/>
    <mergeCell ref="AL25:AP25"/>
    <mergeCell ref="B27:D27"/>
    <mergeCell ref="D21:D22"/>
    <mergeCell ref="E21:I22"/>
    <mergeCell ref="J21:K22"/>
    <mergeCell ref="B25:E25"/>
    <mergeCell ref="F25:H25"/>
    <mergeCell ref="I25:M25"/>
    <mergeCell ref="B19:C20"/>
    <mergeCell ref="D19:D20"/>
    <mergeCell ref="E19:G19"/>
    <mergeCell ref="I19:K19"/>
    <mergeCell ref="E20:K20"/>
    <mergeCell ref="AI14:AK14"/>
    <mergeCell ref="AL14:AP14"/>
    <mergeCell ref="B16:D16"/>
    <mergeCell ref="B18:D18"/>
    <mergeCell ref="F18:H18"/>
    <mergeCell ref="J18:L18"/>
    <mergeCell ref="M18:N18"/>
    <mergeCell ref="B14:E14"/>
    <mergeCell ref="F14:H14"/>
    <mergeCell ref="I14:M14"/>
    <mergeCell ref="N14:P14"/>
    <mergeCell ref="Q14:AH14"/>
    <mergeCell ref="D10:D11"/>
    <mergeCell ref="E10:I11"/>
    <mergeCell ref="J10:K11"/>
    <mergeCell ref="B8:C9"/>
    <mergeCell ref="D8:D9"/>
    <mergeCell ref="E8:G8"/>
    <mergeCell ref="I8:K8"/>
    <mergeCell ref="E9:K9"/>
    <mergeCell ref="B7:D7"/>
    <mergeCell ref="F7:H7"/>
    <mergeCell ref="J7:L7"/>
    <mergeCell ref="M7:N7"/>
    <mergeCell ref="B3:E3"/>
    <mergeCell ref="I3:M3"/>
    <mergeCell ref="AL3:AP3"/>
    <mergeCell ref="F3:H3"/>
    <mergeCell ref="N3:P3"/>
    <mergeCell ref="AI3:AK3"/>
    <mergeCell ref="B5:D5"/>
    <mergeCell ref="Q3:AH3"/>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P360"/>
  <sheetViews>
    <sheetView zoomScaleNormal="100" workbookViewId="0">
      <selection activeCell="V1" sqref="V1"/>
    </sheetView>
  </sheetViews>
  <sheetFormatPr defaultColWidth="9" defaultRowHeight="13.2" x14ac:dyDescent="0.2"/>
  <cols>
    <col min="1" max="1" width="1.6640625" style="8" customWidth="1"/>
    <col min="2" max="125" width="2.109375" style="8" customWidth="1"/>
    <col min="126" max="16384" width="9" style="8"/>
  </cols>
  <sheetData>
    <row r="2" spans="2:42" x14ac:dyDescent="0.2">
      <c r="B2" s="9" t="s">
        <v>26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7" t="s">
        <v>118</v>
      </c>
      <c r="AG2" s="98" t="s">
        <v>119</v>
      </c>
      <c r="AI2" s="9"/>
      <c r="AJ2" s="9"/>
    </row>
    <row r="3" spans="2:42" x14ac:dyDescent="0.2">
      <c r="B3" s="238" t="s">
        <v>107</v>
      </c>
      <c r="C3" s="201"/>
      <c r="D3" s="204">
        <v>150</v>
      </c>
      <c r="E3" s="204"/>
      <c r="F3" s="200" t="s">
        <v>108</v>
      </c>
      <c r="G3" s="201"/>
      <c r="H3" s="201"/>
      <c r="I3" s="201"/>
      <c r="J3" s="201"/>
      <c r="K3" s="201"/>
      <c r="L3" s="201"/>
      <c r="M3" s="201"/>
      <c r="N3" s="243" t="s">
        <v>118</v>
      </c>
      <c r="O3" s="243"/>
      <c r="P3" s="204">
        <v>30</v>
      </c>
      <c r="Q3" s="204"/>
      <c r="R3" s="200" t="s">
        <v>109</v>
      </c>
      <c r="S3" s="201"/>
      <c r="T3" s="201"/>
      <c r="U3" s="201"/>
      <c r="V3" s="204">
        <v>130</v>
      </c>
      <c r="W3" s="204"/>
      <c r="X3" s="200" t="s">
        <v>110</v>
      </c>
      <c r="Y3" s="201"/>
      <c r="Z3" s="201"/>
      <c r="AA3" s="201"/>
      <c r="AB3" s="201"/>
      <c r="AC3" s="201"/>
      <c r="AD3" s="201"/>
      <c r="AE3" s="201"/>
      <c r="AF3" s="201"/>
      <c r="AG3" s="201"/>
      <c r="AH3" s="201"/>
      <c r="AI3" s="201"/>
      <c r="AJ3" s="201"/>
      <c r="AK3" s="201"/>
      <c r="AL3" s="201"/>
      <c r="AM3" s="201"/>
      <c r="AN3" s="201"/>
      <c r="AO3" s="201"/>
      <c r="AP3" s="16"/>
    </row>
    <row r="4" spans="2:42" x14ac:dyDescent="0.2">
      <c r="B4" s="205" t="s">
        <v>111</v>
      </c>
      <c r="C4" s="207"/>
      <c r="D4" s="207"/>
      <c r="E4" s="207"/>
      <c r="F4" s="207"/>
      <c r="G4" s="207"/>
      <c r="H4" s="207"/>
      <c r="I4" s="207"/>
      <c r="J4" s="207"/>
      <c r="K4" s="207"/>
      <c r="L4" s="207"/>
      <c r="M4" s="207"/>
      <c r="N4" s="207"/>
      <c r="O4" s="207"/>
      <c r="P4" s="207"/>
      <c r="Q4" s="207"/>
      <c r="R4" s="207"/>
      <c r="S4" s="18">
        <v>5</v>
      </c>
      <c r="T4" s="3" t="s">
        <v>112</v>
      </c>
      <c r="U4" s="244" t="s">
        <v>119</v>
      </c>
      <c r="V4" s="244"/>
      <c r="W4" s="206" t="s">
        <v>113</v>
      </c>
      <c r="X4" s="207"/>
      <c r="Y4" s="207"/>
      <c r="Z4" s="207"/>
      <c r="AA4" s="207"/>
      <c r="AB4" s="207"/>
      <c r="AC4" s="207"/>
      <c r="AD4" s="207"/>
      <c r="AE4" s="207"/>
      <c r="AF4" s="207"/>
      <c r="AG4" s="246">
        <v>21</v>
      </c>
      <c r="AH4" s="246"/>
      <c r="AI4" s="245" t="s">
        <v>114</v>
      </c>
      <c r="AJ4" s="245"/>
      <c r="AK4" s="245"/>
      <c r="AL4" s="245"/>
      <c r="AM4" s="245"/>
      <c r="AN4" s="245"/>
      <c r="AO4" s="245"/>
      <c r="AP4" s="17"/>
    </row>
    <row r="5" spans="2:42" x14ac:dyDescent="0.2">
      <c r="B5" s="205" t="s">
        <v>115</v>
      </c>
      <c r="C5" s="207"/>
      <c r="D5" s="207"/>
      <c r="E5" s="207"/>
      <c r="F5" s="207"/>
      <c r="G5" s="207"/>
      <c r="H5" s="207"/>
      <c r="I5" s="207"/>
      <c r="J5" s="207"/>
      <c r="K5" s="207"/>
      <c r="L5" s="207"/>
      <c r="M5" s="207"/>
      <c r="N5" s="207"/>
      <c r="O5" s="207"/>
      <c r="P5" s="207"/>
      <c r="Q5" s="207"/>
      <c r="R5" s="207"/>
      <c r="S5" s="207"/>
      <c r="T5" s="207"/>
      <c r="U5" s="202">
        <v>110</v>
      </c>
      <c r="V5" s="202"/>
      <c r="W5" s="206" t="s">
        <v>116</v>
      </c>
      <c r="X5" s="206"/>
      <c r="Y5" s="206"/>
      <c r="Z5" s="206"/>
      <c r="AA5" s="206"/>
      <c r="AB5" s="206"/>
      <c r="AC5" s="206"/>
      <c r="AD5" s="206"/>
      <c r="AE5" s="206"/>
      <c r="AF5" s="206"/>
      <c r="AG5" s="206"/>
      <c r="AH5" s="206"/>
      <c r="AI5" s="206"/>
      <c r="AJ5" s="206"/>
      <c r="AK5" s="206"/>
      <c r="AL5" s="206"/>
      <c r="AM5" s="206"/>
      <c r="AN5" s="206"/>
      <c r="AO5" s="206"/>
      <c r="AP5" s="242"/>
    </row>
    <row r="6" spans="2:42" x14ac:dyDescent="0.2">
      <c r="B6" s="235" t="s">
        <v>117</v>
      </c>
      <c r="C6" s="236"/>
      <c r="D6" s="236"/>
      <c r="E6" s="236"/>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1"/>
      <c r="AL6" s="1"/>
      <c r="AM6" s="1"/>
      <c r="AN6" s="1"/>
      <c r="AO6" s="1"/>
      <c r="AP6" s="19"/>
    </row>
    <row r="7" spans="2:42" x14ac:dyDescent="0.2">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2:42" ht="11.25" customHeight="1" x14ac:dyDescent="0.2">
      <c r="B8" s="37" t="s">
        <v>120</v>
      </c>
      <c r="C8" s="37"/>
      <c r="D8" s="37"/>
      <c r="E8" s="37"/>
      <c r="F8" s="37"/>
      <c r="G8" s="37"/>
      <c r="H8" s="37"/>
      <c r="I8" s="37"/>
      <c r="J8" s="37"/>
      <c r="K8" s="37"/>
      <c r="L8" s="37"/>
      <c r="M8" s="37" t="s">
        <v>127</v>
      </c>
      <c r="N8" s="37"/>
      <c r="O8" s="37"/>
      <c r="P8" s="37"/>
      <c r="Q8" s="37"/>
      <c r="R8" s="37"/>
      <c r="S8" s="37"/>
      <c r="T8" s="37"/>
      <c r="U8" s="37"/>
      <c r="V8" s="37"/>
      <c r="W8" s="37"/>
      <c r="X8" s="37"/>
      <c r="Y8" s="37"/>
      <c r="Z8" s="37" t="s">
        <v>132</v>
      </c>
      <c r="AA8" s="37"/>
      <c r="AB8" s="37"/>
      <c r="AC8" s="37"/>
      <c r="AD8" s="37"/>
      <c r="AE8" s="37"/>
      <c r="AF8" s="37"/>
      <c r="AG8" s="37"/>
      <c r="AH8" s="37"/>
      <c r="AI8" s="37"/>
      <c r="AJ8" s="37"/>
      <c r="AK8" s="80"/>
      <c r="AL8" s="80"/>
      <c r="AM8" s="80"/>
      <c r="AN8" s="80"/>
      <c r="AO8" s="80"/>
      <c r="AP8" s="80"/>
    </row>
    <row r="9" spans="2:42" ht="11.25" customHeight="1" x14ac:dyDescent="0.2">
      <c r="B9" s="208" t="s">
        <v>121</v>
      </c>
      <c r="C9" s="208" t="s">
        <v>122</v>
      </c>
      <c r="D9" s="194" t="s">
        <v>123</v>
      </c>
      <c r="E9" s="194"/>
      <c r="F9" s="194"/>
      <c r="G9" s="37"/>
      <c r="H9" s="37"/>
      <c r="I9" s="37"/>
      <c r="J9" s="37"/>
      <c r="K9" s="37"/>
      <c r="L9" s="37"/>
      <c r="M9" s="208" t="s">
        <v>128</v>
      </c>
      <c r="N9" s="208" t="s">
        <v>125</v>
      </c>
      <c r="O9" s="194" t="s">
        <v>123</v>
      </c>
      <c r="P9" s="194"/>
      <c r="Q9" s="38" t="s">
        <v>105</v>
      </c>
      <c r="R9" s="194" t="s">
        <v>129</v>
      </c>
      <c r="S9" s="194"/>
      <c r="T9" s="37"/>
      <c r="U9" s="37"/>
      <c r="V9" s="37"/>
      <c r="W9" s="37"/>
      <c r="X9" s="37"/>
      <c r="Y9" s="37"/>
      <c r="Z9" s="37"/>
      <c r="AA9" s="37"/>
      <c r="AB9" s="37"/>
      <c r="AC9" s="37"/>
      <c r="AD9" s="37"/>
      <c r="AE9" s="37"/>
      <c r="AF9" s="37"/>
      <c r="AG9" s="37"/>
      <c r="AH9" s="37"/>
      <c r="AI9" s="37"/>
      <c r="AJ9" s="37"/>
      <c r="AK9" s="80"/>
      <c r="AL9" s="80"/>
      <c r="AM9" s="80"/>
      <c r="AN9" s="80"/>
      <c r="AO9" s="80"/>
      <c r="AP9" s="80"/>
    </row>
    <row r="10" spans="2:42" ht="11.25" customHeight="1" x14ac:dyDescent="0.2">
      <c r="B10" s="208"/>
      <c r="C10" s="208"/>
      <c r="D10" s="208" t="s">
        <v>124</v>
      </c>
      <c r="E10" s="208"/>
      <c r="F10" s="208"/>
      <c r="G10" s="37"/>
      <c r="H10" s="37"/>
      <c r="I10" s="37"/>
      <c r="J10" s="37"/>
      <c r="K10" s="37"/>
      <c r="L10" s="37"/>
      <c r="M10" s="208"/>
      <c r="N10" s="208"/>
      <c r="O10" s="208" t="s">
        <v>130</v>
      </c>
      <c r="P10" s="208"/>
      <c r="Q10" s="208"/>
      <c r="R10" s="208"/>
      <c r="S10" s="208"/>
      <c r="T10" s="37"/>
      <c r="U10" s="37"/>
      <c r="V10" s="37"/>
      <c r="W10" s="37"/>
      <c r="X10" s="37"/>
      <c r="Y10" s="37"/>
      <c r="Z10" s="208" t="s">
        <v>133</v>
      </c>
      <c r="AA10" s="208"/>
      <c r="AB10" s="208" t="s">
        <v>102</v>
      </c>
      <c r="AC10" s="241">
        <f>O13</f>
        <v>35.450000000000003</v>
      </c>
      <c r="AD10" s="241"/>
      <c r="AE10" s="241"/>
      <c r="AF10" s="38" t="s">
        <v>105</v>
      </c>
      <c r="AG10" s="194">
        <f>D3/2-S4*IF($U4="前方",1,-1)</f>
        <v>80</v>
      </c>
      <c r="AH10" s="194"/>
      <c r="AI10" s="194"/>
      <c r="AJ10" s="208" t="s">
        <v>125</v>
      </c>
      <c r="AK10" s="209">
        <f>ROUND(AC10*AG10/AC11,2)</f>
        <v>18.91</v>
      </c>
      <c r="AL10" s="209"/>
      <c r="AM10" s="209"/>
      <c r="AN10" s="208" t="s">
        <v>103</v>
      </c>
      <c r="AO10" s="208"/>
      <c r="AP10" s="80"/>
    </row>
    <row r="11" spans="2:42" ht="11.25" customHeight="1" x14ac:dyDescent="0.2">
      <c r="B11" s="37"/>
      <c r="C11" s="208" t="s">
        <v>125</v>
      </c>
      <c r="D11" s="194">
        <f>V3</f>
        <v>130</v>
      </c>
      <c r="E11" s="194"/>
      <c r="F11" s="194"/>
      <c r="G11" s="37"/>
      <c r="H11" s="37"/>
      <c r="I11" s="37"/>
      <c r="J11" s="37"/>
      <c r="K11" s="37"/>
      <c r="L11" s="37"/>
      <c r="M11" s="208"/>
      <c r="N11" s="208" t="s">
        <v>125</v>
      </c>
      <c r="O11" s="194">
        <f>V3</f>
        <v>130</v>
      </c>
      <c r="P11" s="194"/>
      <c r="Q11" s="38" t="s">
        <v>105</v>
      </c>
      <c r="R11" s="194">
        <f>P3</f>
        <v>30</v>
      </c>
      <c r="S11" s="194"/>
      <c r="T11" s="37"/>
      <c r="U11" s="37"/>
      <c r="V11" s="37"/>
      <c r="W11" s="37"/>
      <c r="X11" s="37"/>
      <c r="Y11" s="37"/>
      <c r="Z11" s="208"/>
      <c r="AA11" s="208"/>
      <c r="AB11" s="208"/>
      <c r="AC11" s="208">
        <f>D3</f>
        <v>150</v>
      </c>
      <c r="AD11" s="208"/>
      <c r="AE11" s="208"/>
      <c r="AF11" s="208"/>
      <c r="AG11" s="208"/>
      <c r="AH11" s="208"/>
      <c r="AI11" s="208"/>
      <c r="AJ11" s="208"/>
      <c r="AK11" s="209"/>
      <c r="AL11" s="209"/>
      <c r="AM11" s="209"/>
      <c r="AN11" s="208"/>
      <c r="AO11" s="208"/>
      <c r="AP11" s="80"/>
    </row>
    <row r="12" spans="2:42" ht="11.25" customHeight="1" x14ac:dyDescent="0.2">
      <c r="B12" s="37"/>
      <c r="C12" s="208"/>
      <c r="D12" s="208">
        <f>AG4</f>
        <v>21</v>
      </c>
      <c r="E12" s="208"/>
      <c r="F12" s="208"/>
      <c r="G12" s="37"/>
      <c r="H12" s="37"/>
      <c r="I12" s="37"/>
      <c r="J12" s="37"/>
      <c r="K12" s="37"/>
      <c r="L12" s="37"/>
      <c r="M12" s="208"/>
      <c r="N12" s="208"/>
      <c r="O12" s="208">
        <f>U5</f>
        <v>110</v>
      </c>
      <c r="P12" s="208"/>
      <c r="Q12" s="208"/>
      <c r="R12" s="208"/>
      <c r="S12" s="208"/>
      <c r="T12" s="37"/>
      <c r="U12" s="37"/>
      <c r="V12" s="37"/>
      <c r="W12" s="37"/>
      <c r="X12" s="37"/>
      <c r="Y12" s="37"/>
      <c r="Z12" s="208" t="s">
        <v>134</v>
      </c>
      <c r="AA12" s="208"/>
      <c r="AB12" s="208" t="s">
        <v>316</v>
      </c>
      <c r="AC12" s="241">
        <f>O13</f>
        <v>35.450000000000003</v>
      </c>
      <c r="AD12" s="241"/>
      <c r="AE12" s="241"/>
      <c r="AF12" s="38" t="s">
        <v>105</v>
      </c>
      <c r="AG12" s="194">
        <f>D3-AG10</f>
        <v>70</v>
      </c>
      <c r="AH12" s="194"/>
      <c r="AI12" s="194"/>
      <c r="AJ12" s="208" t="s">
        <v>125</v>
      </c>
      <c r="AK12" s="209">
        <f>ROUND(AC12*AG12/AC13,2)</f>
        <v>16.54</v>
      </c>
      <c r="AL12" s="209"/>
      <c r="AM12" s="209"/>
      <c r="AN12" s="208" t="s">
        <v>103</v>
      </c>
      <c r="AO12" s="208"/>
      <c r="AP12" s="80"/>
    </row>
    <row r="13" spans="2:42" ht="11.25" customHeight="1" x14ac:dyDescent="0.2">
      <c r="B13" s="37"/>
      <c r="C13" s="208" t="s">
        <v>125</v>
      </c>
      <c r="D13" s="212">
        <f>ROUND(D11/D12,2)</f>
        <v>6.19</v>
      </c>
      <c r="E13" s="212"/>
      <c r="F13" s="212"/>
      <c r="G13" s="208" t="s">
        <v>126</v>
      </c>
      <c r="H13" s="208"/>
      <c r="I13" s="37"/>
      <c r="J13" s="37"/>
      <c r="K13" s="37"/>
      <c r="L13" s="37"/>
      <c r="M13" s="37"/>
      <c r="N13" s="208" t="s">
        <v>125</v>
      </c>
      <c r="O13" s="212">
        <f>ROUND(O11*R11/O12,2)</f>
        <v>35.450000000000003</v>
      </c>
      <c r="P13" s="212"/>
      <c r="Q13" s="212"/>
      <c r="R13" s="208" t="s">
        <v>131</v>
      </c>
      <c r="S13" s="208"/>
      <c r="T13" s="37"/>
      <c r="U13" s="37"/>
      <c r="V13" s="37"/>
      <c r="W13" s="37"/>
      <c r="X13" s="37"/>
      <c r="Y13" s="37"/>
      <c r="Z13" s="208"/>
      <c r="AA13" s="208"/>
      <c r="AB13" s="208"/>
      <c r="AC13" s="208">
        <f>D3</f>
        <v>150</v>
      </c>
      <c r="AD13" s="208"/>
      <c r="AE13" s="208"/>
      <c r="AF13" s="208"/>
      <c r="AG13" s="208"/>
      <c r="AH13" s="208"/>
      <c r="AI13" s="208"/>
      <c r="AJ13" s="208"/>
      <c r="AK13" s="209"/>
      <c r="AL13" s="209"/>
      <c r="AM13" s="209"/>
      <c r="AN13" s="208"/>
      <c r="AO13" s="208"/>
      <c r="AP13" s="80"/>
    </row>
    <row r="14" spans="2:42" ht="11.25" customHeight="1" x14ac:dyDescent="0.2">
      <c r="B14" s="37"/>
      <c r="C14" s="208"/>
      <c r="D14" s="212"/>
      <c r="E14" s="212"/>
      <c r="F14" s="212"/>
      <c r="G14" s="208"/>
      <c r="H14" s="208"/>
      <c r="I14" s="37"/>
      <c r="J14" s="37"/>
      <c r="K14" s="37"/>
      <c r="L14" s="37"/>
      <c r="M14" s="37"/>
      <c r="N14" s="208"/>
      <c r="O14" s="212"/>
      <c r="P14" s="212"/>
      <c r="Q14" s="212"/>
      <c r="R14" s="208"/>
      <c r="S14" s="208"/>
      <c r="T14" s="37"/>
      <c r="U14" s="37"/>
      <c r="V14" s="37"/>
      <c r="W14" s="37"/>
      <c r="X14" s="37"/>
      <c r="Y14" s="37"/>
      <c r="Z14" s="37"/>
      <c r="AA14" s="37"/>
      <c r="AB14" s="37"/>
      <c r="AC14" s="37"/>
      <c r="AD14" s="37"/>
      <c r="AE14" s="37"/>
      <c r="AF14" s="37"/>
      <c r="AG14" s="37"/>
      <c r="AH14" s="37"/>
      <c r="AI14" s="37"/>
      <c r="AJ14" s="37"/>
      <c r="AK14" s="80"/>
      <c r="AL14" s="80"/>
      <c r="AM14" s="80"/>
      <c r="AN14" s="80"/>
      <c r="AO14" s="80"/>
      <c r="AP14" s="80"/>
    </row>
    <row r="15" spans="2:42" ht="11.25" customHeight="1" x14ac:dyDescent="0.2">
      <c r="B15" s="80"/>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80"/>
      <c r="AL15" s="80"/>
      <c r="AM15" s="80"/>
      <c r="AN15" s="80"/>
      <c r="AO15" s="80"/>
      <c r="AP15" s="80"/>
    </row>
    <row r="16" spans="2:42" ht="11.25" customHeight="1" x14ac:dyDescent="0.2">
      <c r="B16" s="80" t="s">
        <v>135</v>
      </c>
      <c r="C16" s="80"/>
      <c r="D16" s="80"/>
      <c r="E16" s="80"/>
      <c r="F16" s="80"/>
      <c r="G16" s="80"/>
      <c r="H16" s="80"/>
      <c r="I16" s="80"/>
      <c r="J16" s="80"/>
      <c r="K16" s="80"/>
      <c r="L16" s="80"/>
      <c r="M16" s="80"/>
      <c r="N16" s="80"/>
      <c r="O16" s="80"/>
      <c r="P16" s="37"/>
      <c r="Q16" s="37"/>
      <c r="R16" s="37"/>
      <c r="S16" s="37"/>
      <c r="T16" s="37"/>
      <c r="U16" s="37"/>
      <c r="V16" s="37"/>
      <c r="W16" s="37"/>
      <c r="X16" s="37"/>
      <c r="Y16" s="37"/>
      <c r="Z16" s="37"/>
      <c r="AA16" s="37"/>
      <c r="AB16" s="37"/>
      <c r="AC16" s="37"/>
      <c r="AD16" s="37"/>
      <c r="AE16" s="37"/>
      <c r="AF16" s="37"/>
      <c r="AG16" s="37"/>
      <c r="AH16" s="37"/>
      <c r="AI16" s="37"/>
      <c r="AJ16" s="37"/>
      <c r="AK16" s="80"/>
      <c r="AL16" s="80"/>
      <c r="AM16" s="80"/>
      <c r="AN16" s="80"/>
      <c r="AO16" s="80"/>
      <c r="AP16" s="80"/>
    </row>
    <row r="17" spans="2:42" ht="11.25" customHeight="1" x14ac:dyDescent="0.2">
      <c r="B17" s="208" t="s">
        <v>137</v>
      </c>
      <c r="C17" s="208"/>
      <c r="D17" s="208"/>
      <c r="E17" s="208"/>
      <c r="F17" s="208"/>
      <c r="G17" s="80" t="s">
        <v>125</v>
      </c>
      <c r="H17" s="208">
        <f>D13</f>
        <v>6.19</v>
      </c>
      <c r="I17" s="208"/>
      <c r="J17" s="80" t="str">
        <f>IF(N3="前方","+","-")</f>
        <v>+</v>
      </c>
      <c r="K17" s="213">
        <f>AK10</f>
        <v>18.91</v>
      </c>
      <c r="L17" s="213"/>
      <c r="M17" s="213"/>
      <c r="N17" s="37" t="s">
        <v>102</v>
      </c>
      <c r="O17" s="212">
        <f>(H17+(K17*IF(N3="後方",-1,1)))</f>
        <v>25.1</v>
      </c>
      <c r="P17" s="212"/>
      <c r="Q17" s="212"/>
      <c r="R17" s="208" t="s">
        <v>103</v>
      </c>
      <c r="S17" s="208"/>
      <c r="T17" s="37"/>
      <c r="U17" s="37"/>
      <c r="V17" s="37"/>
      <c r="W17" s="37"/>
      <c r="X17" s="37"/>
      <c r="Y17" s="37"/>
      <c r="Z17" s="37"/>
      <c r="AA17" s="37"/>
      <c r="AB17" s="37"/>
      <c r="AC17" s="37"/>
      <c r="AD17" s="37"/>
      <c r="AE17" s="37"/>
      <c r="AF17" s="37"/>
      <c r="AG17" s="37"/>
      <c r="AH17" s="37"/>
      <c r="AI17" s="37"/>
      <c r="AJ17" s="37"/>
      <c r="AK17" s="80"/>
      <c r="AL17" s="80"/>
      <c r="AM17" s="80"/>
      <c r="AN17" s="80"/>
      <c r="AO17" s="80"/>
      <c r="AP17" s="80"/>
    </row>
    <row r="18" spans="2:42" ht="11.25" customHeight="1" x14ac:dyDescent="0.2">
      <c r="B18" s="208" t="s">
        <v>136</v>
      </c>
      <c r="C18" s="208"/>
      <c r="D18" s="208"/>
      <c r="E18" s="208"/>
      <c r="F18" s="208"/>
      <c r="G18" s="80" t="s">
        <v>125</v>
      </c>
      <c r="H18" s="208">
        <f>D13</f>
        <v>6.19</v>
      </c>
      <c r="I18" s="208"/>
      <c r="J18" s="80" t="str">
        <f>IF(J17="+","-","+")</f>
        <v>-</v>
      </c>
      <c r="K18" s="208">
        <f>AK12</f>
        <v>16.54</v>
      </c>
      <c r="L18" s="208"/>
      <c r="M18" s="208"/>
      <c r="N18" s="37" t="s">
        <v>102</v>
      </c>
      <c r="O18" s="212">
        <f>(H18+(K18*IF(N3="後方",1,-1)))</f>
        <v>-10.349999999999998</v>
      </c>
      <c r="P18" s="212"/>
      <c r="Q18" s="212"/>
      <c r="R18" s="208" t="s">
        <v>103</v>
      </c>
      <c r="S18" s="208"/>
      <c r="T18" s="37"/>
      <c r="U18" s="37"/>
      <c r="V18" s="37"/>
      <c r="W18" s="37"/>
      <c r="X18" s="37"/>
      <c r="Y18" s="37"/>
      <c r="Z18" s="37"/>
      <c r="AA18" s="37"/>
      <c r="AB18" s="37"/>
      <c r="AC18" s="37"/>
      <c r="AD18" s="37"/>
      <c r="AE18" s="37"/>
      <c r="AF18" s="37"/>
      <c r="AG18" s="37"/>
      <c r="AH18" s="37"/>
      <c r="AI18" s="37"/>
      <c r="AJ18" s="37"/>
      <c r="AK18" s="80"/>
      <c r="AL18" s="80"/>
      <c r="AM18" s="80"/>
      <c r="AN18" s="80"/>
      <c r="AO18" s="80"/>
      <c r="AP18" s="80"/>
    </row>
    <row r="20" spans="2:42" x14ac:dyDescent="0.2">
      <c r="B20" s="15" t="s">
        <v>27</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97" t="s">
        <v>118</v>
      </c>
      <c r="AG20" s="98" t="s">
        <v>119</v>
      </c>
      <c r="AI20" s="15"/>
      <c r="AJ20" s="15"/>
    </row>
    <row r="21" spans="2:42" x14ac:dyDescent="0.2">
      <c r="B21" s="238" t="s">
        <v>9</v>
      </c>
      <c r="C21" s="201"/>
      <c r="D21" s="204">
        <v>140</v>
      </c>
      <c r="E21" s="204"/>
      <c r="F21" s="200" t="s">
        <v>108</v>
      </c>
      <c r="G21" s="201"/>
      <c r="H21" s="201"/>
      <c r="I21" s="201"/>
      <c r="J21" s="201"/>
      <c r="K21" s="201"/>
      <c r="L21" s="201"/>
      <c r="M21" s="201"/>
      <c r="N21" s="243" t="s">
        <v>118</v>
      </c>
      <c r="O21" s="243"/>
      <c r="P21" s="204">
        <v>25</v>
      </c>
      <c r="Q21" s="204"/>
      <c r="R21" s="200" t="s">
        <v>109</v>
      </c>
      <c r="S21" s="201"/>
      <c r="T21" s="201"/>
      <c r="U21" s="201"/>
      <c r="V21" s="204">
        <v>110</v>
      </c>
      <c r="W21" s="204"/>
      <c r="X21" s="200" t="s">
        <v>110</v>
      </c>
      <c r="Y21" s="201"/>
      <c r="Z21" s="201"/>
      <c r="AA21" s="201"/>
      <c r="AB21" s="201"/>
      <c r="AC21" s="201"/>
      <c r="AD21" s="201"/>
      <c r="AE21" s="201"/>
      <c r="AF21" s="201"/>
      <c r="AG21" s="201"/>
      <c r="AH21" s="201"/>
      <c r="AI21" s="201"/>
      <c r="AJ21" s="201"/>
      <c r="AK21" s="201"/>
      <c r="AL21" s="201"/>
      <c r="AM21" s="201"/>
      <c r="AN21" s="201"/>
      <c r="AO21" s="201"/>
      <c r="AP21" s="16"/>
    </row>
    <row r="22" spans="2:42" x14ac:dyDescent="0.2">
      <c r="B22" s="205" t="s">
        <v>111</v>
      </c>
      <c r="C22" s="207"/>
      <c r="D22" s="207"/>
      <c r="E22" s="207"/>
      <c r="F22" s="207"/>
      <c r="G22" s="207"/>
      <c r="H22" s="207"/>
      <c r="I22" s="207"/>
      <c r="J22" s="207"/>
      <c r="K22" s="207"/>
      <c r="L22" s="207"/>
      <c r="M22" s="207"/>
      <c r="N22" s="207"/>
      <c r="O22" s="207"/>
      <c r="P22" s="207"/>
      <c r="Q22" s="207"/>
      <c r="R22" s="207"/>
      <c r="S22" s="18">
        <v>5</v>
      </c>
      <c r="T22" s="74" t="s">
        <v>112</v>
      </c>
      <c r="U22" s="244" t="s">
        <v>118</v>
      </c>
      <c r="V22" s="244"/>
      <c r="W22" s="206" t="s">
        <v>113</v>
      </c>
      <c r="X22" s="207"/>
      <c r="Y22" s="207"/>
      <c r="Z22" s="207"/>
      <c r="AA22" s="207"/>
      <c r="AB22" s="207"/>
      <c r="AC22" s="207"/>
      <c r="AD22" s="207"/>
      <c r="AE22" s="207"/>
      <c r="AF22" s="207"/>
      <c r="AG22" s="246">
        <v>21</v>
      </c>
      <c r="AH22" s="246"/>
      <c r="AI22" s="245" t="s">
        <v>114</v>
      </c>
      <c r="AJ22" s="245"/>
      <c r="AK22" s="245"/>
      <c r="AL22" s="245"/>
      <c r="AM22" s="245"/>
      <c r="AN22" s="245"/>
      <c r="AO22" s="245"/>
      <c r="AP22" s="17"/>
    </row>
    <row r="23" spans="2:42" x14ac:dyDescent="0.2">
      <c r="B23" s="205" t="s">
        <v>317</v>
      </c>
      <c r="C23" s="207"/>
      <c r="D23" s="207"/>
      <c r="E23" s="207"/>
      <c r="F23" s="207"/>
      <c r="G23" s="207"/>
      <c r="H23" s="207"/>
      <c r="I23" s="207"/>
      <c r="J23" s="207"/>
      <c r="K23" s="207"/>
      <c r="L23" s="207"/>
      <c r="M23" s="207"/>
      <c r="N23" s="207"/>
      <c r="O23" s="207"/>
      <c r="P23" s="207"/>
      <c r="Q23" s="207"/>
      <c r="R23" s="207"/>
      <c r="S23" s="207"/>
      <c r="T23" s="207"/>
      <c r="U23" s="202">
        <v>120</v>
      </c>
      <c r="V23" s="202"/>
      <c r="W23" s="206" t="s">
        <v>116</v>
      </c>
      <c r="X23" s="206"/>
      <c r="Y23" s="206"/>
      <c r="Z23" s="206"/>
      <c r="AA23" s="206"/>
      <c r="AB23" s="206"/>
      <c r="AC23" s="206"/>
      <c r="AD23" s="206"/>
      <c r="AE23" s="206"/>
      <c r="AF23" s="206"/>
      <c r="AG23" s="206"/>
      <c r="AH23" s="206"/>
      <c r="AI23" s="206"/>
      <c r="AJ23" s="206"/>
      <c r="AK23" s="206"/>
      <c r="AL23" s="206"/>
      <c r="AM23" s="206"/>
      <c r="AN23" s="206"/>
      <c r="AO23" s="206"/>
      <c r="AP23" s="242"/>
    </row>
    <row r="24" spans="2:42" x14ac:dyDescent="0.2">
      <c r="B24" s="235" t="s">
        <v>117</v>
      </c>
      <c r="C24" s="236"/>
      <c r="D24" s="236"/>
      <c r="E24" s="23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1"/>
      <c r="AL24" s="1"/>
      <c r="AM24" s="1"/>
      <c r="AN24" s="1"/>
      <c r="AO24" s="1"/>
      <c r="AP24" s="19"/>
    </row>
    <row r="25" spans="2:42"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row>
    <row r="26" spans="2:42" x14ac:dyDescent="0.2">
      <c r="B26" s="37" t="s">
        <v>359</v>
      </c>
      <c r="C26" s="37"/>
      <c r="D26" s="37"/>
      <c r="E26" s="37"/>
      <c r="F26" s="37"/>
      <c r="G26" s="37"/>
      <c r="H26" s="37"/>
      <c r="I26" s="37"/>
      <c r="J26" s="37"/>
      <c r="K26" s="37"/>
      <c r="L26" s="37"/>
      <c r="M26" s="37" t="s">
        <v>380</v>
      </c>
      <c r="N26" s="37"/>
      <c r="O26" s="37"/>
      <c r="P26" s="37"/>
      <c r="Q26" s="37"/>
      <c r="R26" s="37"/>
      <c r="S26" s="37"/>
      <c r="T26" s="37"/>
      <c r="U26" s="37"/>
      <c r="V26" s="37"/>
      <c r="W26" s="37"/>
      <c r="X26" s="37"/>
      <c r="Y26" s="37"/>
      <c r="Z26" s="37" t="s">
        <v>381</v>
      </c>
      <c r="AA26" s="37"/>
      <c r="AB26" s="37"/>
      <c r="AC26" s="37"/>
      <c r="AD26" s="37"/>
      <c r="AE26" s="37"/>
      <c r="AF26" s="37"/>
      <c r="AG26" s="37"/>
      <c r="AH26" s="37"/>
      <c r="AI26" s="37"/>
      <c r="AJ26" s="37"/>
      <c r="AK26" s="80"/>
      <c r="AL26" s="80"/>
      <c r="AM26" s="80"/>
      <c r="AN26" s="80"/>
      <c r="AO26" s="80"/>
      <c r="AP26" s="80"/>
    </row>
    <row r="27" spans="2:42" x14ac:dyDescent="0.2">
      <c r="B27" s="208" t="s">
        <v>121</v>
      </c>
      <c r="C27" s="208" t="s">
        <v>122</v>
      </c>
      <c r="D27" s="194" t="s">
        <v>92</v>
      </c>
      <c r="E27" s="194"/>
      <c r="F27" s="194"/>
      <c r="G27" s="37"/>
      <c r="H27" s="37"/>
      <c r="I27" s="37"/>
      <c r="J27" s="37"/>
      <c r="K27" s="37"/>
      <c r="L27" s="37"/>
      <c r="M27" s="208" t="s">
        <v>91</v>
      </c>
      <c r="N27" s="208" t="s">
        <v>122</v>
      </c>
      <c r="O27" s="194" t="s">
        <v>92</v>
      </c>
      <c r="P27" s="194"/>
      <c r="Q27" s="38" t="s">
        <v>105</v>
      </c>
      <c r="R27" s="194" t="s">
        <v>93</v>
      </c>
      <c r="S27" s="194"/>
      <c r="T27" s="37"/>
      <c r="U27" s="37"/>
      <c r="V27" s="37"/>
      <c r="W27" s="37"/>
      <c r="X27" s="37"/>
      <c r="Y27" s="37"/>
      <c r="Z27" s="37"/>
      <c r="AA27" s="37"/>
      <c r="AB27" s="37"/>
      <c r="AC27" s="37"/>
      <c r="AD27" s="37"/>
      <c r="AE27" s="37"/>
      <c r="AF27" s="37"/>
      <c r="AG27" s="37"/>
      <c r="AH27" s="37"/>
      <c r="AI27" s="37"/>
      <c r="AJ27" s="37"/>
      <c r="AK27" s="80"/>
      <c r="AL27" s="80"/>
      <c r="AM27" s="80"/>
      <c r="AN27" s="80"/>
      <c r="AO27" s="80"/>
      <c r="AP27" s="80"/>
    </row>
    <row r="28" spans="2:42" x14ac:dyDescent="0.2">
      <c r="B28" s="208"/>
      <c r="C28" s="208"/>
      <c r="D28" s="208" t="s">
        <v>124</v>
      </c>
      <c r="E28" s="208"/>
      <c r="F28" s="208"/>
      <c r="G28" s="37"/>
      <c r="H28" s="37"/>
      <c r="I28" s="37"/>
      <c r="J28" s="37"/>
      <c r="K28" s="37"/>
      <c r="L28" s="37"/>
      <c r="M28" s="208"/>
      <c r="N28" s="208"/>
      <c r="O28" s="208" t="s">
        <v>94</v>
      </c>
      <c r="P28" s="208"/>
      <c r="Q28" s="208"/>
      <c r="R28" s="208"/>
      <c r="S28" s="208"/>
      <c r="T28" s="37"/>
      <c r="U28" s="37"/>
      <c r="V28" s="37"/>
      <c r="W28" s="37"/>
      <c r="X28" s="37"/>
      <c r="Y28" s="37"/>
      <c r="Z28" s="208" t="s">
        <v>133</v>
      </c>
      <c r="AA28" s="208"/>
      <c r="AB28" s="208" t="s">
        <v>102</v>
      </c>
      <c r="AC28" s="241">
        <f t="shared" ref="AC28" si="0">O31</f>
        <v>22.92</v>
      </c>
      <c r="AD28" s="241"/>
      <c r="AE28" s="241"/>
      <c r="AF28" s="38" t="s">
        <v>105</v>
      </c>
      <c r="AG28" s="194">
        <f t="shared" ref="AG28" si="1">D21/2-S22*IF($U22="前方",1,-1)</f>
        <v>65</v>
      </c>
      <c r="AH28" s="194"/>
      <c r="AI28" s="194"/>
      <c r="AJ28" s="208" t="s">
        <v>122</v>
      </c>
      <c r="AK28" s="209">
        <f t="shared" ref="AK28" si="2">ROUND(AC28*AG28/AC29,2)</f>
        <v>10.64</v>
      </c>
      <c r="AL28" s="209"/>
      <c r="AM28" s="209"/>
      <c r="AN28" s="208" t="s">
        <v>103</v>
      </c>
      <c r="AO28" s="208"/>
      <c r="AP28" s="80"/>
    </row>
    <row r="29" spans="2:42" x14ac:dyDescent="0.2">
      <c r="B29" s="37"/>
      <c r="C29" s="208" t="s">
        <v>122</v>
      </c>
      <c r="D29" s="194">
        <f t="shared" ref="D29" si="3">V21</f>
        <v>110</v>
      </c>
      <c r="E29" s="194"/>
      <c r="F29" s="194"/>
      <c r="G29" s="37"/>
      <c r="H29" s="37"/>
      <c r="I29" s="37"/>
      <c r="J29" s="37"/>
      <c r="K29" s="37"/>
      <c r="L29" s="37"/>
      <c r="M29" s="208"/>
      <c r="N29" s="208" t="s">
        <v>122</v>
      </c>
      <c r="O29" s="194">
        <f t="shared" ref="O29" si="4">V21</f>
        <v>110</v>
      </c>
      <c r="P29" s="194"/>
      <c r="Q29" s="38" t="s">
        <v>105</v>
      </c>
      <c r="R29" s="194">
        <f t="shared" ref="R29" si="5">P21</f>
        <v>25</v>
      </c>
      <c r="S29" s="194"/>
      <c r="T29" s="37"/>
      <c r="U29" s="37"/>
      <c r="V29" s="37"/>
      <c r="W29" s="37"/>
      <c r="X29" s="37"/>
      <c r="Y29" s="37"/>
      <c r="Z29" s="208"/>
      <c r="AA29" s="208"/>
      <c r="AB29" s="208"/>
      <c r="AC29" s="208">
        <f t="shared" ref="AC29" si="6">D21</f>
        <v>140</v>
      </c>
      <c r="AD29" s="208"/>
      <c r="AE29" s="208"/>
      <c r="AF29" s="208"/>
      <c r="AG29" s="208"/>
      <c r="AH29" s="208"/>
      <c r="AI29" s="208"/>
      <c r="AJ29" s="208"/>
      <c r="AK29" s="209"/>
      <c r="AL29" s="209"/>
      <c r="AM29" s="209"/>
      <c r="AN29" s="208"/>
      <c r="AO29" s="208"/>
      <c r="AP29" s="80"/>
    </row>
    <row r="30" spans="2:42" x14ac:dyDescent="0.2">
      <c r="B30" s="37"/>
      <c r="C30" s="208"/>
      <c r="D30" s="208">
        <f t="shared" ref="D30" si="7">AG22</f>
        <v>21</v>
      </c>
      <c r="E30" s="208"/>
      <c r="F30" s="208"/>
      <c r="G30" s="37"/>
      <c r="H30" s="37"/>
      <c r="I30" s="37"/>
      <c r="J30" s="37"/>
      <c r="K30" s="37"/>
      <c r="L30" s="37"/>
      <c r="M30" s="208"/>
      <c r="N30" s="208"/>
      <c r="O30" s="208">
        <f t="shared" ref="O30" si="8">U23</f>
        <v>120</v>
      </c>
      <c r="P30" s="208"/>
      <c r="Q30" s="208"/>
      <c r="R30" s="208"/>
      <c r="S30" s="208"/>
      <c r="T30" s="37"/>
      <c r="U30" s="37"/>
      <c r="V30" s="37"/>
      <c r="W30" s="37"/>
      <c r="X30" s="37"/>
      <c r="Y30" s="37"/>
      <c r="Z30" s="208" t="s">
        <v>134</v>
      </c>
      <c r="AA30" s="208"/>
      <c r="AB30" s="208" t="s">
        <v>316</v>
      </c>
      <c r="AC30" s="241">
        <f t="shared" ref="AC30" si="9">O31</f>
        <v>22.92</v>
      </c>
      <c r="AD30" s="241"/>
      <c r="AE30" s="241"/>
      <c r="AF30" s="38" t="s">
        <v>105</v>
      </c>
      <c r="AG30" s="194">
        <f t="shared" ref="AG30" si="10">D21-AG28</f>
        <v>75</v>
      </c>
      <c r="AH30" s="194"/>
      <c r="AI30" s="194"/>
      <c r="AJ30" s="208" t="s">
        <v>122</v>
      </c>
      <c r="AK30" s="209">
        <f t="shared" ref="AK30" si="11">ROUND(AC30*AG30/AC31,2)</f>
        <v>12.28</v>
      </c>
      <c r="AL30" s="209"/>
      <c r="AM30" s="209"/>
      <c r="AN30" s="208" t="s">
        <v>103</v>
      </c>
      <c r="AO30" s="208"/>
      <c r="AP30" s="80"/>
    </row>
    <row r="31" spans="2:42" x14ac:dyDescent="0.2">
      <c r="B31" s="37"/>
      <c r="C31" s="208" t="s">
        <v>122</v>
      </c>
      <c r="D31" s="212">
        <f t="shared" ref="D31" si="12">ROUND(D29/D30,2)</f>
        <v>5.24</v>
      </c>
      <c r="E31" s="212"/>
      <c r="F31" s="212"/>
      <c r="G31" s="208" t="s">
        <v>70</v>
      </c>
      <c r="H31" s="208"/>
      <c r="I31" s="37"/>
      <c r="J31" s="37"/>
      <c r="K31" s="37"/>
      <c r="L31" s="37"/>
      <c r="M31" s="37"/>
      <c r="N31" s="208" t="s">
        <v>122</v>
      </c>
      <c r="O31" s="212">
        <f t="shared" ref="O31" si="13">ROUND(O29*R29/O30,2)</f>
        <v>22.92</v>
      </c>
      <c r="P31" s="212"/>
      <c r="Q31" s="212"/>
      <c r="R31" s="208" t="s">
        <v>70</v>
      </c>
      <c r="S31" s="208"/>
      <c r="T31" s="37"/>
      <c r="U31" s="37"/>
      <c r="V31" s="37"/>
      <c r="W31" s="37"/>
      <c r="X31" s="37"/>
      <c r="Y31" s="37"/>
      <c r="Z31" s="208"/>
      <c r="AA31" s="208"/>
      <c r="AB31" s="208"/>
      <c r="AC31" s="208">
        <f t="shared" ref="AC31" si="14">D21</f>
        <v>140</v>
      </c>
      <c r="AD31" s="208"/>
      <c r="AE31" s="208"/>
      <c r="AF31" s="208"/>
      <c r="AG31" s="208"/>
      <c r="AH31" s="208"/>
      <c r="AI31" s="208"/>
      <c r="AJ31" s="208"/>
      <c r="AK31" s="209"/>
      <c r="AL31" s="209"/>
      <c r="AM31" s="209"/>
      <c r="AN31" s="208"/>
      <c r="AO31" s="208"/>
      <c r="AP31" s="80"/>
    </row>
    <row r="32" spans="2:42" x14ac:dyDescent="0.2">
      <c r="B32" s="37"/>
      <c r="C32" s="208"/>
      <c r="D32" s="212"/>
      <c r="E32" s="212"/>
      <c r="F32" s="212"/>
      <c r="G32" s="208"/>
      <c r="H32" s="208"/>
      <c r="I32" s="37"/>
      <c r="J32" s="37"/>
      <c r="K32" s="37"/>
      <c r="L32" s="37"/>
      <c r="M32" s="37"/>
      <c r="N32" s="208"/>
      <c r="O32" s="212"/>
      <c r="P32" s="212"/>
      <c r="Q32" s="212"/>
      <c r="R32" s="208"/>
      <c r="S32" s="208"/>
      <c r="T32" s="37"/>
      <c r="U32" s="37"/>
      <c r="V32" s="37"/>
      <c r="W32" s="37"/>
      <c r="X32" s="37"/>
      <c r="Y32" s="37"/>
      <c r="Z32" s="37"/>
      <c r="AA32" s="37"/>
      <c r="AB32" s="37"/>
      <c r="AC32" s="37"/>
      <c r="AD32" s="37"/>
      <c r="AE32" s="37"/>
      <c r="AF32" s="37"/>
      <c r="AG32" s="37"/>
      <c r="AH32" s="37"/>
      <c r="AI32" s="37"/>
      <c r="AJ32" s="37"/>
      <c r="AK32" s="80"/>
      <c r="AL32" s="80"/>
      <c r="AM32" s="80"/>
      <c r="AN32" s="80"/>
      <c r="AO32" s="80"/>
      <c r="AP32" s="80"/>
    </row>
    <row r="33" spans="2:42" x14ac:dyDescent="0.2">
      <c r="B33" s="80"/>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80"/>
      <c r="AL33" s="80"/>
      <c r="AM33" s="80"/>
      <c r="AN33" s="80"/>
      <c r="AO33" s="80"/>
      <c r="AP33" s="80"/>
    </row>
    <row r="34" spans="2:42" x14ac:dyDescent="0.2">
      <c r="B34" s="80" t="s">
        <v>135</v>
      </c>
      <c r="C34" s="80"/>
      <c r="D34" s="80"/>
      <c r="E34" s="80"/>
      <c r="F34" s="80"/>
      <c r="G34" s="80"/>
      <c r="H34" s="80"/>
      <c r="I34" s="80"/>
      <c r="J34" s="80"/>
      <c r="K34" s="80"/>
      <c r="L34" s="80"/>
      <c r="M34" s="80"/>
      <c r="N34" s="80"/>
      <c r="O34" s="80"/>
      <c r="P34" s="37"/>
      <c r="Q34" s="37"/>
      <c r="R34" s="37"/>
      <c r="S34" s="37"/>
      <c r="T34" s="37"/>
      <c r="U34" s="37"/>
      <c r="V34" s="37"/>
      <c r="W34" s="37"/>
      <c r="X34" s="37"/>
      <c r="Y34" s="37"/>
      <c r="Z34" s="37"/>
      <c r="AA34" s="37"/>
      <c r="AB34" s="37"/>
      <c r="AC34" s="37"/>
      <c r="AD34" s="37"/>
      <c r="AE34" s="37"/>
      <c r="AF34" s="37"/>
      <c r="AG34" s="37"/>
      <c r="AH34" s="37"/>
      <c r="AI34" s="37"/>
      <c r="AJ34" s="37"/>
      <c r="AK34" s="80"/>
      <c r="AL34" s="80"/>
      <c r="AM34" s="80"/>
      <c r="AN34" s="80"/>
      <c r="AO34" s="80"/>
      <c r="AP34" s="80"/>
    </row>
    <row r="35" spans="2:42" x14ac:dyDescent="0.2">
      <c r="B35" s="208" t="s">
        <v>137</v>
      </c>
      <c r="C35" s="208"/>
      <c r="D35" s="208"/>
      <c r="E35" s="208"/>
      <c r="F35" s="208"/>
      <c r="G35" s="80" t="s">
        <v>122</v>
      </c>
      <c r="H35" s="208">
        <f t="shared" ref="H35" si="15">D31</f>
        <v>5.24</v>
      </c>
      <c r="I35" s="208"/>
      <c r="J35" s="80" t="str">
        <f t="shared" ref="J35" si="16">IF(N21="前方","+","-")</f>
        <v>+</v>
      </c>
      <c r="K35" s="213">
        <f t="shared" ref="K35" si="17">AK28</f>
        <v>10.64</v>
      </c>
      <c r="L35" s="213"/>
      <c r="M35" s="213"/>
      <c r="N35" s="37" t="s">
        <v>102</v>
      </c>
      <c r="O35" s="212">
        <f t="shared" ref="O35" si="18">(H35+(K35*IF(N21="後方",-1,1)))</f>
        <v>15.88</v>
      </c>
      <c r="P35" s="212"/>
      <c r="Q35" s="212"/>
      <c r="R35" s="208" t="s">
        <v>103</v>
      </c>
      <c r="S35" s="208"/>
      <c r="T35" s="37"/>
      <c r="U35" s="37"/>
      <c r="V35" s="37"/>
      <c r="W35" s="37"/>
      <c r="X35" s="37"/>
      <c r="Y35" s="37"/>
      <c r="Z35" s="37"/>
      <c r="AA35" s="37"/>
      <c r="AB35" s="37"/>
      <c r="AC35" s="37"/>
      <c r="AD35" s="37"/>
      <c r="AE35" s="37"/>
      <c r="AF35" s="37"/>
      <c r="AG35" s="37"/>
      <c r="AH35" s="37"/>
      <c r="AI35" s="37"/>
      <c r="AJ35" s="37"/>
      <c r="AK35" s="80"/>
      <c r="AL35" s="80"/>
      <c r="AM35" s="80"/>
      <c r="AN35" s="80"/>
      <c r="AO35" s="80"/>
      <c r="AP35" s="80"/>
    </row>
    <row r="36" spans="2:42" x14ac:dyDescent="0.2">
      <c r="B36" s="208" t="s">
        <v>136</v>
      </c>
      <c r="C36" s="208"/>
      <c r="D36" s="208"/>
      <c r="E36" s="208"/>
      <c r="F36" s="208"/>
      <c r="G36" s="80" t="s">
        <v>122</v>
      </c>
      <c r="H36" s="208">
        <f t="shared" ref="H36" si="19">D31</f>
        <v>5.24</v>
      </c>
      <c r="I36" s="208"/>
      <c r="J36" s="80" t="str">
        <f t="shared" ref="J36" si="20">IF(J35="+","-","+")</f>
        <v>-</v>
      </c>
      <c r="K36" s="208">
        <f t="shared" ref="K36" si="21">AK30</f>
        <v>12.28</v>
      </c>
      <c r="L36" s="208"/>
      <c r="M36" s="208"/>
      <c r="N36" s="37" t="s">
        <v>102</v>
      </c>
      <c r="O36" s="212">
        <f t="shared" ref="O36" si="22">(H36+(K36*IF(N21="後方",1,-1)))</f>
        <v>-7.0399999999999991</v>
      </c>
      <c r="P36" s="212"/>
      <c r="Q36" s="212"/>
      <c r="R36" s="208" t="s">
        <v>103</v>
      </c>
      <c r="S36" s="208"/>
      <c r="T36" s="37"/>
      <c r="U36" s="37"/>
      <c r="V36" s="37"/>
      <c r="W36" s="37"/>
      <c r="X36" s="37"/>
      <c r="Y36" s="37"/>
      <c r="Z36" s="37"/>
      <c r="AA36" s="37"/>
      <c r="AB36" s="37"/>
      <c r="AC36" s="37"/>
      <c r="AD36" s="37"/>
      <c r="AE36" s="37"/>
      <c r="AF36" s="37"/>
      <c r="AG36" s="37"/>
      <c r="AH36" s="37"/>
      <c r="AI36" s="37"/>
      <c r="AJ36" s="37"/>
      <c r="AK36" s="80"/>
      <c r="AL36" s="80"/>
      <c r="AM36" s="80"/>
      <c r="AN36" s="80"/>
      <c r="AO36" s="80"/>
      <c r="AP36" s="80"/>
    </row>
    <row r="38" spans="2:42" x14ac:dyDescent="0.2">
      <c r="B38" s="15" t="s">
        <v>219</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97" t="s">
        <v>118</v>
      </c>
      <c r="AG38" s="98" t="s">
        <v>119</v>
      </c>
      <c r="AI38" s="15"/>
      <c r="AJ38" s="15"/>
    </row>
    <row r="39" spans="2:42" x14ac:dyDescent="0.2">
      <c r="B39" s="238" t="s">
        <v>9</v>
      </c>
      <c r="C39" s="201"/>
      <c r="D39" s="204">
        <v>180</v>
      </c>
      <c r="E39" s="204"/>
      <c r="F39" s="200" t="s">
        <v>108</v>
      </c>
      <c r="G39" s="201"/>
      <c r="H39" s="201"/>
      <c r="I39" s="201"/>
      <c r="J39" s="201"/>
      <c r="K39" s="201"/>
      <c r="L39" s="201"/>
      <c r="M39" s="201"/>
      <c r="N39" s="243" t="s">
        <v>119</v>
      </c>
      <c r="O39" s="243"/>
      <c r="P39" s="204">
        <v>28</v>
      </c>
      <c r="Q39" s="204"/>
      <c r="R39" s="200" t="s">
        <v>109</v>
      </c>
      <c r="S39" s="201"/>
      <c r="T39" s="201"/>
      <c r="U39" s="201"/>
      <c r="V39" s="204">
        <v>100</v>
      </c>
      <c r="W39" s="204"/>
      <c r="X39" s="200" t="s">
        <v>110</v>
      </c>
      <c r="Y39" s="201"/>
      <c r="Z39" s="201"/>
      <c r="AA39" s="201"/>
      <c r="AB39" s="201"/>
      <c r="AC39" s="201"/>
      <c r="AD39" s="201"/>
      <c r="AE39" s="201"/>
      <c r="AF39" s="201"/>
      <c r="AG39" s="201"/>
      <c r="AH39" s="201"/>
      <c r="AI39" s="201"/>
      <c r="AJ39" s="201"/>
      <c r="AK39" s="201"/>
      <c r="AL39" s="201"/>
      <c r="AM39" s="201"/>
      <c r="AN39" s="201"/>
      <c r="AO39" s="201"/>
      <c r="AP39" s="16"/>
    </row>
    <row r="40" spans="2:42" x14ac:dyDescent="0.2">
      <c r="B40" s="205" t="s">
        <v>111</v>
      </c>
      <c r="C40" s="207"/>
      <c r="D40" s="207"/>
      <c r="E40" s="207"/>
      <c r="F40" s="207"/>
      <c r="G40" s="207"/>
      <c r="H40" s="207"/>
      <c r="I40" s="207"/>
      <c r="J40" s="207"/>
      <c r="K40" s="207"/>
      <c r="L40" s="207"/>
      <c r="M40" s="207"/>
      <c r="N40" s="207"/>
      <c r="O40" s="207"/>
      <c r="P40" s="207"/>
      <c r="Q40" s="207"/>
      <c r="R40" s="207"/>
      <c r="S40" s="18">
        <v>6</v>
      </c>
      <c r="T40" s="74" t="s">
        <v>112</v>
      </c>
      <c r="U40" s="244" t="s">
        <v>119</v>
      </c>
      <c r="V40" s="244"/>
      <c r="W40" s="206" t="s">
        <v>113</v>
      </c>
      <c r="X40" s="207"/>
      <c r="Y40" s="207"/>
      <c r="Z40" s="207"/>
      <c r="AA40" s="207"/>
      <c r="AB40" s="207"/>
      <c r="AC40" s="207"/>
      <c r="AD40" s="207"/>
      <c r="AE40" s="207"/>
      <c r="AF40" s="207"/>
      <c r="AG40" s="246">
        <v>25</v>
      </c>
      <c r="AH40" s="246"/>
      <c r="AI40" s="245" t="s">
        <v>114</v>
      </c>
      <c r="AJ40" s="245"/>
      <c r="AK40" s="245"/>
      <c r="AL40" s="245"/>
      <c r="AM40" s="245"/>
      <c r="AN40" s="245"/>
      <c r="AO40" s="245"/>
      <c r="AP40" s="17"/>
    </row>
    <row r="41" spans="2:42" x14ac:dyDescent="0.2">
      <c r="B41" s="205" t="s">
        <v>318</v>
      </c>
      <c r="C41" s="207"/>
      <c r="D41" s="207"/>
      <c r="E41" s="207"/>
      <c r="F41" s="207"/>
      <c r="G41" s="207"/>
      <c r="H41" s="207"/>
      <c r="I41" s="207"/>
      <c r="J41" s="207"/>
      <c r="K41" s="207"/>
      <c r="L41" s="207"/>
      <c r="M41" s="207"/>
      <c r="N41" s="207"/>
      <c r="O41" s="207"/>
      <c r="P41" s="207"/>
      <c r="Q41" s="207"/>
      <c r="R41" s="207"/>
      <c r="S41" s="207"/>
      <c r="T41" s="207"/>
      <c r="U41" s="202">
        <v>121</v>
      </c>
      <c r="V41" s="202"/>
      <c r="W41" s="206" t="s">
        <v>116</v>
      </c>
      <c r="X41" s="206"/>
      <c r="Y41" s="206"/>
      <c r="Z41" s="206"/>
      <c r="AA41" s="206"/>
      <c r="AB41" s="206"/>
      <c r="AC41" s="206"/>
      <c r="AD41" s="206"/>
      <c r="AE41" s="206"/>
      <c r="AF41" s="206"/>
      <c r="AG41" s="206"/>
      <c r="AH41" s="206"/>
      <c r="AI41" s="206"/>
      <c r="AJ41" s="206"/>
      <c r="AK41" s="206"/>
      <c r="AL41" s="206"/>
      <c r="AM41" s="206"/>
      <c r="AN41" s="206"/>
      <c r="AO41" s="206"/>
      <c r="AP41" s="242"/>
    </row>
    <row r="42" spans="2:42" x14ac:dyDescent="0.2">
      <c r="B42" s="235" t="s">
        <v>117</v>
      </c>
      <c r="C42" s="236"/>
      <c r="D42" s="236"/>
      <c r="E42" s="23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1"/>
      <c r="AL42" s="1"/>
      <c r="AM42" s="1"/>
      <c r="AN42" s="1"/>
      <c r="AO42" s="1"/>
      <c r="AP42" s="19"/>
    </row>
    <row r="43" spans="2:42"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row>
    <row r="44" spans="2:42" x14ac:dyDescent="0.2">
      <c r="B44" s="37" t="s">
        <v>359</v>
      </c>
      <c r="C44" s="37"/>
      <c r="D44" s="37"/>
      <c r="E44" s="37"/>
      <c r="F44" s="37"/>
      <c r="G44" s="37"/>
      <c r="H44" s="37"/>
      <c r="I44" s="37"/>
      <c r="J44" s="37"/>
      <c r="K44" s="37"/>
      <c r="L44" s="37"/>
      <c r="M44" s="37" t="s">
        <v>380</v>
      </c>
      <c r="N44" s="37"/>
      <c r="O44" s="37"/>
      <c r="P44" s="37"/>
      <c r="Q44" s="37"/>
      <c r="R44" s="37"/>
      <c r="S44" s="37"/>
      <c r="T44" s="37"/>
      <c r="U44" s="37"/>
      <c r="V44" s="37"/>
      <c r="W44" s="37"/>
      <c r="X44" s="37"/>
      <c r="Y44" s="37"/>
      <c r="Z44" s="37" t="s">
        <v>381</v>
      </c>
      <c r="AA44" s="37"/>
      <c r="AB44" s="37"/>
      <c r="AC44" s="37"/>
      <c r="AD44" s="37"/>
      <c r="AE44" s="37"/>
      <c r="AF44" s="37"/>
      <c r="AG44" s="37"/>
      <c r="AH44" s="37"/>
      <c r="AI44" s="37"/>
      <c r="AJ44" s="37"/>
      <c r="AK44" s="80"/>
      <c r="AL44" s="80"/>
      <c r="AM44" s="80"/>
      <c r="AN44" s="80"/>
      <c r="AO44" s="80"/>
      <c r="AP44" s="80"/>
    </row>
    <row r="45" spans="2:42" x14ac:dyDescent="0.2">
      <c r="B45" s="208" t="s">
        <v>121</v>
      </c>
      <c r="C45" s="208" t="s">
        <v>122</v>
      </c>
      <c r="D45" s="194" t="s">
        <v>92</v>
      </c>
      <c r="E45" s="194"/>
      <c r="F45" s="194"/>
      <c r="G45" s="37"/>
      <c r="H45" s="37"/>
      <c r="I45" s="37"/>
      <c r="J45" s="37"/>
      <c r="K45" s="37"/>
      <c r="L45" s="37"/>
      <c r="M45" s="208" t="s">
        <v>91</v>
      </c>
      <c r="N45" s="208" t="s">
        <v>122</v>
      </c>
      <c r="O45" s="194" t="s">
        <v>92</v>
      </c>
      <c r="P45" s="194"/>
      <c r="Q45" s="38" t="s">
        <v>105</v>
      </c>
      <c r="R45" s="194" t="s">
        <v>93</v>
      </c>
      <c r="S45" s="194"/>
      <c r="T45" s="37"/>
      <c r="U45" s="37"/>
      <c r="V45" s="37"/>
      <c r="W45" s="37"/>
      <c r="X45" s="37"/>
      <c r="Y45" s="37"/>
      <c r="Z45" s="37"/>
      <c r="AA45" s="37"/>
      <c r="AB45" s="37"/>
      <c r="AC45" s="37"/>
      <c r="AD45" s="37"/>
      <c r="AE45" s="37"/>
      <c r="AF45" s="37"/>
      <c r="AG45" s="37"/>
      <c r="AH45" s="37"/>
      <c r="AI45" s="37"/>
      <c r="AJ45" s="37"/>
      <c r="AK45" s="80"/>
      <c r="AL45" s="80"/>
      <c r="AM45" s="80"/>
      <c r="AN45" s="80"/>
      <c r="AO45" s="80"/>
      <c r="AP45" s="80"/>
    </row>
    <row r="46" spans="2:42" x14ac:dyDescent="0.2">
      <c r="B46" s="208"/>
      <c r="C46" s="208"/>
      <c r="D46" s="208" t="s">
        <v>124</v>
      </c>
      <c r="E46" s="208"/>
      <c r="F46" s="208"/>
      <c r="G46" s="37"/>
      <c r="H46" s="37"/>
      <c r="I46" s="37"/>
      <c r="J46" s="37"/>
      <c r="K46" s="37"/>
      <c r="L46" s="37"/>
      <c r="M46" s="208"/>
      <c r="N46" s="208"/>
      <c r="O46" s="208" t="s">
        <v>94</v>
      </c>
      <c r="P46" s="208"/>
      <c r="Q46" s="208"/>
      <c r="R46" s="208"/>
      <c r="S46" s="208"/>
      <c r="T46" s="37"/>
      <c r="U46" s="37"/>
      <c r="V46" s="37"/>
      <c r="W46" s="37"/>
      <c r="X46" s="37"/>
      <c r="Y46" s="37"/>
      <c r="Z46" s="208" t="s">
        <v>133</v>
      </c>
      <c r="AA46" s="208"/>
      <c r="AB46" s="208" t="s">
        <v>102</v>
      </c>
      <c r="AC46" s="241">
        <f t="shared" ref="AC46" si="23">O49</f>
        <v>23.14</v>
      </c>
      <c r="AD46" s="241"/>
      <c r="AE46" s="241"/>
      <c r="AF46" s="38" t="s">
        <v>105</v>
      </c>
      <c r="AG46" s="194">
        <f t="shared" ref="AG46" si="24">D39/2-S40*IF($U40="前方",1,-1)</f>
        <v>96</v>
      </c>
      <c r="AH46" s="194"/>
      <c r="AI46" s="194"/>
      <c r="AJ46" s="208" t="s">
        <v>122</v>
      </c>
      <c r="AK46" s="209">
        <f t="shared" ref="AK46" si="25">ROUND(AC46*AG46/AC47,2)</f>
        <v>12.34</v>
      </c>
      <c r="AL46" s="209"/>
      <c r="AM46" s="209"/>
      <c r="AN46" s="208" t="s">
        <v>103</v>
      </c>
      <c r="AO46" s="208"/>
      <c r="AP46" s="80"/>
    </row>
    <row r="47" spans="2:42" x14ac:dyDescent="0.2">
      <c r="B47" s="37"/>
      <c r="C47" s="208" t="s">
        <v>122</v>
      </c>
      <c r="D47" s="194">
        <f t="shared" ref="D47" si="26">V39</f>
        <v>100</v>
      </c>
      <c r="E47" s="194"/>
      <c r="F47" s="194"/>
      <c r="G47" s="37"/>
      <c r="H47" s="37"/>
      <c r="I47" s="37"/>
      <c r="J47" s="37"/>
      <c r="K47" s="37"/>
      <c r="L47" s="37"/>
      <c r="M47" s="208"/>
      <c r="N47" s="208" t="s">
        <v>122</v>
      </c>
      <c r="O47" s="194">
        <f t="shared" ref="O47" si="27">V39</f>
        <v>100</v>
      </c>
      <c r="P47" s="194"/>
      <c r="Q47" s="38" t="s">
        <v>105</v>
      </c>
      <c r="R47" s="194">
        <f t="shared" ref="R47" si="28">P39</f>
        <v>28</v>
      </c>
      <c r="S47" s="194"/>
      <c r="T47" s="37"/>
      <c r="U47" s="37"/>
      <c r="V47" s="37"/>
      <c r="W47" s="37"/>
      <c r="X47" s="37"/>
      <c r="Y47" s="37"/>
      <c r="Z47" s="208"/>
      <c r="AA47" s="208"/>
      <c r="AB47" s="208"/>
      <c r="AC47" s="208">
        <f t="shared" ref="AC47" si="29">D39</f>
        <v>180</v>
      </c>
      <c r="AD47" s="208"/>
      <c r="AE47" s="208"/>
      <c r="AF47" s="208"/>
      <c r="AG47" s="208"/>
      <c r="AH47" s="208"/>
      <c r="AI47" s="208"/>
      <c r="AJ47" s="208"/>
      <c r="AK47" s="209"/>
      <c r="AL47" s="209"/>
      <c r="AM47" s="209"/>
      <c r="AN47" s="208"/>
      <c r="AO47" s="208"/>
      <c r="AP47" s="80"/>
    </row>
    <row r="48" spans="2:42" x14ac:dyDescent="0.2">
      <c r="B48" s="37"/>
      <c r="C48" s="208"/>
      <c r="D48" s="208">
        <f t="shared" ref="D48" si="30">AG40</f>
        <v>25</v>
      </c>
      <c r="E48" s="208"/>
      <c r="F48" s="208"/>
      <c r="G48" s="37"/>
      <c r="H48" s="37"/>
      <c r="I48" s="37"/>
      <c r="J48" s="37"/>
      <c r="K48" s="37"/>
      <c r="L48" s="37"/>
      <c r="M48" s="208"/>
      <c r="N48" s="208"/>
      <c r="O48" s="208">
        <f t="shared" ref="O48" si="31">U41</f>
        <v>121</v>
      </c>
      <c r="P48" s="208"/>
      <c r="Q48" s="208"/>
      <c r="R48" s="208"/>
      <c r="S48" s="208"/>
      <c r="T48" s="37"/>
      <c r="U48" s="37"/>
      <c r="V48" s="37"/>
      <c r="W48" s="37"/>
      <c r="X48" s="37"/>
      <c r="Y48" s="37"/>
      <c r="Z48" s="208" t="s">
        <v>134</v>
      </c>
      <c r="AA48" s="208"/>
      <c r="AB48" s="208" t="s">
        <v>316</v>
      </c>
      <c r="AC48" s="241">
        <f t="shared" ref="AC48" si="32">O49</f>
        <v>23.14</v>
      </c>
      <c r="AD48" s="241"/>
      <c r="AE48" s="241"/>
      <c r="AF48" s="38" t="s">
        <v>105</v>
      </c>
      <c r="AG48" s="194">
        <f t="shared" ref="AG48" si="33">D39-AG46</f>
        <v>84</v>
      </c>
      <c r="AH48" s="194"/>
      <c r="AI48" s="194"/>
      <c r="AJ48" s="208" t="s">
        <v>122</v>
      </c>
      <c r="AK48" s="209">
        <f t="shared" ref="AK48" si="34">ROUND(AC48*AG48/AC49,2)</f>
        <v>10.8</v>
      </c>
      <c r="AL48" s="209"/>
      <c r="AM48" s="209"/>
      <c r="AN48" s="208" t="s">
        <v>103</v>
      </c>
      <c r="AO48" s="208"/>
      <c r="AP48" s="80"/>
    </row>
    <row r="49" spans="2:42" x14ac:dyDescent="0.2">
      <c r="B49" s="37"/>
      <c r="C49" s="208" t="s">
        <v>122</v>
      </c>
      <c r="D49" s="212">
        <f t="shared" ref="D49" si="35">ROUND(D47/D48,2)</f>
        <v>4</v>
      </c>
      <c r="E49" s="212"/>
      <c r="F49" s="212"/>
      <c r="G49" s="208" t="s">
        <v>70</v>
      </c>
      <c r="H49" s="208"/>
      <c r="I49" s="37"/>
      <c r="J49" s="37"/>
      <c r="K49" s="37"/>
      <c r="L49" s="37"/>
      <c r="M49" s="37"/>
      <c r="N49" s="208" t="s">
        <v>122</v>
      </c>
      <c r="O49" s="212">
        <f t="shared" ref="O49" si="36">ROUND(O47*R47/O48,2)</f>
        <v>23.14</v>
      </c>
      <c r="P49" s="212"/>
      <c r="Q49" s="212"/>
      <c r="R49" s="208" t="s">
        <v>70</v>
      </c>
      <c r="S49" s="208"/>
      <c r="T49" s="37"/>
      <c r="U49" s="37"/>
      <c r="V49" s="37"/>
      <c r="W49" s="37"/>
      <c r="X49" s="37"/>
      <c r="Y49" s="37"/>
      <c r="Z49" s="208"/>
      <c r="AA49" s="208"/>
      <c r="AB49" s="208"/>
      <c r="AC49" s="208">
        <f t="shared" ref="AC49" si="37">D39</f>
        <v>180</v>
      </c>
      <c r="AD49" s="208"/>
      <c r="AE49" s="208"/>
      <c r="AF49" s="208"/>
      <c r="AG49" s="208"/>
      <c r="AH49" s="208"/>
      <c r="AI49" s="208"/>
      <c r="AJ49" s="208"/>
      <c r="AK49" s="209"/>
      <c r="AL49" s="209"/>
      <c r="AM49" s="209"/>
      <c r="AN49" s="208"/>
      <c r="AO49" s="208"/>
      <c r="AP49" s="80"/>
    </row>
    <row r="50" spans="2:42" x14ac:dyDescent="0.2">
      <c r="B50" s="37"/>
      <c r="C50" s="208"/>
      <c r="D50" s="212"/>
      <c r="E50" s="212"/>
      <c r="F50" s="212"/>
      <c r="G50" s="208"/>
      <c r="H50" s="208"/>
      <c r="I50" s="37"/>
      <c r="J50" s="37"/>
      <c r="K50" s="37"/>
      <c r="L50" s="37"/>
      <c r="M50" s="37"/>
      <c r="N50" s="208"/>
      <c r="O50" s="212"/>
      <c r="P50" s="212"/>
      <c r="Q50" s="212"/>
      <c r="R50" s="208"/>
      <c r="S50" s="208"/>
      <c r="T50" s="37"/>
      <c r="U50" s="37"/>
      <c r="V50" s="37"/>
      <c r="W50" s="37"/>
      <c r="X50" s="37"/>
      <c r="Y50" s="37"/>
      <c r="Z50" s="37"/>
      <c r="AA50" s="37"/>
      <c r="AB50" s="37"/>
      <c r="AC50" s="37"/>
      <c r="AD50" s="37"/>
      <c r="AE50" s="37"/>
      <c r="AF50" s="37"/>
      <c r="AG50" s="37"/>
      <c r="AH50" s="37"/>
      <c r="AI50" s="37"/>
      <c r="AJ50" s="37"/>
      <c r="AK50" s="80"/>
      <c r="AL50" s="80"/>
      <c r="AM50" s="80"/>
      <c r="AN50" s="80"/>
      <c r="AO50" s="80"/>
      <c r="AP50" s="80"/>
    </row>
    <row r="51" spans="2:42" x14ac:dyDescent="0.2">
      <c r="B51" s="80"/>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80"/>
      <c r="AL51" s="80"/>
      <c r="AM51" s="80"/>
      <c r="AN51" s="80"/>
      <c r="AO51" s="80"/>
      <c r="AP51" s="80"/>
    </row>
    <row r="52" spans="2:42" x14ac:dyDescent="0.2">
      <c r="B52" s="80" t="s">
        <v>135</v>
      </c>
      <c r="C52" s="80"/>
      <c r="D52" s="80"/>
      <c r="E52" s="80"/>
      <c r="F52" s="80"/>
      <c r="G52" s="80"/>
      <c r="H52" s="80"/>
      <c r="I52" s="80"/>
      <c r="J52" s="80"/>
      <c r="K52" s="80"/>
      <c r="L52" s="80"/>
      <c r="M52" s="80"/>
      <c r="N52" s="80"/>
      <c r="O52" s="80"/>
      <c r="P52" s="37"/>
      <c r="Q52" s="37"/>
      <c r="R52" s="37"/>
      <c r="S52" s="37"/>
      <c r="T52" s="37"/>
      <c r="U52" s="37"/>
      <c r="V52" s="37"/>
      <c r="W52" s="37"/>
      <c r="X52" s="37"/>
      <c r="Y52" s="37"/>
      <c r="Z52" s="37"/>
      <c r="AA52" s="37"/>
      <c r="AB52" s="37"/>
      <c r="AC52" s="37"/>
      <c r="AD52" s="37"/>
      <c r="AE52" s="37"/>
      <c r="AF52" s="37"/>
      <c r="AG52" s="37"/>
      <c r="AH52" s="37"/>
      <c r="AI52" s="37"/>
      <c r="AJ52" s="37"/>
      <c r="AK52" s="80"/>
      <c r="AL52" s="80"/>
      <c r="AM52" s="80"/>
      <c r="AN52" s="80"/>
      <c r="AO52" s="80"/>
      <c r="AP52" s="80"/>
    </row>
    <row r="53" spans="2:42" x14ac:dyDescent="0.2">
      <c r="B53" s="208" t="s">
        <v>137</v>
      </c>
      <c r="C53" s="208"/>
      <c r="D53" s="208"/>
      <c r="E53" s="208"/>
      <c r="F53" s="208"/>
      <c r="G53" s="80" t="s">
        <v>122</v>
      </c>
      <c r="H53" s="208">
        <f t="shared" ref="H53" si="38">D49</f>
        <v>4</v>
      </c>
      <c r="I53" s="208"/>
      <c r="J53" s="80" t="str">
        <f t="shared" ref="J53" si="39">IF(N39="前方","+","-")</f>
        <v>-</v>
      </c>
      <c r="K53" s="213">
        <f t="shared" ref="K53" si="40">AK46</f>
        <v>12.34</v>
      </c>
      <c r="L53" s="213"/>
      <c r="M53" s="213"/>
      <c r="N53" s="37" t="s">
        <v>102</v>
      </c>
      <c r="O53" s="212">
        <f t="shared" ref="O53" si="41">(H53+(K53*IF(N39="後方",-1,1)))</f>
        <v>-8.34</v>
      </c>
      <c r="P53" s="212"/>
      <c r="Q53" s="212"/>
      <c r="R53" s="208" t="s">
        <v>103</v>
      </c>
      <c r="S53" s="208"/>
      <c r="T53" s="37"/>
      <c r="U53" s="37"/>
      <c r="V53" s="37"/>
      <c r="W53" s="37"/>
      <c r="X53" s="37"/>
      <c r="Y53" s="37"/>
      <c r="Z53" s="37"/>
      <c r="AA53" s="37"/>
      <c r="AB53" s="37"/>
      <c r="AC53" s="37"/>
      <c r="AD53" s="37"/>
      <c r="AE53" s="37"/>
      <c r="AF53" s="37"/>
      <c r="AG53" s="37"/>
      <c r="AH53" s="37"/>
      <c r="AI53" s="37"/>
      <c r="AJ53" s="37"/>
      <c r="AK53" s="80"/>
      <c r="AL53" s="80"/>
      <c r="AM53" s="80"/>
      <c r="AN53" s="80"/>
      <c r="AO53" s="80"/>
      <c r="AP53" s="80"/>
    </row>
    <row r="54" spans="2:42" x14ac:dyDescent="0.2">
      <c r="B54" s="208" t="s">
        <v>136</v>
      </c>
      <c r="C54" s="208"/>
      <c r="D54" s="208"/>
      <c r="E54" s="208"/>
      <c r="F54" s="208"/>
      <c r="G54" s="80" t="s">
        <v>122</v>
      </c>
      <c r="H54" s="208">
        <f t="shared" ref="H54" si="42">D49</f>
        <v>4</v>
      </c>
      <c r="I54" s="208"/>
      <c r="J54" s="80" t="str">
        <f t="shared" ref="J54" si="43">IF(J53="+","-","+")</f>
        <v>+</v>
      </c>
      <c r="K54" s="208">
        <f t="shared" ref="K54" si="44">AK48</f>
        <v>10.8</v>
      </c>
      <c r="L54" s="208"/>
      <c r="M54" s="208"/>
      <c r="N54" s="37" t="s">
        <v>102</v>
      </c>
      <c r="O54" s="212">
        <f t="shared" ref="O54" si="45">(H54+(K54*IF(N39="後方",1,-1)))</f>
        <v>14.8</v>
      </c>
      <c r="P54" s="212"/>
      <c r="Q54" s="212"/>
      <c r="R54" s="208" t="s">
        <v>103</v>
      </c>
      <c r="S54" s="208"/>
      <c r="T54" s="37"/>
      <c r="U54" s="37"/>
      <c r="V54" s="37"/>
      <c r="W54" s="37"/>
      <c r="X54" s="37"/>
      <c r="Y54" s="37"/>
      <c r="Z54" s="37"/>
      <c r="AA54" s="37"/>
      <c r="AB54" s="37"/>
      <c r="AC54" s="37"/>
      <c r="AD54" s="37"/>
      <c r="AE54" s="37"/>
      <c r="AF54" s="37"/>
      <c r="AG54" s="37"/>
      <c r="AH54" s="37"/>
      <c r="AI54" s="37"/>
      <c r="AJ54" s="37"/>
      <c r="AK54" s="80"/>
      <c r="AL54" s="80"/>
      <c r="AM54" s="80"/>
      <c r="AN54" s="80"/>
      <c r="AO54" s="80"/>
      <c r="AP54" s="80"/>
    </row>
    <row r="56" spans="2:42" x14ac:dyDescent="0.2">
      <c r="B56" s="15" t="s">
        <v>220</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97" t="s">
        <v>118</v>
      </c>
      <c r="AG56" s="98" t="s">
        <v>119</v>
      </c>
      <c r="AI56" s="15"/>
      <c r="AJ56" s="15"/>
    </row>
    <row r="57" spans="2:42" x14ac:dyDescent="0.2">
      <c r="B57" s="238" t="s">
        <v>9</v>
      </c>
      <c r="C57" s="201"/>
      <c r="D57" s="204">
        <v>160</v>
      </c>
      <c r="E57" s="204"/>
      <c r="F57" s="200" t="s">
        <v>108</v>
      </c>
      <c r="G57" s="201"/>
      <c r="H57" s="201"/>
      <c r="I57" s="201"/>
      <c r="J57" s="201"/>
      <c r="K57" s="201"/>
      <c r="L57" s="201"/>
      <c r="M57" s="201"/>
      <c r="N57" s="243" t="s">
        <v>118</v>
      </c>
      <c r="O57" s="243"/>
      <c r="P57" s="204">
        <v>30</v>
      </c>
      <c r="Q57" s="204"/>
      <c r="R57" s="200" t="s">
        <v>109</v>
      </c>
      <c r="S57" s="201"/>
      <c r="T57" s="201"/>
      <c r="U57" s="201"/>
      <c r="V57" s="204">
        <v>140</v>
      </c>
      <c r="W57" s="204"/>
      <c r="X57" s="200" t="s">
        <v>110</v>
      </c>
      <c r="Y57" s="201"/>
      <c r="Z57" s="201"/>
      <c r="AA57" s="201"/>
      <c r="AB57" s="201"/>
      <c r="AC57" s="201"/>
      <c r="AD57" s="201"/>
      <c r="AE57" s="201"/>
      <c r="AF57" s="201"/>
      <c r="AG57" s="201"/>
      <c r="AH57" s="201"/>
      <c r="AI57" s="201"/>
      <c r="AJ57" s="201"/>
      <c r="AK57" s="201"/>
      <c r="AL57" s="201"/>
      <c r="AM57" s="201"/>
      <c r="AN57" s="201"/>
      <c r="AO57" s="201"/>
      <c r="AP57" s="16"/>
    </row>
    <row r="58" spans="2:42" x14ac:dyDescent="0.2">
      <c r="B58" s="205" t="s">
        <v>111</v>
      </c>
      <c r="C58" s="207"/>
      <c r="D58" s="207"/>
      <c r="E58" s="207"/>
      <c r="F58" s="207"/>
      <c r="G58" s="207"/>
      <c r="H58" s="207"/>
      <c r="I58" s="207"/>
      <c r="J58" s="207"/>
      <c r="K58" s="207"/>
      <c r="L58" s="207"/>
      <c r="M58" s="207"/>
      <c r="N58" s="207"/>
      <c r="O58" s="207"/>
      <c r="P58" s="207"/>
      <c r="Q58" s="207"/>
      <c r="R58" s="207"/>
      <c r="S58" s="18">
        <v>6</v>
      </c>
      <c r="T58" s="74" t="s">
        <v>112</v>
      </c>
      <c r="U58" s="244" t="s">
        <v>118</v>
      </c>
      <c r="V58" s="244"/>
      <c r="W58" s="206" t="s">
        <v>113</v>
      </c>
      <c r="X58" s="207"/>
      <c r="Y58" s="207"/>
      <c r="Z58" s="207"/>
      <c r="AA58" s="207"/>
      <c r="AB58" s="207"/>
      <c r="AC58" s="207"/>
      <c r="AD58" s="207"/>
      <c r="AE58" s="207"/>
      <c r="AF58" s="207"/>
      <c r="AG58" s="246">
        <v>32</v>
      </c>
      <c r="AH58" s="246"/>
      <c r="AI58" s="245" t="s">
        <v>114</v>
      </c>
      <c r="AJ58" s="245"/>
      <c r="AK58" s="245"/>
      <c r="AL58" s="245"/>
      <c r="AM58" s="245"/>
      <c r="AN58" s="245"/>
      <c r="AO58" s="245"/>
      <c r="AP58" s="17"/>
    </row>
    <row r="59" spans="2:42" x14ac:dyDescent="0.2">
      <c r="B59" s="205" t="s">
        <v>319</v>
      </c>
      <c r="C59" s="207"/>
      <c r="D59" s="207"/>
      <c r="E59" s="207"/>
      <c r="F59" s="207"/>
      <c r="G59" s="207"/>
      <c r="H59" s="207"/>
      <c r="I59" s="207"/>
      <c r="J59" s="207"/>
      <c r="K59" s="207"/>
      <c r="L59" s="207"/>
      <c r="M59" s="207"/>
      <c r="N59" s="207"/>
      <c r="O59" s="207"/>
      <c r="P59" s="207"/>
      <c r="Q59" s="207"/>
      <c r="R59" s="207"/>
      <c r="S59" s="207"/>
      <c r="T59" s="207"/>
      <c r="U59" s="202">
        <v>130</v>
      </c>
      <c r="V59" s="202"/>
      <c r="W59" s="206" t="s">
        <v>116</v>
      </c>
      <c r="X59" s="206"/>
      <c r="Y59" s="206"/>
      <c r="Z59" s="206"/>
      <c r="AA59" s="206"/>
      <c r="AB59" s="206"/>
      <c r="AC59" s="206"/>
      <c r="AD59" s="206"/>
      <c r="AE59" s="206"/>
      <c r="AF59" s="206"/>
      <c r="AG59" s="206"/>
      <c r="AH59" s="206"/>
      <c r="AI59" s="206"/>
      <c r="AJ59" s="206"/>
      <c r="AK59" s="206"/>
      <c r="AL59" s="206"/>
      <c r="AM59" s="206"/>
      <c r="AN59" s="206"/>
      <c r="AO59" s="206"/>
      <c r="AP59" s="242"/>
    </row>
    <row r="60" spans="2:42" x14ac:dyDescent="0.2">
      <c r="B60" s="235" t="s">
        <v>117</v>
      </c>
      <c r="C60" s="236"/>
      <c r="D60" s="236"/>
      <c r="E60" s="23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1"/>
      <c r="AL60" s="1"/>
      <c r="AM60" s="1"/>
      <c r="AN60" s="1"/>
      <c r="AO60" s="1"/>
      <c r="AP60" s="19"/>
    </row>
    <row r="61" spans="2:42"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2:42" x14ac:dyDescent="0.2">
      <c r="B62" s="37" t="s">
        <v>359</v>
      </c>
      <c r="C62" s="37"/>
      <c r="D62" s="37"/>
      <c r="E62" s="37"/>
      <c r="F62" s="37"/>
      <c r="G62" s="37"/>
      <c r="H62" s="37"/>
      <c r="I62" s="37"/>
      <c r="J62" s="37"/>
      <c r="K62" s="37"/>
      <c r="L62" s="37"/>
      <c r="M62" s="37" t="s">
        <v>380</v>
      </c>
      <c r="N62" s="37"/>
      <c r="O62" s="37"/>
      <c r="P62" s="37"/>
      <c r="Q62" s="37"/>
      <c r="R62" s="37"/>
      <c r="S62" s="37"/>
      <c r="T62" s="37"/>
      <c r="U62" s="37"/>
      <c r="V62" s="37"/>
      <c r="W62" s="37"/>
      <c r="X62" s="37"/>
      <c r="Y62" s="37"/>
      <c r="Z62" s="37" t="s">
        <v>381</v>
      </c>
      <c r="AA62" s="37"/>
      <c r="AB62" s="37"/>
      <c r="AC62" s="37"/>
      <c r="AD62" s="37"/>
      <c r="AE62" s="37"/>
      <c r="AF62" s="37"/>
      <c r="AG62" s="37"/>
      <c r="AH62" s="37"/>
      <c r="AI62" s="37"/>
      <c r="AJ62" s="37"/>
      <c r="AK62" s="80"/>
      <c r="AL62" s="80"/>
      <c r="AM62" s="80"/>
      <c r="AN62" s="80"/>
      <c r="AO62" s="80"/>
      <c r="AP62" s="80"/>
    </row>
    <row r="63" spans="2:42" x14ac:dyDescent="0.2">
      <c r="B63" s="208" t="s">
        <v>121</v>
      </c>
      <c r="C63" s="208" t="s">
        <v>122</v>
      </c>
      <c r="D63" s="194" t="s">
        <v>92</v>
      </c>
      <c r="E63" s="194"/>
      <c r="F63" s="194"/>
      <c r="G63" s="37"/>
      <c r="H63" s="37"/>
      <c r="I63" s="37"/>
      <c r="J63" s="37"/>
      <c r="K63" s="37"/>
      <c r="L63" s="37"/>
      <c r="M63" s="208" t="s">
        <v>91</v>
      </c>
      <c r="N63" s="208" t="s">
        <v>122</v>
      </c>
      <c r="O63" s="194" t="s">
        <v>92</v>
      </c>
      <c r="P63" s="194"/>
      <c r="Q63" s="38" t="s">
        <v>105</v>
      </c>
      <c r="R63" s="194" t="s">
        <v>93</v>
      </c>
      <c r="S63" s="194"/>
      <c r="T63" s="37"/>
      <c r="U63" s="37"/>
      <c r="V63" s="37"/>
      <c r="W63" s="37"/>
      <c r="X63" s="37"/>
      <c r="Y63" s="37"/>
      <c r="Z63" s="37"/>
      <c r="AA63" s="37"/>
      <c r="AB63" s="37"/>
      <c r="AC63" s="37"/>
      <c r="AD63" s="37"/>
      <c r="AE63" s="37"/>
      <c r="AF63" s="37"/>
      <c r="AG63" s="37"/>
      <c r="AH63" s="37"/>
      <c r="AI63" s="37"/>
      <c r="AJ63" s="37"/>
      <c r="AK63" s="80"/>
      <c r="AL63" s="80"/>
      <c r="AM63" s="80"/>
      <c r="AN63" s="80"/>
      <c r="AO63" s="80"/>
      <c r="AP63" s="80"/>
    </row>
    <row r="64" spans="2:42" x14ac:dyDescent="0.2">
      <c r="B64" s="208"/>
      <c r="C64" s="208"/>
      <c r="D64" s="208" t="s">
        <v>124</v>
      </c>
      <c r="E64" s="208"/>
      <c r="F64" s="208"/>
      <c r="G64" s="37"/>
      <c r="H64" s="37"/>
      <c r="I64" s="37"/>
      <c r="J64" s="37"/>
      <c r="K64" s="37"/>
      <c r="L64" s="37"/>
      <c r="M64" s="208"/>
      <c r="N64" s="208"/>
      <c r="O64" s="208" t="s">
        <v>94</v>
      </c>
      <c r="P64" s="208"/>
      <c r="Q64" s="208"/>
      <c r="R64" s="208"/>
      <c r="S64" s="208"/>
      <c r="T64" s="37"/>
      <c r="U64" s="37"/>
      <c r="V64" s="37"/>
      <c r="W64" s="37"/>
      <c r="X64" s="37"/>
      <c r="Y64" s="37"/>
      <c r="Z64" s="208" t="s">
        <v>133</v>
      </c>
      <c r="AA64" s="208"/>
      <c r="AB64" s="208" t="s">
        <v>102</v>
      </c>
      <c r="AC64" s="241">
        <f t="shared" ref="AC64" si="46">O67</f>
        <v>32.31</v>
      </c>
      <c r="AD64" s="241"/>
      <c r="AE64" s="241"/>
      <c r="AF64" s="38" t="s">
        <v>105</v>
      </c>
      <c r="AG64" s="194">
        <f t="shared" ref="AG64" si="47">D57/2-S58*IF($U58="前方",1,-1)</f>
        <v>74</v>
      </c>
      <c r="AH64" s="194"/>
      <c r="AI64" s="194"/>
      <c r="AJ64" s="208" t="s">
        <v>122</v>
      </c>
      <c r="AK64" s="209">
        <f t="shared" ref="AK64" si="48">ROUND(AC64*AG64/AC65,2)</f>
        <v>14.94</v>
      </c>
      <c r="AL64" s="209"/>
      <c r="AM64" s="209"/>
      <c r="AN64" s="208" t="s">
        <v>103</v>
      </c>
      <c r="AO64" s="208"/>
      <c r="AP64" s="80"/>
    </row>
    <row r="65" spans="2:42" x14ac:dyDescent="0.2">
      <c r="B65" s="37"/>
      <c r="C65" s="208" t="s">
        <v>122</v>
      </c>
      <c r="D65" s="194">
        <f t="shared" ref="D65" si="49">V57</f>
        <v>140</v>
      </c>
      <c r="E65" s="194"/>
      <c r="F65" s="194"/>
      <c r="G65" s="37"/>
      <c r="H65" s="37"/>
      <c r="I65" s="37"/>
      <c r="J65" s="37"/>
      <c r="K65" s="37"/>
      <c r="L65" s="37"/>
      <c r="M65" s="208"/>
      <c r="N65" s="208" t="s">
        <v>122</v>
      </c>
      <c r="O65" s="194">
        <f t="shared" ref="O65" si="50">V57</f>
        <v>140</v>
      </c>
      <c r="P65" s="194"/>
      <c r="Q65" s="38" t="s">
        <v>105</v>
      </c>
      <c r="R65" s="194">
        <f t="shared" ref="R65" si="51">P57</f>
        <v>30</v>
      </c>
      <c r="S65" s="194"/>
      <c r="T65" s="37"/>
      <c r="U65" s="37"/>
      <c r="V65" s="37"/>
      <c r="W65" s="37"/>
      <c r="X65" s="37"/>
      <c r="Y65" s="37"/>
      <c r="Z65" s="208"/>
      <c r="AA65" s="208"/>
      <c r="AB65" s="208"/>
      <c r="AC65" s="208">
        <f t="shared" ref="AC65" si="52">D57</f>
        <v>160</v>
      </c>
      <c r="AD65" s="208"/>
      <c r="AE65" s="208"/>
      <c r="AF65" s="208"/>
      <c r="AG65" s="208"/>
      <c r="AH65" s="208"/>
      <c r="AI65" s="208"/>
      <c r="AJ65" s="208"/>
      <c r="AK65" s="209"/>
      <c r="AL65" s="209"/>
      <c r="AM65" s="209"/>
      <c r="AN65" s="208"/>
      <c r="AO65" s="208"/>
      <c r="AP65" s="80"/>
    </row>
    <row r="66" spans="2:42" x14ac:dyDescent="0.2">
      <c r="B66" s="37"/>
      <c r="C66" s="208"/>
      <c r="D66" s="208">
        <f t="shared" ref="D66" si="53">AG58</f>
        <v>32</v>
      </c>
      <c r="E66" s="208"/>
      <c r="F66" s="208"/>
      <c r="G66" s="37"/>
      <c r="H66" s="37"/>
      <c r="I66" s="37"/>
      <c r="J66" s="37"/>
      <c r="K66" s="37"/>
      <c r="L66" s="37"/>
      <c r="M66" s="208"/>
      <c r="N66" s="208"/>
      <c r="O66" s="208">
        <f t="shared" ref="O66" si="54">U59</f>
        <v>130</v>
      </c>
      <c r="P66" s="208"/>
      <c r="Q66" s="208"/>
      <c r="R66" s="208"/>
      <c r="S66" s="208"/>
      <c r="T66" s="37"/>
      <c r="U66" s="37"/>
      <c r="V66" s="37"/>
      <c r="W66" s="37"/>
      <c r="X66" s="37"/>
      <c r="Y66" s="37"/>
      <c r="Z66" s="208" t="s">
        <v>134</v>
      </c>
      <c r="AA66" s="208"/>
      <c r="AB66" s="208" t="s">
        <v>316</v>
      </c>
      <c r="AC66" s="241">
        <f t="shared" ref="AC66" si="55">O67</f>
        <v>32.31</v>
      </c>
      <c r="AD66" s="241"/>
      <c r="AE66" s="241"/>
      <c r="AF66" s="38" t="s">
        <v>105</v>
      </c>
      <c r="AG66" s="194">
        <f t="shared" ref="AG66" si="56">D57-AG64</f>
        <v>86</v>
      </c>
      <c r="AH66" s="194"/>
      <c r="AI66" s="194"/>
      <c r="AJ66" s="208" t="s">
        <v>122</v>
      </c>
      <c r="AK66" s="209">
        <f t="shared" ref="AK66" si="57">ROUND(AC66*AG66/AC67,2)</f>
        <v>17.37</v>
      </c>
      <c r="AL66" s="209"/>
      <c r="AM66" s="209"/>
      <c r="AN66" s="208" t="s">
        <v>103</v>
      </c>
      <c r="AO66" s="208"/>
      <c r="AP66" s="80"/>
    </row>
    <row r="67" spans="2:42" x14ac:dyDescent="0.2">
      <c r="B67" s="37"/>
      <c r="C67" s="208" t="s">
        <v>122</v>
      </c>
      <c r="D67" s="212">
        <f t="shared" ref="D67" si="58">ROUND(D65/D66,2)</f>
        <v>4.38</v>
      </c>
      <c r="E67" s="212"/>
      <c r="F67" s="212"/>
      <c r="G67" s="208" t="s">
        <v>70</v>
      </c>
      <c r="H67" s="208"/>
      <c r="I67" s="37"/>
      <c r="J67" s="37"/>
      <c r="K67" s="37"/>
      <c r="L67" s="37"/>
      <c r="M67" s="37"/>
      <c r="N67" s="208" t="s">
        <v>122</v>
      </c>
      <c r="O67" s="212">
        <f t="shared" ref="O67" si="59">ROUND(O65*R65/O66,2)</f>
        <v>32.31</v>
      </c>
      <c r="P67" s="212"/>
      <c r="Q67" s="212"/>
      <c r="R67" s="208" t="s">
        <v>70</v>
      </c>
      <c r="S67" s="208"/>
      <c r="T67" s="37"/>
      <c r="U67" s="37"/>
      <c r="V67" s="37"/>
      <c r="W67" s="37"/>
      <c r="X67" s="37"/>
      <c r="Y67" s="37"/>
      <c r="Z67" s="208"/>
      <c r="AA67" s="208"/>
      <c r="AB67" s="208"/>
      <c r="AC67" s="208">
        <f t="shared" ref="AC67" si="60">D57</f>
        <v>160</v>
      </c>
      <c r="AD67" s="208"/>
      <c r="AE67" s="208"/>
      <c r="AF67" s="208"/>
      <c r="AG67" s="208"/>
      <c r="AH67" s="208"/>
      <c r="AI67" s="208"/>
      <c r="AJ67" s="208"/>
      <c r="AK67" s="209"/>
      <c r="AL67" s="209"/>
      <c r="AM67" s="209"/>
      <c r="AN67" s="208"/>
      <c r="AO67" s="208"/>
      <c r="AP67" s="80"/>
    </row>
    <row r="68" spans="2:42" x14ac:dyDescent="0.2">
      <c r="B68" s="37"/>
      <c r="C68" s="208"/>
      <c r="D68" s="212"/>
      <c r="E68" s="212"/>
      <c r="F68" s="212"/>
      <c r="G68" s="208"/>
      <c r="H68" s="208"/>
      <c r="I68" s="37"/>
      <c r="J68" s="37"/>
      <c r="K68" s="37"/>
      <c r="L68" s="37"/>
      <c r="M68" s="37"/>
      <c r="N68" s="208"/>
      <c r="O68" s="212"/>
      <c r="P68" s="212"/>
      <c r="Q68" s="212"/>
      <c r="R68" s="208"/>
      <c r="S68" s="208"/>
      <c r="T68" s="37"/>
      <c r="U68" s="37"/>
      <c r="V68" s="37"/>
      <c r="W68" s="37"/>
      <c r="X68" s="37"/>
      <c r="Y68" s="37"/>
      <c r="Z68" s="37"/>
      <c r="AA68" s="37"/>
      <c r="AB68" s="37"/>
      <c r="AC68" s="37"/>
      <c r="AD68" s="37"/>
      <c r="AE68" s="37"/>
      <c r="AF68" s="37"/>
      <c r="AG68" s="37"/>
      <c r="AH68" s="37"/>
      <c r="AI68" s="37"/>
      <c r="AJ68" s="37"/>
      <c r="AK68" s="80"/>
      <c r="AL68" s="80"/>
      <c r="AM68" s="80"/>
      <c r="AN68" s="80"/>
      <c r="AO68" s="80"/>
      <c r="AP68" s="80"/>
    </row>
    <row r="69" spans="2:42" x14ac:dyDescent="0.2">
      <c r="B69" s="80"/>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80"/>
      <c r="AL69" s="80"/>
      <c r="AM69" s="80"/>
      <c r="AN69" s="80"/>
      <c r="AO69" s="80"/>
      <c r="AP69" s="80"/>
    </row>
    <row r="70" spans="2:42" x14ac:dyDescent="0.2">
      <c r="B70" s="80" t="s">
        <v>135</v>
      </c>
      <c r="C70" s="80"/>
      <c r="D70" s="80"/>
      <c r="E70" s="80"/>
      <c r="F70" s="80"/>
      <c r="G70" s="80"/>
      <c r="H70" s="80"/>
      <c r="I70" s="80"/>
      <c r="J70" s="80"/>
      <c r="K70" s="80"/>
      <c r="L70" s="80"/>
      <c r="M70" s="80"/>
      <c r="N70" s="80"/>
      <c r="O70" s="80"/>
      <c r="P70" s="37"/>
      <c r="Q70" s="37"/>
      <c r="R70" s="37"/>
      <c r="S70" s="37"/>
      <c r="T70" s="37"/>
      <c r="U70" s="37"/>
      <c r="V70" s="37"/>
      <c r="W70" s="37"/>
      <c r="X70" s="37"/>
      <c r="Y70" s="37"/>
      <c r="Z70" s="37"/>
      <c r="AA70" s="37"/>
      <c r="AB70" s="37"/>
      <c r="AC70" s="37"/>
      <c r="AD70" s="37"/>
      <c r="AE70" s="37"/>
      <c r="AF70" s="37"/>
      <c r="AG70" s="37"/>
      <c r="AH70" s="37"/>
      <c r="AI70" s="37"/>
      <c r="AJ70" s="37"/>
      <c r="AK70" s="80"/>
      <c r="AL70" s="80"/>
      <c r="AM70" s="80"/>
      <c r="AN70" s="80"/>
      <c r="AO70" s="80"/>
      <c r="AP70" s="80"/>
    </row>
    <row r="71" spans="2:42" x14ac:dyDescent="0.2">
      <c r="B71" s="208" t="s">
        <v>137</v>
      </c>
      <c r="C71" s="208"/>
      <c r="D71" s="208"/>
      <c r="E71" s="208"/>
      <c r="F71" s="208"/>
      <c r="G71" s="80" t="s">
        <v>122</v>
      </c>
      <c r="H71" s="208">
        <f t="shared" ref="H71" si="61">D67</f>
        <v>4.38</v>
      </c>
      <c r="I71" s="208"/>
      <c r="J71" s="80" t="str">
        <f t="shared" ref="J71" si="62">IF(N57="前方","+","-")</f>
        <v>+</v>
      </c>
      <c r="K71" s="213">
        <f t="shared" ref="K71" si="63">AK64</f>
        <v>14.94</v>
      </c>
      <c r="L71" s="213"/>
      <c r="M71" s="213"/>
      <c r="N71" s="37" t="s">
        <v>102</v>
      </c>
      <c r="O71" s="212">
        <f t="shared" ref="O71" si="64">(H71+(K71*IF(N57="後方",-1,1)))</f>
        <v>19.32</v>
      </c>
      <c r="P71" s="212"/>
      <c r="Q71" s="212"/>
      <c r="R71" s="208" t="s">
        <v>103</v>
      </c>
      <c r="S71" s="208"/>
      <c r="T71" s="37"/>
      <c r="U71" s="37"/>
      <c r="V71" s="37"/>
      <c r="W71" s="37"/>
      <c r="X71" s="37"/>
      <c r="Y71" s="37"/>
      <c r="Z71" s="37"/>
      <c r="AA71" s="37"/>
      <c r="AB71" s="37"/>
      <c r="AC71" s="37"/>
      <c r="AD71" s="37"/>
      <c r="AE71" s="37"/>
      <c r="AF71" s="37"/>
      <c r="AG71" s="37"/>
      <c r="AH71" s="37"/>
      <c r="AI71" s="37"/>
      <c r="AJ71" s="37"/>
      <c r="AK71" s="80"/>
      <c r="AL71" s="80"/>
      <c r="AM71" s="80"/>
      <c r="AN71" s="80"/>
      <c r="AO71" s="80"/>
      <c r="AP71" s="80"/>
    </row>
    <row r="72" spans="2:42" x14ac:dyDescent="0.2">
      <c r="B72" s="208" t="s">
        <v>136</v>
      </c>
      <c r="C72" s="208"/>
      <c r="D72" s="208"/>
      <c r="E72" s="208"/>
      <c r="F72" s="208"/>
      <c r="G72" s="80" t="s">
        <v>122</v>
      </c>
      <c r="H72" s="208">
        <f t="shared" ref="H72" si="65">D67</f>
        <v>4.38</v>
      </c>
      <c r="I72" s="208"/>
      <c r="J72" s="80" t="str">
        <f t="shared" ref="J72" si="66">IF(J71="+","-","+")</f>
        <v>-</v>
      </c>
      <c r="K72" s="208">
        <f t="shared" ref="K72" si="67">AK66</f>
        <v>17.37</v>
      </c>
      <c r="L72" s="208"/>
      <c r="M72" s="208"/>
      <c r="N72" s="37" t="s">
        <v>102</v>
      </c>
      <c r="O72" s="212">
        <f t="shared" ref="O72" si="68">(H72+(K72*IF(N57="後方",1,-1)))</f>
        <v>-12.990000000000002</v>
      </c>
      <c r="P72" s="212"/>
      <c r="Q72" s="212"/>
      <c r="R72" s="208" t="s">
        <v>103</v>
      </c>
      <c r="S72" s="208"/>
      <c r="T72" s="37"/>
      <c r="U72" s="37"/>
      <c r="V72" s="37"/>
      <c r="W72" s="37"/>
      <c r="X72" s="37"/>
      <c r="Y72" s="37"/>
      <c r="Z72" s="37"/>
      <c r="AA72" s="37"/>
      <c r="AB72" s="37"/>
      <c r="AC72" s="37"/>
      <c r="AD72" s="37"/>
      <c r="AE72" s="37"/>
      <c r="AF72" s="37"/>
      <c r="AG72" s="37"/>
      <c r="AH72" s="37"/>
      <c r="AI72" s="37"/>
      <c r="AJ72" s="37"/>
      <c r="AK72" s="80"/>
      <c r="AL72" s="80"/>
      <c r="AM72" s="80"/>
      <c r="AN72" s="80"/>
      <c r="AO72" s="80"/>
      <c r="AP72" s="80"/>
    </row>
    <row r="74" spans="2:42" x14ac:dyDescent="0.2">
      <c r="B74" s="15" t="s">
        <v>221</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97" t="s">
        <v>118</v>
      </c>
      <c r="AG74" s="98" t="s">
        <v>119</v>
      </c>
      <c r="AI74" s="15"/>
      <c r="AJ74" s="15"/>
    </row>
    <row r="75" spans="2:42" x14ac:dyDescent="0.2">
      <c r="B75" s="238" t="s">
        <v>9</v>
      </c>
      <c r="C75" s="201"/>
      <c r="D75" s="204">
        <v>142</v>
      </c>
      <c r="E75" s="204"/>
      <c r="F75" s="200" t="s">
        <v>108</v>
      </c>
      <c r="G75" s="201"/>
      <c r="H75" s="201"/>
      <c r="I75" s="201"/>
      <c r="J75" s="201"/>
      <c r="K75" s="201"/>
      <c r="L75" s="201"/>
      <c r="M75" s="201"/>
      <c r="N75" s="243" t="s">
        <v>118</v>
      </c>
      <c r="O75" s="243"/>
      <c r="P75" s="204">
        <v>22</v>
      </c>
      <c r="Q75" s="204"/>
      <c r="R75" s="200" t="s">
        <v>109</v>
      </c>
      <c r="S75" s="201"/>
      <c r="T75" s="201"/>
      <c r="U75" s="201"/>
      <c r="V75" s="204">
        <v>120</v>
      </c>
      <c r="W75" s="204"/>
      <c r="X75" s="200" t="s">
        <v>110</v>
      </c>
      <c r="Y75" s="201"/>
      <c r="Z75" s="201"/>
      <c r="AA75" s="201"/>
      <c r="AB75" s="201"/>
      <c r="AC75" s="201"/>
      <c r="AD75" s="201"/>
      <c r="AE75" s="201"/>
      <c r="AF75" s="201"/>
      <c r="AG75" s="201"/>
      <c r="AH75" s="201"/>
      <c r="AI75" s="201"/>
      <c r="AJ75" s="201"/>
      <c r="AK75" s="201"/>
      <c r="AL75" s="201"/>
      <c r="AM75" s="201"/>
      <c r="AN75" s="201"/>
      <c r="AO75" s="201"/>
      <c r="AP75" s="16"/>
    </row>
    <row r="76" spans="2:42" x14ac:dyDescent="0.2">
      <c r="B76" s="205" t="s">
        <v>111</v>
      </c>
      <c r="C76" s="207"/>
      <c r="D76" s="207"/>
      <c r="E76" s="207"/>
      <c r="F76" s="207"/>
      <c r="G76" s="207"/>
      <c r="H76" s="207"/>
      <c r="I76" s="207"/>
      <c r="J76" s="207"/>
      <c r="K76" s="207"/>
      <c r="L76" s="207"/>
      <c r="M76" s="207"/>
      <c r="N76" s="207"/>
      <c r="O76" s="207"/>
      <c r="P76" s="207"/>
      <c r="Q76" s="207"/>
      <c r="R76" s="207"/>
      <c r="S76" s="18">
        <v>4</v>
      </c>
      <c r="T76" s="74" t="s">
        <v>112</v>
      </c>
      <c r="U76" s="244" t="s">
        <v>119</v>
      </c>
      <c r="V76" s="244"/>
      <c r="W76" s="206" t="s">
        <v>113</v>
      </c>
      <c r="X76" s="207"/>
      <c r="Y76" s="207"/>
      <c r="Z76" s="207"/>
      <c r="AA76" s="207"/>
      <c r="AB76" s="207"/>
      <c r="AC76" s="207"/>
      <c r="AD76" s="207"/>
      <c r="AE76" s="207"/>
      <c r="AF76" s="207"/>
      <c r="AG76" s="246">
        <v>28</v>
      </c>
      <c r="AH76" s="246"/>
      <c r="AI76" s="245" t="s">
        <v>114</v>
      </c>
      <c r="AJ76" s="245"/>
      <c r="AK76" s="245"/>
      <c r="AL76" s="245"/>
      <c r="AM76" s="245"/>
      <c r="AN76" s="245"/>
      <c r="AO76" s="245"/>
      <c r="AP76" s="17"/>
    </row>
    <row r="77" spans="2:42" x14ac:dyDescent="0.2">
      <c r="B77" s="205" t="s">
        <v>320</v>
      </c>
      <c r="C77" s="207"/>
      <c r="D77" s="207"/>
      <c r="E77" s="207"/>
      <c r="F77" s="207"/>
      <c r="G77" s="207"/>
      <c r="H77" s="207"/>
      <c r="I77" s="207"/>
      <c r="J77" s="207"/>
      <c r="K77" s="207"/>
      <c r="L77" s="207"/>
      <c r="M77" s="207"/>
      <c r="N77" s="207"/>
      <c r="O77" s="207"/>
      <c r="P77" s="207"/>
      <c r="Q77" s="207"/>
      <c r="R77" s="207"/>
      <c r="S77" s="207"/>
      <c r="T77" s="207"/>
      <c r="U77" s="202">
        <v>130</v>
      </c>
      <c r="V77" s="202"/>
      <c r="W77" s="206" t="s">
        <v>116</v>
      </c>
      <c r="X77" s="206"/>
      <c r="Y77" s="206"/>
      <c r="Z77" s="206"/>
      <c r="AA77" s="206"/>
      <c r="AB77" s="206"/>
      <c r="AC77" s="206"/>
      <c r="AD77" s="206"/>
      <c r="AE77" s="206"/>
      <c r="AF77" s="206"/>
      <c r="AG77" s="206"/>
      <c r="AH77" s="206"/>
      <c r="AI77" s="206"/>
      <c r="AJ77" s="206"/>
      <c r="AK77" s="206"/>
      <c r="AL77" s="206"/>
      <c r="AM77" s="206"/>
      <c r="AN77" s="206"/>
      <c r="AO77" s="206"/>
      <c r="AP77" s="242"/>
    </row>
    <row r="78" spans="2:42" x14ac:dyDescent="0.2">
      <c r="B78" s="235" t="s">
        <v>117</v>
      </c>
      <c r="C78" s="236"/>
      <c r="D78" s="236"/>
      <c r="E78" s="23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1"/>
      <c r="AL78" s="1"/>
      <c r="AM78" s="1"/>
      <c r="AN78" s="1"/>
      <c r="AO78" s="1"/>
      <c r="AP78" s="19"/>
    </row>
    <row r="79" spans="2:42" x14ac:dyDescent="0.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2:42" x14ac:dyDescent="0.2">
      <c r="B80" s="37" t="s">
        <v>359</v>
      </c>
      <c r="C80" s="37"/>
      <c r="D80" s="37"/>
      <c r="E80" s="37"/>
      <c r="F80" s="37"/>
      <c r="G80" s="37"/>
      <c r="H80" s="37"/>
      <c r="I80" s="37"/>
      <c r="J80" s="37"/>
      <c r="K80" s="37"/>
      <c r="L80" s="37"/>
      <c r="M80" s="37" t="s">
        <v>380</v>
      </c>
      <c r="N80" s="37"/>
      <c r="O80" s="37"/>
      <c r="P80" s="37"/>
      <c r="Q80" s="37"/>
      <c r="R80" s="37"/>
      <c r="S80" s="37"/>
      <c r="T80" s="37"/>
      <c r="U80" s="37"/>
      <c r="V80" s="37"/>
      <c r="W80" s="37"/>
      <c r="X80" s="37"/>
      <c r="Y80" s="37"/>
      <c r="Z80" s="37" t="s">
        <v>381</v>
      </c>
      <c r="AA80" s="37"/>
      <c r="AB80" s="37"/>
      <c r="AC80" s="37"/>
      <c r="AD80" s="37"/>
      <c r="AE80" s="37"/>
      <c r="AF80" s="37"/>
      <c r="AG80" s="37"/>
      <c r="AH80" s="37"/>
      <c r="AI80" s="37"/>
      <c r="AJ80" s="37"/>
      <c r="AK80" s="80"/>
      <c r="AL80" s="80"/>
      <c r="AM80" s="80"/>
      <c r="AN80" s="80"/>
      <c r="AO80" s="80"/>
      <c r="AP80" s="80"/>
    </row>
    <row r="81" spans="2:42" x14ac:dyDescent="0.2">
      <c r="B81" s="208" t="s">
        <v>121</v>
      </c>
      <c r="C81" s="208" t="s">
        <v>122</v>
      </c>
      <c r="D81" s="194" t="s">
        <v>92</v>
      </c>
      <c r="E81" s="194"/>
      <c r="F81" s="194"/>
      <c r="G81" s="37"/>
      <c r="H81" s="37"/>
      <c r="I81" s="37"/>
      <c r="J81" s="37"/>
      <c r="K81" s="37"/>
      <c r="L81" s="37"/>
      <c r="M81" s="208" t="s">
        <v>91</v>
      </c>
      <c r="N81" s="208" t="s">
        <v>122</v>
      </c>
      <c r="O81" s="194" t="s">
        <v>92</v>
      </c>
      <c r="P81" s="194"/>
      <c r="Q81" s="38" t="s">
        <v>105</v>
      </c>
      <c r="R81" s="194" t="s">
        <v>93</v>
      </c>
      <c r="S81" s="194"/>
      <c r="T81" s="37"/>
      <c r="U81" s="37"/>
      <c r="V81" s="37"/>
      <c r="W81" s="37"/>
      <c r="X81" s="37"/>
      <c r="Y81" s="37"/>
      <c r="Z81" s="37"/>
      <c r="AA81" s="37"/>
      <c r="AB81" s="37"/>
      <c r="AC81" s="37"/>
      <c r="AD81" s="37"/>
      <c r="AE81" s="37"/>
      <c r="AF81" s="37"/>
      <c r="AG81" s="37"/>
      <c r="AH81" s="37"/>
      <c r="AI81" s="37"/>
      <c r="AJ81" s="37"/>
      <c r="AK81" s="80"/>
      <c r="AL81" s="80"/>
      <c r="AM81" s="80"/>
      <c r="AN81" s="80"/>
      <c r="AO81" s="80"/>
      <c r="AP81" s="80"/>
    </row>
    <row r="82" spans="2:42" x14ac:dyDescent="0.2">
      <c r="B82" s="208"/>
      <c r="C82" s="208"/>
      <c r="D82" s="208" t="s">
        <v>124</v>
      </c>
      <c r="E82" s="208"/>
      <c r="F82" s="208"/>
      <c r="G82" s="37"/>
      <c r="H82" s="37"/>
      <c r="I82" s="37"/>
      <c r="J82" s="37"/>
      <c r="K82" s="37"/>
      <c r="L82" s="37"/>
      <c r="M82" s="208"/>
      <c r="N82" s="208"/>
      <c r="O82" s="208" t="s">
        <v>94</v>
      </c>
      <c r="P82" s="208"/>
      <c r="Q82" s="208"/>
      <c r="R82" s="208"/>
      <c r="S82" s="208"/>
      <c r="T82" s="37"/>
      <c r="U82" s="37"/>
      <c r="V82" s="37"/>
      <c r="W82" s="37"/>
      <c r="X82" s="37"/>
      <c r="Y82" s="37"/>
      <c r="Z82" s="208" t="s">
        <v>133</v>
      </c>
      <c r="AA82" s="208"/>
      <c r="AB82" s="208" t="s">
        <v>102</v>
      </c>
      <c r="AC82" s="241">
        <f t="shared" ref="AC82" si="69">O85</f>
        <v>20.309999999999999</v>
      </c>
      <c r="AD82" s="241"/>
      <c r="AE82" s="241"/>
      <c r="AF82" s="38" t="s">
        <v>105</v>
      </c>
      <c r="AG82" s="194">
        <f t="shared" ref="AG82" si="70">D75/2-S76*IF($U76="前方",1,-1)</f>
        <v>75</v>
      </c>
      <c r="AH82" s="194"/>
      <c r="AI82" s="194"/>
      <c r="AJ82" s="208" t="s">
        <v>122</v>
      </c>
      <c r="AK82" s="209">
        <f t="shared" ref="AK82" si="71">ROUND(AC82*AG82/AC83,2)</f>
        <v>10.73</v>
      </c>
      <c r="AL82" s="209"/>
      <c r="AM82" s="209"/>
      <c r="AN82" s="208" t="s">
        <v>103</v>
      </c>
      <c r="AO82" s="208"/>
      <c r="AP82" s="80"/>
    </row>
    <row r="83" spans="2:42" x14ac:dyDescent="0.2">
      <c r="B83" s="37"/>
      <c r="C83" s="208" t="s">
        <v>122</v>
      </c>
      <c r="D83" s="194">
        <f t="shared" ref="D83" si="72">V75</f>
        <v>120</v>
      </c>
      <c r="E83" s="194"/>
      <c r="F83" s="194"/>
      <c r="G83" s="37"/>
      <c r="H83" s="37"/>
      <c r="I83" s="37"/>
      <c r="J83" s="37"/>
      <c r="K83" s="37"/>
      <c r="L83" s="37"/>
      <c r="M83" s="208"/>
      <c r="N83" s="208" t="s">
        <v>122</v>
      </c>
      <c r="O83" s="194">
        <f t="shared" ref="O83" si="73">V75</f>
        <v>120</v>
      </c>
      <c r="P83" s="194"/>
      <c r="Q83" s="38" t="s">
        <v>105</v>
      </c>
      <c r="R83" s="194">
        <f t="shared" ref="R83" si="74">P75</f>
        <v>22</v>
      </c>
      <c r="S83" s="194"/>
      <c r="T83" s="37"/>
      <c r="U83" s="37"/>
      <c r="V83" s="37"/>
      <c r="W83" s="37"/>
      <c r="X83" s="37"/>
      <c r="Y83" s="37"/>
      <c r="Z83" s="208"/>
      <c r="AA83" s="208"/>
      <c r="AB83" s="208"/>
      <c r="AC83" s="208">
        <f t="shared" ref="AC83" si="75">D75</f>
        <v>142</v>
      </c>
      <c r="AD83" s="208"/>
      <c r="AE83" s="208"/>
      <c r="AF83" s="208"/>
      <c r="AG83" s="208"/>
      <c r="AH83" s="208"/>
      <c r="AI83" s="208"/>
      <c r="AJ83" s="208"/>
      <c r="AK83" s="209"/>
      <c r="AL83" s="209"/>
      <c r="AM83" s="209"/>
      <c r="AN83" s="208"/>
      <c r="AO83" s="208"/>
      <c r="AP83" s="80"/>
    </row>
    <row r="84" spans="2:42" x14ac:dyDescent="0.2">
      <c r="B84" s="37"/>
      <c r="C84" s="208"/>
      <c r="D84" s="208">
        <f t="shared" ref="D84" si="76">AG76</f>
        <v>28</v>
      </c>
      <c r="E84" s="208"/>
      <c r="F84" s="208"/>
      <c r="G84" s="37"/>
      <c r="H84" s="37"/>
      <c r="I84" s="37"/>
      <c r="J84" s="37"/>
      <c r="K84" s="37"/>
      <c r="L84" s="37"/>
      <c r="M84" s="208"/>
      <c r="N84" s="208"/>
      <c r="O84" s="208">
        <f t="shared" ref="O84" si="77">U77</f>
        <v>130</v>
      </c>
      <c r="P84" s="208"/>
      <c r="Q84" s="208"/>
      <c r="R84" s="208"/>
      <c r="S84" s="208"/>
      <c r="T84" s="37"/>
      <c r="U84" s="37"/>
      <c r="V84" s="37"/>
      <c r="W84" s="37"/>
      <c r="X84" s="37"/>
      <c r="Y84" s="37"/>
      <c r="Z84" s="208" t="s">
        <v>134</v>
      </c>
      <c r="AA84" s="208"/>
      <c r="AB84" s="208" t="s">
        <v>316</v>
      </c>
      <c r="AC84" s="241">
        <f t="shared" ref="AC84" si="78">O85</f>
        <v>20.309999999999999</v>
      </c>
      <c r="AD84" s="241"/>
      <c r="AE84" s="241"/>
      <c r="AF84" s="38" t="s">
        <v>105</v>
      </c>
      <c r="AG84" s="194">
        <f t="shared" ref="AG84" si="79">D75-AG82</f>
        <v>67</v>
      </c>
      <c r="AH84" s="194"/>
      <c r="AI84" s="194"/>
      <c r="AJ84" s="208" t="s">
        <v>122</v>
      </c>
      <c r="AK84" s="209">
        <f t="shared" ref="AK84" si="80">ROUND(AC84*AG84/AC85,2)</f>
        <v>9.58</v>
      </c>
      <c r="AL84" s="209"/>
      <c r="AM84" s="209"/>
      <c r="AN84" s="208" t="s">
        <v>103</v>
      </c>
      <c r="AO84" s="208"/>
      <c r="AP84" s="80"/>
    </row>
    <row r="85" spans="2:42" x14ac:dyDescent="0.2">
      <c r="B85" s="37"/>
      <c r="C85" s="208" t="s">
        <v>122</v>
      </c>
      <c r="D85" s="212">
        <f t="shared" ref="D85" si="81">ROUND(D83/D84,2)</f>
        <v>4.29</v>
      </c>
      <c r="E85" s="212"/>
      <c r="F85" s="212"/>
      <c r="G85" s="208" t="s">
        <v>70</v>
      </c>
      <c r="H85" s="208"/>
      <c r="I85" s="37"/>
      <c r="J85" s="37"/>
      <c r="K85" s="37"/>
      <c r="L85" s="37"/>
      <c r="M85" s="37"/>
      <c r="N85" s="208" t="s">
        <v>122</v>
      </c>
      <c r="O85" s="212">
        <f t="shared" ref="O85" si="82">ROUND(O83*R83/O84,2)</f>
        <v>20.309999999999999</v>
      </c>
      <c r="P85" s="212"/>
      <c r="Q85" s="212"/>
      <c r="R85" s="208" t="s">
        <v>70</v>
      </c>
      <c r="S85" s="208"/>
      <c r="T85" s="37"/>
      <c r="U85" s="37"/>
      <c r="V85" s="37"/>
      <c r="W85" s="37"/>
      <c r="X85" s="37"/>
      <c r="Y85" s="37"/>
      <c r="Z85" s="208"/>
      <c r="AA85" s="208"/>
      <c r="AB85" s="208"/>
      <c r="AC85" s="208">
        <f t="shared" ref="AC85" si="83">D75</f>
        <v>142</v>
      </c>
      <c r="AD85" s="208"/>
      <c r="AE85" s="208"/>
      <c r="AF85" s="208"/>
      <c r="AG85" s="208"/>
      <c r="AH85" s="208"/>
      <c r="AI85" s="208"/>
      <c r="AJ85" s="208"/>
      <c r="AK85" s="209"/>
      <c r="AL85" s="209"/>
      <c r="AM85" s="209"/>
      <c r="AN85" s="208"/>
      <c r="AO85" s="208"/>
      <c r="AP85" s="80"/>
    </row>
    <row r="86" spans="2:42" x14ac:dyDescent="0.2">
      <c r="B86" s="37"/>
      <c r="C86" s="208"/>
      <c r="D86" s="212"/>
      <c r="E86" s="212"/>
      <c r="F86" s="212"/>
      <c r="G86" s="208"/>
      <c r="H86" s="208"/>
      <c r="I86" s="37"/>
      <c r="J86" s="37"/>
      <c r="K86" s="37"/>
      <c r="L86" s="37"/>
      <c r="M86" s="37"/>
      <c r="N86" s="208"/>
      <c r="O86" s="212"/>
      <c r="P86" s="212"/>
      <c r="Q86" s="212"/>
      <c r="R86" s="208"/>
      <c r="S86" s="208"/>
      <c r="T86" s="37"/>
      <c r="U86" s="37"/>
      <c r="V86" s="37"/>
      <c r="W86" s="37"/>
      <c r="X86" s="37"/>
      <c r="Y86" s="37"/>
      <c r="Z86" s="37"/>
      <c r="AA86" s="37"/>
      <c r="AB86" s="37"/>
      <c r="AC86" s="37"/>
      <c r="AD86" s="37"/>
      <c r="AE86" s="37"/>
      <c r="AF86" s="37"/>
      <c r="AG86" s="37"/>
      <c r="AH86" s="37"/>
      <c r="AI86" s="37"/>
      <c r="AJ86" s="37"/>
      <c r="AK86" s="80"/>
      <c r="AL86" s="80"/>
      <c r="AM86" s="80"/>
      <c r="AN86" s="80"/>
      <c r="AO86" s="80"/>
      <c r="AP86" s="80"/>
    </row>
    <row r="87" spans="2:42" x14ac:dyDescent="0.2">
      <c r="B87" s="80"/>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80"/>
      <c r="AL87" s="80"/>
      <c r="AM87" s="80"/>
      <c r="AN87" s="80"/>
      <c r="AO87" s="80"/>
      <c r="AP87" s="80"/>
    </row>
    <row r="88" spans="2:42" x14ac:dyDescent="0.2">
      <c r="B88" s="80" t="s">
        <v>135</v>
      </c>
      <c r="C88" s="80"/>
      <c r="D88" s="80"/>
      <c r="E88" s="80"/>
      <c r="F88" s="80"/>
      <c r="G88" s="80"/>
      <c r="H88" s="80"/>
      <c r="I88" s="80"/>
      <c r="J88" s="80"/>
      <c r="K88" s="80"/>
      <c r="L88" s="80"/>
      <c r="M88" s="80"/>
      <c r="N88" s="80"/>
      <c r="O88" s="80"/>
      <c r="P88" s="37"/>
      <c r="Q88" s="37"/>
      <c r="R88" s="37"/>
      <c r="S88" s="37"/>
      <c r="T88" s="37"/>
      <c r="U88" s="37"/>
      <c r="V88" s="37"/>
      <c r="W88" s="37"/>
      <c r="X88" s="37"/>
      <c r="Y88" s="37"/>
      <c r="Z88" s="37"/>
      <c r="AA88" s="37"/>
      <c r="AB88" s="37"/>
      <c r="AC88" s="37"/>
      <c r="AD88" s="37"/>
      <c r="AE88" s="37"/>
      <c r="AF88" s="37"/>
      <c r="AG88" s="37"/>
      <c r="AH88" s="37"/>
      <c r="AI88" s="37"/>
      <c r="AJ88" s="37"/>
      <c r="AK88" s="80"/>
      <c r="AL88" s="80"/>
      <c r="AM88" s="80"/>
      <c r="AN88" s="80"/>
      <c r="AO88" s="80"/>
      <c r="AP88" s="80"/>
    </row>
    <row r="89" spans="2:42" x14ac:dyDescent="0.2">
      <c r="B89" s="208" t="s">
        <v>137</v>
      </c>
      <c r="C89" s="208"/>
      <c r="D89" s="208"/>
      <c r="E89" s="208"/>
      <c r="F89" s="208"/>
      <c r="G89" s="80" t="s">
        <v>122</v>
      </c>
      <c r="H89" s="208">
        <f t="shared" ref="H89" si="84">D85</f>
        <v>4.29</v>
      </c>
      <c r="I89" s="208"/>
      <c r="J89" s="80" t="str">
        <f t="shared" ref="J89" si="85">IF(N75="前方","+","-")</f>
        <v>+</v>
      </c>
      <c r="K89" s="213">
        <f t="shared" ref="K89" si="86">AK82</f>
        <v>10.73</v>
      </c>
      <c r="L89" s="213"/>
      <c r="M89" s="213"/>
      <c r="N89" s="37" t="s">
        <v>102</v>
      </c>
      <c r="O89" s="212">
        <f t="shared" ref="O89" si="87">(H89+(K89*IF(N75="後方",-1,1)))</f>
        <v>15.02</v>
      </c>
      <c r="P89" s="212"/>
      <c r="Q89" s="212"/>
      <c r="R89" s="208" t="s">
        <v>103</v>
      </c>
      <c r="S89" s="208"/>
      <c r="T89" s="37"/>
      <c r="U89" s="37"/>
      <c r="V89" s="37"/>
      <c r="W89" s="37"/>
      <c r="X89" s="37"/>
      <c r="Y89" s="37"/>
      <c r="Z89" s="37"/>
      <c r="AA89" s="37"/>
      <c r="AB89" s="37"/>
      <c r="AC89" s="37"/>
      <c r="AD89" s="37"/>
      <c r="AE89" s="37"/>
      <c r="AF89" s="37"/>
      <c r="AG89" s="37"/>
      <c r="AH89" s="37"/>
      <c r="AI89" s="37"/>
      <c r="AJ89" s="37"/>
      <c r="AK89" s="80"/>
      <c r="AL89" s="80"/>
      <c r="AM89" s="80"/>
      <c r="AN89" s="80"/>
      <c r="AO89" s="80"/>
      <c r="AP89" s="80"/>
    </row>
    <row r="90" spans="2:42" x14ac:dyDescent="0.2">
      <c r="B90" s="208" t="s">
        <v>136</v>
      </c>
      <c r="C90" s="208"/>
      <c r="D90" s="208"/>
      <c r="E90" s="208"/>
      <c r="F90" s="208"/>
      <c r="G90" s="80" t="s">
        <v>122</v>
      </c>
      <c r="H90" s="208">
        <f t="shared" ref="H90" si="88">D85</f>
        <v>4.29</v>
      </c>
      <c r="I90" s="208"/>
      <c r="J90" s="80" t="str">
        <f t="shared" ref="J90" si="89">IF(J89="+","-","+")</f>
        <v>-</v>
      </c>
      <c r="K90" s="208">
        <f t="shared" ref="K90" si="90">AK84</f>
        <v>9.58</v>
      </c>
      <c r="L90" s="208"/>
      <c r="M90" s="208"/>
      <c r="N90" s="37" t="s">
        <v>102</v>
      </c>
      <c r="O90" s="212">
        <f t="shared" ref="O90" si="91">(H90+(K90*IF(N75="後方",1,-1)))</f>
        <v>-5.29</v>
      </c>
      <c r="P90" s="212"/>
      <c r="Q90" s="212"/>
      <c r="R90" s="208" t="s">
        <v>103</v>
      </c>
      <c r="S90" s="208"/>
      <c r="T90" s="37"/>
      <c r="U90" s="37"/>
      <c r="V90" s="37"/>
      <c r="W90" s="37"/>
      <c r="X90" s="37"/>
      <c r="Y90" s="37"/>
      <c r="Z90" s="37"/>
      <c r="AA90" s="37"/>
      <c r="AB90" s="37"/>
      <c r="AC90" s="37"/>
      <c r="AD90" s="37"/>
      <c r="AE90" s="37"/>
      <c r="AF90" s="37"/>
      <c r="AG90" s="37"/>
      <c r="AH90" s="37"/>
      <c r="AI90" s="37"/>
      <c r="AJ90" s="37"/>
      <c r="AK90" s="80"/>
      <c r="AL90" s="80"/>
      <c r="AM90" s="80"/>
      <c r="AN90" s="80"/>
      <c r="AO90" s="80"/>
      <c r="AP90" s="80"/>
    </row>
    <row r="92" spans="2:42" x14ac:dyDescent="0.2">
      <c r="B92" s="15" t="s">
        <v>222</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97" t="s">
        <v>118</v>
      </c>
      <c r="AG92" s="98" t="s">
        <v>119</v>
      </c>
      <c r="AI92" s="15"/>
      <c r="AJ92" s="15"/>
    </row>
    <row r="93" spans="2:42" x14ac:dyDescent="0.2">
      <c r="B93" s="238" t="s">
        <v>9</v>
      </c>
      <c r="C93" s="201"/>
      <c r="D93" s="204">
        <v>160</v>
      </c>
      <c r="E93" s="204"/>
      <c r="F93" s="200" t="s">
        <v>108</v>
      </c>
      <c r="G93" s="201"/>
      <c r="H93" s="201"/>
      <c r="I93" s="201"/>
      <c r="J93" s="201"/>
      <c r="K93" s="201"/>
      <c r="L93" s="201"/>
      <c r="M93" s="201"/>
      <c r="N93" s="243" t="s">
        <v>118</v>
      </c>
      <c r="O93" s="243"/>
      <c r="P93" s="204">
        <v>25</v>
      </c>
      <c r="Q93" s="204"/>
      <c r="R93" s="200" t="s">
        <v>109</v>
      </c>
      <c r="S93" s="201"/>
      <c r="T93" s="201"/>
      <c r="U93" s="201"/>
      <c r="V93" s="204">
        <v>130</v>
      </c>
      <c r="W93" s="204"/>
      <c r="X93" s="200" t="s">
        <v>110</v>
      </c>
      <c r="Y93" s="201"/>
      <c r="Z93" s="201"/>
      <c r="AA93" s="201"/>
      <c r="AB93" s="201"/>
      <c r="AC93" s="201"/>
      <c r="AD93" s="201"/>
      <c r="AE93" s="201"/>
      <c r="AF93" s="201"/>
      <c r="AG93" s="201"/>
      <c r="AH93" s="201"/>
      <c r="AI93" s="201"/>
      <c r="AJ93" s="201"/>
      <c r="AK93" s="201"/>
      <c r="AL93" s="201"/>
      <c r="AM93" s="201"/>
      <c r="AN93" s="201"/>
      <c r="AO93" s="201"/>
      <c r="AP93" s="16"/>
    </row>
    <row r="94" spans="2:42" x14ac:dyDescent="0.2">
      <c r="B94" s="205" t="s">
        <v>111</v>
      </c>
      <c r="C94" s="207"/>
      <c r="D94" s="207"/>
      <c r="E94" s="207"/>
      <c r="F94" s="207"/>
      <c r="G94" s="207"/>
      <c r="H94" s="207"/>
      <c r="I94" s="207"/>
      <c r="J94" s="207"/>
      <c r="K94" s="207"/>
      <c r="L94" s="207"/>
      <c r="M94" s="207"/>
      <c r="N94" s="207"/>
      <c r="O94" s="207"/>
      <c r="P94" s="207"/>
      <c r="Q94" s="207"/>
      <c r="R94" s="207"/>
      <c r="S94" s="18">
        <v>3</v>
      </c>
      <c r="T94" s="74" t="s">
        <v>112</v>
      </c>
      <c r="U94" s="244" t="s">
        <v>119</v>
      </c>
      <c r="V94" s="244"/>
      <c r="W94" s="206" t="s">
        <v>113</v>
      </c>
      <c r="X94" s="207"/>
      <c r="Y94" s="207"/>
      <c r="Z94" s="207"/>
      <c r="AA94" s="207"/>
      <c r="AB94" s="207"/>
      <c r="AC94" s="207"/>
      <c r="AD94" s="207"/>
      <c r="AE94" s="207"/>
      <c r="AF94" s="207"/>
      <c r="AG94" s="246">
        <v>25</v>
      </c>
      <c r="AH94" s="246"/>
      <c r="AI94" s="245" t="s">
        <v>114</v>
      </c>
      <c r="AJ94" s="245"/>
      <c r="AK94" s="245"/>
      <c r="AL94" s="245"/>
      <c r="AM94" s="245"/>
      <c r="AN94" s="245"/>
      <c r="AO94" s="245"/>
      <c r="AP94" s="17"/>
    </row>
    <row r="95" spans="2:42" x14ac:dyDescent="0.2">
      <c r="B95" s="205" t="s">
        <v>321</v>
      </c>
      <c r="C95" s="207"/>
      <c r="D95" s="207"/>
      <c r="E95" s="207"/>
      <c r="F95" s="207"/>
      <c r="G95" s="207"/>
      <c r="H95" s="207"/>
      <c r="I95" s="207"/>
      <c r="J95" s="207"/>
      <c r="K95" s="207"/>
      <c r="L95" s="207"/>
      <c r="M95" s="207"/>
      <c r="N95" s="207"/>
      <c r="O95" s="207"/>
      <c r="P95" s="207"/>
      <c r="Q95" s="207"/>
      <c r="R95" s="207"/>
      <c r="S95" s="207"/>
      <c r="T95" s="207"/>
      <c r="U95" s="202">
        <v>135</v>
      </c>
      <c r="V95" s="202"/>
      <c r="W95" s="206" t="s">
        <v>116</v>
      </c>
      <c r="X95" s="206"/>
      <c r="Y95" s="206"/>
      <c r="Z95" s="206"/>
      <c r="AA95" s="206"/>
      <c r="AB95" s="206"/>
      <c r="AC95" s="206"/>
      <c r="AD95" s="206"/>
      <c r="AE95" s="206"/>
      <c r="AF95" s="206"/>
      <c r="AG95" s="206"/>
      <c r="AH95" s="206"/>
      <c r="AI95" s="206"/>
      <c r="AJ95" s="206"/>
      <c r="AK95" s="206"/>
      <c r="AL95" s="206"/>
      <c r="AM95" s="206"/>
      <c r="AN95" s="206"/>
      <c r="AO95" s="206"/>
      <c r="AP95" s="242"/>
    </row>
    <row r="96" spans="2:42" x14ac:dyDescent="0.2">
      <c r="B96" s="235" t="s">
        <v>117</v>
      </c>
      <c r="C96" s="236"/>
      <c r="D96" s="236"/>
      <c r="E96" s="23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1"/>
      <c r="AL96" s="1"/>
      <c r="AM96" s="1"/>
      <c r="AN96" s="1"/>
      <c r="AO96" s="1"/>
      <c r="AP96" s="19"/>
    </row>
    <row r="97" spans="2:42" x14ac:dyDescent="0.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2:42" x14ac:dyDescent="0.2">
      <c r="B98" s="37" t="s">
        <v>359</v>
      </c>
      <c r="C98" s="37"/>
      <c r="D98" s="37"/>
      <c r="E98" s="37"/>
      <c r="F98" s="37"/>
      <c r="G98" s="37"/>
      <c r="H98" s="37"/>
      <c r="I98" s="37"/>
      <c r="J98" s="37"/>
      <c r="K98" s="37"/>
      <c r="L98" s="37"/>
      <c r="M98" s="37" t="s">
        <v>380</v>
      </c>
      <c r="N98" s="37"/>
      <c r="O98" s="37"/>
      <c r="P98" s="37"/>
      <c r="Q98" s="37"/>
      <c r="R98" s="37"/>
      <c r="S98" s="37"/>
      <c r="T98" s="37"/>
      <c r="U98" s="37"/>
      <c r="V98" s="37"/>
      <c r="W98" s="37"/>
      <c r="X98" s="37"/>
      <c r="Y98" s="37"/>
      <c r="Z98" s="37" t="s">
        <v>381</v>
      </c>
      <c r="AA98" s="37"/>
      <c r="AB98" s="37"/>
      <c r="AC98" s="37"/>
      <c r="AD98" s="37"/>
      <c r="AE98" s="37"/>
      <c r="AF98" s="37"/>
      <c r="AG98" s="37"/>
      <c r="AH98" s="37"/>
      <c r="AI98" s="37"/>
      <c r="AJ98" s="37"/>
      <c r="AK98" s="80"/>
      <c r="AL98" s="80"/>
      <c r="AM98" s="80"/>
      <c r="AN98" s="80"/>
      <c r="AO98" s="80"/>
      <c r="AP98" s="80"/>
    </row>
    <row r="99" spans="2:42" x14ac:dyDescent="0.2">
      <c r="B99" s="208" t="s">
        <v>121</v>
      </c>
      <c r="C99" s="208" t="s">
        <v>122</v>
      </c>
      <c r="D99" s="194" t="s">
        <v>92</v>
      </c>
      <c r="E99" s="194"/>
      <c r="F99" s="194"/>
      <c r="G99" s="37"/>
      <c r="H99" s="37"/>
      <c r="I99" s="37"/>
      <c r="J99" s="37"/>
      <c r="K99" s="37"/>
      <c r="L99" s="37"/>
      <c r="M99" s="208" t="s">
        <v>91</v>
      </c>
      <c r="N99" s="208" t="s">
        <v>122</v>
      </c>
      <c r="O99" s="194" t="s">
        <v>92</v>
      </c>
      <c r="P99" s="194"/>
      <c r="Q99" s="38" t="s">
        <v>105</v>
      </c>
      <c r="R99" s="194" t="s">
        <v>93</v>
      </c>
      <c r="S99" s="194"/>
      <c r="T99" s="37"/>
      <c r="U99" s="37"/>
      <c r="V99" s="37"/>
      <c r="W99" s="37"/>
      <c r="X99" s="37"/>
      <c r="Y99" s="37"/>
      <c r="Z99" s="37"/>
      <c r="AA99" s="37"/>
      <c r="AB99" s="37"/>
      <c r="AC99" s="37"/>
      <c r="AD99" s="37"/>
      <c r="AE99" s="37"/>
      <c r="AF99" s="37"/>
      <c r="AG99" s="37"/>
      <c r="AH99" s="37"/>
      <c r="AI99" s="37"/>
      <c r="AJ99" s="37"/>
      <c r="AK99" s="80"/>
      <c r="AL99" s="80"/>
      <c r="AM99" s="80"/>
      <c r="AN99" s="80"/>
      <c r="AO99" s="80"/>
      <c r="AP99" s="80"/>
    </row>
    <row r="100" spans="2:42" x14ac:dyDescent="0.2">
      <c r="B100" s="208"/>
      <c r="C100" s="208"/>
      <c r="D100" s="208" t="s">
        <v>124</v>
      </c>
      <c r="E100" s="208"/>
      <c r="F100" s="208"/>
      <c r="G100" s="37"/>
      <c r="H100" s="37"/>
      <c r="I100" s="37"/>
      <c r="J100" s="37"/>
      <c r="K100" s="37"/>
      <c r="L100" s="37"/>
      <c r="M100" s="208"/>
      <c r="N100" s="208"/>
      <c r="O100" s="208" t="s">
        <v>94</v>
      </c>
      <c r="P100" s="208"/>
      <c r="Q100" s="208"/>
      <c r="R100" s="208"/>
      <c r="S100" s="208"/>
      <c r="T100" s="37"/>
      <c r="U100" s="37"/>
      <c r="V100" s="37"/>
      <c r="W100" s="37"/>
      <c r="X100" s="37"/>
      <c r="Y100" s="37"/>
      <c r="Z100" s="208" t="s">
        <v>133</v>
      </c>
      <c r="AA100" s="208"/>
      <c r="AB100" s="208" t="s">
        <v>102</v>
      </c>
      <c r="AC100" s="241">
        <f t="shared" ref="AC100" si="92">O103</f>
        <v>24.07</v>
      </c>
      <c r="AD100" s="241"/>
      <c r="AE100" s="241"/>
      <c r="AF100" s="38" t="s">
        <v>105</v>
      </c>
      <c r="AG100" s="194">
        <f t="shared" ref="AG100" si="93">D93/2-S94*IF($U94="前方",1,-1)</f>
        <v>83</v>
      </c>
      <c r="AH100" s="194"/>
      <c r="AI100" s="194"/>
      <c r="AJ100" s="208" t="s">
        <v>122</v>
      </c>
      <c r="AK100" s="209">
        <f t="shared" ref="AK100" si="94">ROUND(AC100*AG100/AC101,2)</f>
        <v>12.49</v>
      </c>
      <c r="AL100" s="209"/>
      <c r="AM100" s="209"/>
      <c r="AN100" s="208" t="s">
        <v>103</v>
      </c>
      <c r="AO100" s="208"/>
      <c r="AP100" s="80"/>
    </row>
    <row r="101" spans="2:42" x14ac:dyDescent="0.2">
      <c r="B101" s="37"/>
      <c r="C101" s="208" t="s">
        <v>122</v>
      </c>
      <c r="D101" s="194">
        <f t="shared" ref="D101" si="95">V93</f>
        <v>130</v>
      </c>
      <c r="E101" s="194"/>
      <c r="F101" s="194"/>
      <c r="G101" s="37"/>
      <c r="H101" s="37"/>
      <c r="I101" s="37"/>
      <c r="J101" s="37"/>
      <c r="K101" s="37"/>
      <c r="L101" s="37"/>
      <c r="M101" s="208"/>
      <c r="N101" s="208" t="s">
        <v>122</v>
      </c>
      <c r="O101" s="194">
        <f t="shared" ref="O101" si="96">V93</f>
        <v>130</v>
      </c>
      <c r="P101" s="194"/>
      <c r="Q101" s="38" t="s">
        <v>105</v>
      </c>
      <c r="R101" s="194">
        <f t="shared" ref="R101" si="97">P93</f>
        <v>25</v>
      </c>
      <c r="S101" s="194"/>
      <c r="T101" s="37"/>
      <c r="U101" s="37"/>
      <c r="V101" s="37"/>
      <c r="W101" s="37"/>
      <c r="X101" s="37"/>
      <c r="Y101" s="37"/>
      <c r="Z101" s="208"/>
      <c r="AA101" s="208"/>
      <c r="AB101" s="208"/>
      <c r="AC101" s="213">
        <f t="shared" ref="AC101" si="98">D93</f>
        <v>160</v>
      </c>
      <c r="AD101" s="213"/>
      <c r="AE101" s="213"/>
      <c r="AF101" s="213"/>
      <c r="AG101" s="213"/>
      <c r="AH101" s="213"/>
      <c r="AI101" s="213"/>
      <c r="AJ101" s="208"/>
      <c r="AK101" s="209"/>
      <c r="AL101" s="209"/>
      <c r="AM101" s="209"/>
      <c r="AN101" s="208"/>
      <c r="AO101" s="208"/>
      <c r="AP101" s="80"/>
    </row>
    <row r="102" spans="2:42" x14ac:dyDescent="0.2">
      <c r="B102" s="37"/>
      <c r="C102" s="208"/>
      <c r="D102" s="208">
        <f t="shared" ref="D102" si="99">AG94</f>
        <v>25</v>
      </c>
      <c r="E102" s="208"/>
      <c r="F102" s="208"/>
      <c r="G102" s="37"/>
      <c r="H102" s="37"/>
      <c r="I102" s="37"/>
      <c r="J102" s="37"/>
      <c r="K102" s="37"/>
      <c r="L102" s="37"/>
      <c r="M102" s="208"/>
      <c r="N102" s="208"/>
      <c r="O102" s="208">
        <f t="shared" ref="O102" si="100">U95</f>
        <v>135</v>
      </c>
      <c r="P102" s="208"/>
      <c r="Q102" s="208"/>
      <c r="R102" s="208"/>
      <c r="S102" s="208"/>
      <c r="T102" s="37"/>
      <c r="U102" s="37"/>
      <c r="V102" s="37"/>
      <c r="W102" s="37"/>
      <c r="X102" s="37"/>
      <c r="Y102" s="37"/>
      <c r="Z102" s="208" t="s">
        <v>134</v>
      </c>
      <c r="AA102" s="208"/>
      <c r="AB102" s="208" t="s">
        <v>316</v>
      </c>
      <c r="AC102" s="241">
        <f t="shared" ref="AC102" si="101">O103</f>
        <v>24.07</v>
      </c>
      <c r="AD102" s="241"/>
      <c r="AE102" s="241"/>
      <c r="AF102" s="38" t="s">
        <v>105</v>
      </c>
      <c r="AG102" s="194">
        <f t="shared" ref="AG102" si="102">D93-AG100</f>
        <v>77</v>
      </c>
      <c r="AH102" s="194"/>
      <c r="AI102" s="194"/>
      <c r="AJ102" s="208" t="s">
        <v>122</v>
      </c>
      <c r="AK102" s="209">
        <f t="shared" ref="AK102" si="103">ROUND(AC102*AG102/AC103,2)</f>
        <v>11.58</v>
      </c>
      <c r="AL102" s="209"/>
      <c r="AM102" s="209"/>
      <c r="AN102" s="208" t="s">
        <v>103</v>
      </c>
      <c r="AO102" s="208"/>
      <c r="AP102" s="80"/>
    </row>
    <row r="103" spans="2:42" x14ac:dyDescent="0.2">
      <c r="B103" s="37"/>
      <c r="C103" s="208" t="s">
        <v>122</v>
      </c>
      <c r="D103" s="212">
        <f t="shared" ref="D103" si="104">ROUND(D101/D102,2)</f>
        <v>5.2</v>
      </c>
      <c r="E103" s="212"/>
      <c r="F103" s="212"/>
      <c r="G103" s="208" t="s">
        <v>70</v>
      </c>
      <c r="H103" s="208"/>
      <c r="I103" s="37"/>
      <c r="J103" s="37"/>
      <c r="K103" s="37"/>
      <c r="L103" s="37"/>
      <c r="M103" s="37"/>
      <c r="N103" s="208" t="s">
        <v>122</v>
      </c>
      <c r="O103" s="212">
        <f t="shared" ref="O103" si="105">ROUND(O101*R101/O102,2)</f>
        <v>24.07</v>
      </c>
      <c r="P103" s="212"/>
      <c r="Q103" s="212"/>
      <c r="R103" s="208" t="s">
        <v>70</v>
      </c>
      <c r="S103" s="208"/>
      <c r="T103" s="37"/>
      <c r="U103" s="37"/>
      <c r="V103" s="37"/>
      <c r="W103" s="37"/>
      <c r="X103" s="37"/>
      <c r="Y103" s="37"/>
      <c r="Z103" s="208"/>
      <c r="AA103" s="208"/>
      <c r="AB103" s="208"/>
      <c r="AC103" s="208">
        <f t="shared" ref="AC103" si="106">D93</f>
        <v>160</v>
      </c>
      <c r="AD103" s="208"/>
      <c r="AE103" s="208"/>
      <c r="AF103" s="208"/>
      <c r="AG103" s="208"/>
      <c r="AH103" s="208"/>
      <c r="AI103" s="208"/>
      <c r="AJ103" s="208"/>
      <c r="AK103" s="209"/>
      <c r="AL103" s="209"/>
      <c r="AM103" s="209"/>
      <c r="AN103" s="208"/>
      <c r="AO103" s="208"/>
      <c r="AP103" s="80"/>
    </row>
    <row r="104" spans="2:42" x14ac:dyDescent="0.2">
      <c r="B104" s="37"/>
      <c r="C104" s="208"/>
      <c r="D104" s="212"/>
      <c r="E104" s="212"/>
      <c r="F104" s="212"/>
      <c r="G104" s="208"/>
      <c r="H104" s="208"/>
      <c r="I104" s="37"/>
      <c r="J104" s="37"/>
      <c r="K104" s="37"/>
      <c r="L104" s="37"/>
      <c r="M104" s="37"/>
      <c r="N104" s="208"/>
      <c r="O104" s="212"/>
      <c r="P104" s="212"/>
      <c r="Q104" s="212"/>
      <c r="R104" s="208"/>
      <c r="S104" s="208"/>
      <c r="T104" s="37"/>
      <c r="U104" s="37"/>
      <c r="V104" s="37"/>
      <c r="W104" s="37"/>
      <c r="X104" s="37"/>
      <c r="Y104" s="37"/>
      <c r="Z104" s="37"/>
      <c r="AA104" s="37"/>
      <c r="AB104" s="37"/>
      <c r="AC104" s="37"/>
      <c r="AD104" s="37"/>
      <c r="AE104" s="37"/>
      <c r="AF104" s="37"/>
      <c r="AG104" s="37"/>
      <c r="AH104" s="37"/>
      <c r="AI104" s="37"/>
      <c r="AJ104" s="37"/>
      <c r="AK104" s="80"/>
      <c r="AL104" s="80"/>
      <c r="AM104" s="80"/>
      <c r="AN104" s="80"/>
      <c r="AO104" s="80"/>
      <c r="AP104" s="80"/>
    </row>
    <row r="105" spans="2:42" x14ac:dyDescent="0.2">
      <c r="B105" s="80"/>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80"/>
      <c r="AL105" s="80"/>
      <c r="AM105" s="80"/>
      <c r="AN105" s="80"/>
      <c r="AO105" s="80"/>
      <c r="AP105" s="80"/>
    </row>
    <row r="106" spans="2:42" x14ac:dyDescent="0.2">
      <c r="B106" s="80" t="s">
        <v>135</v>
      </c>
      <c r="C106" s="80"/>
      <c r="D106" s="80"/>
      <c r="E106" s="80"/>
      <c r="F106" s="80"/>
      <c r="G106" s="80"/>
      <c r="H106" s="80"/>
      <c r="I106" s="80"/>
      <c r="J106" s="80"/>
      <c r="K106" s="80"/>
      <c r="L106" s="80"/>
      <c r="M106" s="80"/>
      <c r="N106" s="80"/>
      <c r="O106" s="80"/>
      <c r="P106" s="37"/>
      <c r="Q106" s="37"/>
      <c r="R106" s="37"/>
      <c r="S106" s="37"/>
      <c r="T106" s="37"/>
      <c r="U106" s="37"/>
      <c r="V106" s="37"/>
      <c r="W106" s="37"/>
      <c r="X106" s="37"/>
      <c r="Y106" s="37"/>
      <c r="Z106" s="37"/>
      <c r="AA106" s="37"/>
      <c r="AB106" s="37"/>
      <c r="AC106" s="37"/>
      <c r="AD106" s="37"/>
      <c r="AE106" s="37"/>
      <c r="AF106" s="37"/>
      <c r="AG106" s="37"/>
      <c r="AH106" s="37"/>
      <c r="AI106" s="37"/>
      <c r="AJ106" s="37"/>
      <c r="AK106" s="80"/>
      <c r="AL106" s="80"/>
      <c r="AM106" s="80"/>
      <c r="AN106" s="80"/>
      <c r="AO106" s="80"/>
      <c r="AP106" s="80"/>
    </row>
    <row r="107" spans="2:42" x14ac:dyDescent="0.2">
      <c r="B107" s="208" t="s">
        <v>137</v>
      </c>
      <c r="C107" s="208"/>
      <c r="D107" s="208"/>
      <c r="E107" s="208"/>
      <c r="F107" s="208"/>
      <c r="G107" s="80" t="s">
        <v>122</v>
      </c>
      <c r="H107" s="208">
        <f t="shared" ref="H107" si="107">D103</f>
        <v>5.2</v>
      </c>
      <c r="I107" s="208"/>
      <c r="J107" s="80" t="str">
        <f t="shared" ref="J107" si="108">IF(N93="前方","+","-")</f>
        <v>+</v>
      </c>
      <c r="K107" s="213">
        <f t="shared" ref="K107" si="109">AK100</f>
        <v>12.49</v>
      </c>
      <c r="L107" s="213"/>
      <c r="M107" s="213"/>
      <c r="N107" s="37" t="s">
        <v>102</v>
      </c>
      <c r="O107" s="212">
        <f t="shared" ref="O107" si="110">(H107+(K107*IF(N93="後方",-1,1)))</f>
        <v>17.690000000000001</v>
      </c>
      <c r="P107" s="212"/>
      <c r="Q107" s="212"/>
      <c r="R107" s="208" t="s">
        <v>103</v>
      </c>
      <c r="S107" s="208"/>
      <c r="T107" s="37"/>
      <c r="U107" s="37"/>
      <c r="V107" s="37"/>
      <c r="W107" s="37"/>
      <c r="X107" s="37"/>
      <c r="Y107" s="37"/>
      <c r="Z107" s="37"/>
      <c r="AA107" s="37"/>
      <c r="AB107" s="37"/>
      <c r="AC107" s="37"/>
      <c r="AD107" s="37"/>
      <c r="AE107" s="37"/>
      <c r="AF107" s="37"/>
      <c r="AG107" s="37"/>
      <c r="AH107" s="37"/>
      <c r="AI107" s="37"/>
      <c r="AJ107" s="37"/>
      <c r="AK107" s="80"/>
      <c r="AL107" s="80"/>
      <c r="AM107" s="80"/>
      <c r="AN107" s="80"/>
      <c r="AO107" s="80"/>
      <c r="AP107" s="80"/>
    </row>
    <row r="108" spans="2:42" x14ac:dyDescent="0.2">
      <c r="B108" s="208" t="s">
        <v>136</v>
      </c>
      <c r="C108" s="208"/>
      <c r="D108" s="208"/>
      <c r="E108" s="208"/>
      <c r="F108" s="208"/>
      <c r="G108" s="80" t="s">
        <v>122</v>
      </c>
      <c r="H108" s="208">
        <f t="shared" ref="H108" si="111">D103</f>
        <v>5.2</v>
      </c>
      <c r="I108" s="208"/>
      <c r="J108" s="80" t="str">
        <f t="shared" ref="J108" si="112">IF(J107="+","-","+")</f>
        <v>-</v>
      </c>
      <c r="K108" s="208">
        <f t="shared" ref="K108" si="113">AK102</f>
        <v>11.58</v>
      </c>
      <c r="L108" s="208"/>
      <c r="M108" s="208"/>
      <c r="N108" s="37" t="s">
        <v>102</v>
      </c>
      <c r="O108" s="212">
        <f t="shared" ref="O108" si="114">(H108+(K108*IF(N93="後方",1,-1)))</f>
        <v>-6.38</v>
      </c>
      <c r="P108" s="212"/>
      <c r="Q108" s="212"/>
      <c r="R108" s="208" t="s">
        <v>103</v>
      </c>
      <c r="S108" s="208"/>
      <c r="T108" s="37"/>
      <c r="U108" s="37"/>
      <c r="V108" s="37"/>
      <c r="W108" s="37"/>
      <c r="X108" s="37"/>
      <c r="Y108" s="37"/>
      <c r="Z108" s="37"/>
      <c r="AA108" s="37"/>
      <c r="AB108" s="37"/>
      <c r="AC108" s="37"/>
      <c r="AD108" s="37"/>
      <c r="AE108" s="37"/>
      <c r="AF108" s="37"/>
      <c r="AG108" s="37"/>
      <c r="AH108" s="37"/>
      <c r="AI108" s="37"/>
      <c r="AJ108" s="37"/>
      <c r="AK108" s="80"/>
      <c r="AL108" s="80"/>
      <c r="AM108" s="80"/>
      <c r="AN108" s="80"/>
      <c r="AO108" s="80"/>
      <c r="AP108" s="80"/>
    </row>
    <row r="110" spans="2:42" x14ac:dyDescent="0.2">
      <c r="B110" s="15" t="s">
        <v>223</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97" t="s">
        <v>118</v>
      </c>
      <c r="AG110" s="98" t="s">
        <v>119</v>
      </c>
      <c r="AI110" s="15"/>
      <c r="AJ110" s="15"/>
    </row>
    <row r="111" spans="2:42" x14ac:dyDescent="0.2">
      <c r="B111" s="238" t="s">
        <v>9</v>
      </c>
      <c r="C111" s="201"/>
      <c r="D111" s="204">
        <v>166</v>
      </c>
      <c r="E111" s="204"/>
      <c r="F111" s="200" t="s">
        <v>108</v>
      </c>
      <c r="G111" s="201"/>
      <c r="H111" s="201"/>
      <c r="I111" s="201"/>
      <c r="J111" s="201"/>
      <c r="K111" s="201"/>
      <c r="L111" s="201"/>
      <c r="M111" s="201"/>
      <c r="N111" s="243" t="s">
        <v>119</v>
      </c>
      <c r="O111" s="243"/>
      <c r="P111" s="204">
        <v>20</v>
      </c>
      <c r="Q111" s="204"/>
      <c r="R111" s="200" t="s">
        <v>109</v>
      </c>
      <c r="S111" s="201"/>
      <c r="T111" s="201"/>
      <c r="U111" s="201"/>
      <c r="V111" s="204">
        <v>140</v>
      </c>
      <c r="W111" s="204"/>
      <c r="X111" s="200" t="s">
        <v>110</v>
      </c>
      <c r="Y111" s="201"/>
      <c r="Z111" s="201"/>
      <c r="AA111" s="201"/>
      <c r="AB111" s="201"/>
      <c r="AC111" s="201"/>
      <c r="AD111" s="201"/>
      <c r="AE111" s="201"/>
      <c r="AF111" s="201"/>
      <c r="AG111" s="201"/>
      <c r="AH111" s="201"/>
      <c r="AI111" s="201"/>
      <c r="AJ111" s="201"/>
      <c r="AK111" s="201"/>
      <c r="AL111" s="201"/>
      <c r="AM111" s="201"/>
      <c r="AN111" s="201"/>
      <c r="AO111" s="201"/>
      <c r="AP111" s="16"/>
    </row>
    <row r="112" spans="2:42" x14ac:dyDescent="0.2">
      <c r="B112" s="205" t="s">
        <v>111</v>
      </c>
      <c r="C112" s="207"/>
      <c r="D112" s="207"/>
      <c r="E112" s="207"/>
      <c r="F112" s="207"/>
      <c r="G112" s="207"/>
      <c r="H112" s="207"/>
      <c r="I112" s="207"/>
      <c r="J112" s="207"/>
      <c r="K112" s="207"/>
      <c r="L112" s="207"/>
      <c r="M112" s="207"/>
      <c r="N112" s="207"/>
      <c r="O112" s="207"/>
      <c r="P112" s="207"/>
      <c r="Q112" s="207"/>
      <c r="R112" s="207"/>
      <c r="S112" s="18">
        <v>5</v>
      </c>
      <c r="T112" s="74" t="s">
        <v>112</v>
      </c>
      <c r="U112" s="244" t="s">
        <v>118</v>
      </c>
      <c r="V112" s="244"/>
      <c r="W112" s="206" t="s">
        <v>113</v>
      </c>
      <c r="X112" s="207"/>
      <c r="Y112" s="207"/>
      <c r="Z112" s="207"/>
      <c r="AA112" s="207"/>
      <c r="AB112" s="207"/>
      <c r="AC112" s="207"/>
      <c r="AD112" s="207"/>
      <c r="AE112" s="207"/>
      <c r="AF112" s="207"/>
      <c r="AG112" s="246">
        <v>26</v>
      </c>
      <c r="AH112" s="246"/>
      <c r="AI112" s="245" t="s">
        <v>114</v>
      </c>
      <c r="AJ112" s="245"/>
      <c r="AK112" s="245"/>
      <c r="AL112" s="245"/>
      <c r="AM112" s="245"/>
      <c r="AN112" s="245"/>
      <c r="AO112" s="245"/>
      <c r="AP112" s="17"/>
    </row>
    <row r="113" spans="2:42" x14ac:dyDescent="0.2">
      <c r="B113" s="205" t="s">
        <v>322</v>
      </c>
      <c r="C113" s="207"/>
      <c r="D113" s="207"/>
      <c r="E113" s="207"/>
      <c r="F113" s="207"/>
      <c r="G113" s="207"/>
      <c r="H113" s="207"/>
      <c r="I113" s="207"/>
      <c r="J113" s="207"/>
      <c r="K113" s="207"/>
      <c r="L113" s="207"/>
      <c r="M113" s="207"/>
      <c r="N113" s="207"/>
      <c r="O113" s="207"/>
      <c r="P113" s="207"/>
      <c r="Q113" s="207"/>
      <c r="R113" s="207"/>
      <c r="S113" s="207"/>
      <c r="T113" s="207"/>
      <c r="U113" s="202">
        <v>115</v>
      </c>
      <c r="V113" s="202"/>
      <c r="W113" s="206" t="s">
        <v>116</v>
      </c>
      <c r="X113" s="206"/>
      <c r="Y113" s="206"/>
      <c r="Z113" s="206"/>
      <c r="AA113" s="206"/>
      <c r="AB113" s="206"/>
      <c r="AC113" s="206"/>
      <c r="AD113" s="206"/>
      <c r="AE113" s="206"/>
      <c r="AF113" s="206"/>
      <c r="AG113" s="206"/>
      <c r="AH113" s="206"/>
      <c r="AI113" s="206"/>
      <c r="AJ113" s="206"/>
      <c r="AK113" s="206"/>
      <c r="AL113" s="206"/>
      <c r="AM113" s="206"/>
      <c r="AN113" s="206"/>
      <c r="AO113" s="206"/>
      <c r="AP113" s="242"/>
    </row>
    <row r="114" spans="2:42" x14ac:dyDescent="0.2">
      <c r="B114" s="235" t="s">
        <v>117</v>
      </c>
      <c r="C114" s="236"/>
      <c r="D114" s="236"/>
      <c r="E114" s="23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1"/>
      <c r="AL114" s="1"/>
      <c r="AM114" s="1"/>
      <c r="AN114" s="1"/>
      <c r="AO114" s="1"/>
      <c r="AP114" s="19"/>
    </row>
    <row r="115" spans="2:42" x14ac:dyDescent="0.2">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row>
    <row r="116" spans="2:42" x14ac:dyDescent="0.2">
      <c r="B116" s="37" t="s">
        <v>359</v>
      </c>
      <c r="C116" s="37"/>
      <c r="D116" s="37"/>
      <c r="E116" s="37"/>
      <c r="F116" s="37"/>
      <c r="G116" s="37"/>
      <c r="H116" s="37"/>
      <c r="I116" s="37"/>
      <c r="J116" s="37"/>
      <c r="K116" s="37"/>
      <c r="L116" s="37"/>
      <c r="M116" s="37" t="s">
        <v>380</v>
      </c>
      <c r="N116" s="37"/>
      <c r="O116" s="37"/>
      <c r="P116" s="37"/>
      <c r="Q116" s="37"/>
      <c r="R116" s="37"/>
      <c r="S116" s="37"/>
      <c r="T116" s="37"/>
      <c r="U116" s="37"/>
      <c r="V116" s="37"/>
      <c r="W116" s="37"/>
      <c r="X116" s="37"/>
      <c r="Y116" s="37"/>
      <c r="Z116" s="37" t="s">
        <v>381</v>
      </c>
      <c r="AA116" s="37"/>
      <c r="AB116" s="37"/>
      <c r="AC116" s="37"/>
      <c r="AD116" s="37"/>
      <c r="AE116" s="37"/>
      <c r="AF116" s="37"/>
      <c r="AG116" s="37"/>
      <c r="AH116" s="37"/>
      <c r="AI116" s="37"/>
      <c r="AJ116" s="37"/>
      <c r="AK116" s="80"/>
      <c r="AL116" s="80"/>
      <c r="AM116" s="80"/>
      <c r="AN116" s="80"/>
      <c r="AO116" s="80"/>
      <c r="AP116" s="80"/>
    </row>
    <row r="117" spans="2:42" x14ac:dyDescent="0.2">
      <c r="B117" s="208" t="s">
        <v>121</v>
      </c>
      <c r="C117" s="208" t="s">
        <v>122</v>
      </c>
      <c r="D117" s="194" t="s">
        <v>92</v>
      </c>
      <c r="E117" s="194"/>
      <c r="F117" s="194"/>
      <c r="G117" s="37"/>
      <c r="H117" s="37"/>
      <c r="I117" s="37"/>
      <c r="J117" s="37"/>
      <c r="K117" s="37"/>
      <c r="L117" s="37"/>
      <c r="M117" s="208" t="s">
        <v>91</v>
      </c>
      <c r="N117" s="208" t="s">
        <v>122</v>
      </c>
      <c r="O117" s="194" t="s">
        <v>92</v>
      </c>
      <c r="P117" s="194"/>
      <c r="Q117" s="38" t="s">
        <v>105</v>
      </c>
      <c r="R117" s="194" t="s">
        <v>93</v>
      </c>
      <c r="S117" s="194"/>
      <c r="T117" s="37"/>
      <c r="U117" s="37"/>
      <c r="V117" s="37"/>
      <c r="W117" s="37"/>
      <c r="X117" s="37"/>
      <c r="Y117" s="37"/>
      <c r="Z117" s="37"/>
      <c r="AA117" s="37"/>
      <c r="AB117" s="37"/>
      <c r="AC117" s="37"/>
      <c r="AD117" s="37"/>
      <c r="AE117" s="37"/>
      <c r="AF117" s="37"/>
      <c r="AG117" s="37"/>
      <c r="AH117" s="37"/>
      <c r="AI117" s="37"/>
      <c r="AJ117" s="37"/>
      <c r="AK117" s="80"/>
      <c r="AL117" s="80"/>
      <c r="AM117" s="80"/>
      <c r="AN117" s="80"/>
      <c r="AO117" s="80"/>
      <c r="AP117" s="80"/>
    </row>
    <row r="118" spans="2:42" x14ac:dyDescent="0.2">
      <c r="B118" s="208"/>
      <c r="C118" s="208"/>
      <c r="D118" s="208" t="s">
        <v>124</v>
      </c>
      <c r="E118" s="208"/>
      <c r="F118" s="208"/>
      <c r="G118" s="37"/>
      <c r="H118" s="37"/>
      <c r="I118" s="37"/>
      <c r="J118" s="37"/>
      <c r="K118" s="37"/>
      <c r="L118" s="37"/>
      <c r="M118" s="208"/>
      <c r="N118" s="208"/>
      <c r="O118" s="208" t="s">
        <v>94</v>
      </c>
      <c r="P118" s="208"/>
      <c r="Q118" s="208"/>
      <c r="R118" s="208"/>
      <c r="S118" s="208"/>
      <c r="T118" s="37"/>
      <c r="U118" s="37"/>
      <c r="V118" s="37"/>
      <c r="W118" s="37"/>
      <c r="X118" s="37"/>
      <c r="Y118" s="37"/>
      <c r="Z118" s="208" t="s">
        <v>133</v>
      </c>
      <c r="AA118" s="208"/>
      <c r="AB118" s="208" t="s">
        <v>102</v>
      </c>
      <c r="AC118" s="241">
        <f t="shared" ref="AC118" si="115">O121</f>
        <v>24.35</v>
      </c>
      <c r="AD118" s="241"/>
      <c r="AE118" s="241"/>
      <c r="AF118" s="38" t="s">
        <v>105</v>
      </c>
      <c r="AG118" s="194">
        <f t="shared" ref="AG118" si="116">D111/2-S112*IF($U112="前方",1,-1)</f>
        <v>78</v>
      </c>
      <c r="AH118" s="194"/>
      <c r="AI118" s="194"/>
      <c r="AJ118" s="208" t="s">
        <v>122</v>
      </c>
      <c r="AK118" s="209">
        <f t="shared" ref="AK118" si="117">ROUND(AC118*AG118/AC119,2)</f>
        <v>11.44</v>
      </c>
      <c r="AL118" s="209"/>
      <c r="AM118" s="209"/>
      <c r="AN118" s="208" t="s">
        <v>103</v>
      </c>
      <c r="AO118" s="208"/>
      <c r="AP118" s="80"/>
    </row>
    <row r="119" spans="2:42" x14ac:dyDescent="0.2">
      <c r="B119" s="37"/>
      <c r="C119" s="208" t="s">
        <v>122</v>
      </c>
      <c r="D119" s="194">
        <f t="shared" ref="D119" si="118">V111</f>
        <v>140</v>
      </c>
      <c r="E119" s="194"/>
      <c r="F119" s="194"/>
      <c r="G119" s="37"/>
      <c r="H119" s="37"/>
      <c r="I119" s="37"/>
      <c r="J119" s="37"/>
      <c r="K119" s="37"/>
      <c r="L119" s="37"/>
      <c r="M119" s="208"/>
      <c r="N119" s="208" t="s">
        <v>122</v>
      </c>
      <c r="O119" s="194">
        <f t="shared" ref="O119" si="119">V111</f>
        <v>140</v>
      </c>
      <c r="P119" s="194"/>
      <c r="Q119" s="38" t="s">
        <v>105</v>
      </c>
      <c r="R119" s="194">
        <f t="shared" ref="R119" si="120">P111</f>
        <v>20</v>
      </c>
      <c r="S119" s="194"/>
      <c r="T119" s="37"/>
      <c r="U119" s="37"/>
      <c r="V119" s="37"/>
      <c r="W119" s="37"/>
      <c r="X119" s="37"/>
      <c r="Y119" s="37"/>
      <c r="Z119" s="208"/>
      <c r="AA119" s="208"/>
      <c r="AB119" s="208"/>
      <c r="AC119" s="208">
        <f t="shared" ref="AC119" si="121">D111</f>
        <v>166</v>
      </c>
      <c r="AD119" s="208"/>
      <c r="AE119" s="208"/>
      <c r="AF119" s="208"/>
      <c r="AG119" s="208"/>
      <c r="AH119" s="208"/>
      <c r="AI119" s="208"/>
      <c r="AJ119" s="208"/>
      <c r="AK119" s="209"/>
      <c r="AL119" s="209"/>
      <c r="AM119" s="209"/>
      <c r="AN119" s="208"/>
      <c r="AO119" s="208"/>
      <c r="AP119" s="80"/>
    </row>
    <row r="120" spans="2:42" x14ac:dyDescent="0.2">
      <c r="B120" s="37"/>
      <c r="C120" s="208"/>
      <c r="D120" s="208">
        <f t="shared" ref="D120" si="122">AG112</f>
        <v>26</v>
      </c>
      <c r="E120" s="208"/>
      <c r="F120" s="208"/>
      <c r="G120" s="37"/>
      <c r="H120" s="37"/>
      <c r="I120" s="37"/>
      <c r="J120" s="37"/>
      <c r="K120" s="37"/>
      <c r="L120" s="37"/>
      <c r="M120" s="208"/>
      <c r="N120" s="208"/>
      <c r="O120" s="208">
        <f t="shared" ref="O120" si="123">U113</f>
        <v>115</v>
      </c>
      <c r="P120" s="208"/>
      <c r="Q120" s="208"/>
      <c r="R120" s="208"/>
      <c r="S120" s="208"/>
      <c r="T120" s="37"/>
      <c r="U120" s="37"/>
      <c r="V120" s="37"/>
      <c r="W120" s="37"/>
      <c r="X120" s="37"/>
      <c r="Y120" s="37"/>
      <c r="Z120" s="208" t="s">
        <v>134</v>
      </c>
      <c r="AA120" s="208"/>
      <c r="AB120" s="208" t="s">
        <v>316</v>
      </c>
      <c r="AC120" s="241">
        <f t="shared" ref="AC120" si="124">O121</f>
        <v>24.35</v>
      </c>
      <c r="AD120" s="241"/>
      <c r="AE120" s="241"/>
      <c r="AF120" s="38" t="s">
        <v>105</v>
      </c>
      <c r="AG120" s="194">
        <f t="shared" ref="AG120" si="125">D111-AG118</f>
        <v>88</v>
      </c>
      <c r="AH120" s="194"/>
      <c r="AI120" s="194"/>
      <c r="AJ120" s="208" t="s">
        <v>122</v>
      </c>
      <c r="AK120" s="209">
        <f t="shared" ref="AK120" si="126">ROUND(AC120*AG120/AC121,2)</f>
        <v>12.91</v>
      </c>
      <c r="AL120" s="209"/>
      <c r="AM120" s="209"/>
      <c r="AN120" s="208" t="s">
        <v>103</v>
      </c>
      <c r="AO120" s="208"/>
      <c r="AP120" s="80"/>
    </row>
    <row r="121" spans="2:42" x14ac:dyDescent="0.2">
      <c r="B121" s="37"/>
      <c r="C121" s="208" t="s">
        <v>122</v>
      </c>
      <c r="D121" s="212">
        <f t="shared" ref="D121" si="127">ROUND(D119/D120,2)</f>
        <v>5.38</v>
      </c>
      <c r="E121" s="212"/>
      <c r="F121" s="212"/>
      <c r="G121" s="208" t="s">
        <v>70</v>
      </c>
      <c r="H121" s="208"/>
      <c r="I121" s="37"/>
      <c r="J121" s="37"/>
      <c r="K121" s="37"/>
      <c r="L121" s="37"/>
      <c r="M121" s="37"/>
      <c r="N121" s="208" t="s">
        <v>122</v>
      </c>
      <c r="O121" s="212">
        <f t="shared" ref="O121" si="128">ROUND(O119*R119/O120,2)</f>
        <v>24.35</v>
      </c>
      <c r="P121" s="212"/>
      <c r="Q121" s="212"/>
      <c r="R121" s="208" t="s">
        <v>70</v>
      </c>
      <c r="S121" s="208"/>
      <c r="T121" s="37"/>
      <c r="U121" s="37"/>
      <c r="V121" s="37"/>
      <c r="W121" s="37"/>
      <c r="X121" s="37"/>
      <c r="Y121" s="37"/>
      <c r="Z121" s="208"/>
      <c r="AA121" s="208"/>
      <c r="AB121" s="208"/>
      <c r="AC121" s="208">
        <f t="shared" ref="AC121" si="129">D111</f>
        <v>166</v>
      </c>
      <c r="AD121" s="208"/>
      <c r="AE121" s="208"/>
      <c r="AF121" s="208"/>
      <c r="AG121" s="208"/>
      <c r="AH121" s="208"/>
      <c r="AI121" s="208"/>
      <c r="AJ121" s="208"/>
      <c r="AK121" s="209"/>
      <c r="AL121" s="209"/>
      <c r="AM121" s="209"/>
      <c r="AN121" s="208"/>
      <c r="AO121" s="208"/>
      <c r="AP121" s="80"/>
    </row>
    <row r="122" spans="2:42" x14ac:dyDescent="0.2">
      <c r="B122" s="37"/>
      <c r="C122" s="208"/>
      <c r="D122" s="212"/>
      <c r="E122" s="212"/>
      <c r="F122" s="212"/>
      <c r="G122" s="208"/>
      <c r="H122" s="208"/>
      <c r="I122" s="37"/>
      <c r="J122" s="37"/>
      <c r="K122" s="37"/>
      <c r="L122" s="37"/>
      <c r="M122" s="37"/>
      <c r="N122" s="208"/>
      <c r="O122" s="212"/>
      <c r="P122" s="212"/>
      <c r="Q122" s="212"/>
      <c r="R122" s="208"/>
      <c r="S122" s="208"/>
      <c r="T122" s="37"/>
      <c r="U122" s="37"/>
      <c r="V122" s="37"/>
      <c r="W122" s="37"/>
      <c r="X122" s="37"/>
      <c r="Y122" s="37"/>
      <c r="Z122" s="37"/>
      <c r="AA122" s="37"/>
      <c r="AB122" s="37"/>
      <c r="AC122" s="37"/>
      <c r="AD122" s="37"/>
      <c r="AE122" s="37"/>
      <c r="AF122" s="37"/>
      <c r="AG122" s="37"/>
      <c r="AH122" s="37"/>
      <c r="AI122" s="37"/>
      <c r="AJ122" s="37"/>
      <c r="AK122" s="80"/>
      <c r="AL122" s="80"/>
      <c r="AM122" s="80"/>
      <c r="AN122" s="80"/>
      <c r="AO122" s="80"/>
      <c r="AP122" s="80"/>
    </row>
    <row r="123" spans="2:42" x14ac:dyDescent="0.2">
      <c r="B123" s="80"/>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80"/>
      <c r="AL123" s="80"/>
      <c r="AM123" s="80"/>
      <c r="AN123" s="80"/>
      <c r="AO123" s="80"/>
      <c r="AP123" s="80"/>
    </row>
    <row r="124" spans="2:42" x14ac:dyDescent="0.2">
      <c r="B124" s="80" t="s">
        <v>135</v>
      </c>
      <c r="C124" s="80"/>
      <c r="D124" s="80"/>
      <c r="E124" s="80"/>
      <c r="F124" s="80"/>
      <c r="G124" s="80"/>
      <c r="H124" s="80"/>
      <c r="I124" s="80"/>
      <c r="J124" s="80"/>
      <c r="K124" s="80"/>
      <c r="L124" s="80"/>
      <c r="M124" s="80"/>
      <c r="N124" s="80"/>
      <c r="O124" s="80"/>
      <c r="P124" s="37"/>
      <c r="Q124" s="37"/>
      <c r="R124" s="37"/>
      <c r="S124" s="37"/>
      <c r="T124" s="37"/>
      <c r="U124" s="37"/>
      <c r="V124" s="37"/>
      <c r="W124" s="37"/>
      <c r="X124" s="37"/>
      <c r="Y124" s="37"/>
      <c r="Z124" s="37"/>
      <c r="AA124" s="37"/>
      <c r="AB124" s="37"/>
      <c r="AC124" s="37"/>
      <c r="AD124" s="37"/>
      <c r="AE124" s="37"/>
      <c r="AF124" s="37"/>
      <c r="AG124" s="37"/>
      <c r="AH124" s="37"/>
      <c r="AI124" s="37"/>
      <c r="AJ124" s="37"/>
      <c r="AK124" s="80"/>
      <c r="AL124" s="80"/>
      <c r="AM124" s="80"/>
      <c r="AN124" s="80"/>
      <c r="AO124" s="80"/>
      <c r="AP124" s="80"/>
    </row>
    <row r="125" spans="2:42" x14ac:dyDescent="0.2">
      <c r="B125" s="208" t="s">
        <v>137</v>
      </c>
      <c r="C125" s="208"/>
      <c r="D125" s="208"/>
      <c r="E125" s="208"/>
      <c r="F125" s="208"/>
      <c r="G125" s="80" t="s">
        <v>122</v>
      </c>
      <c r="H125" s="208">
        <f t="shared" ref="H125" si="130">D121</f>
        <v>5.38</v>
      </c>
      <c r="I125" s="208"/>
      <c r="J125" s="80" t="str">
        <f t="shared" ref="J125" si="131">IF(N111="前方","+","-")</f>
        <v>-</v>
      </c>
      <c r="K125" s="213">
        <f t="shared" ref="K125" si="132">AK118</f>
        <v>11.44</v>
      </c>
      <c r="L125" s="213"/>
      <c r="M125" s="213"/>
      <c r="N125" s="37" t="s">
        <v>102</v>
      </c>
      <c r="O125" s="212">
        <f t="shared" ref="O125" si="133">(H125+(K125*IF(N111="後方",-1,1)))</f>
        <v>-6.06</v>
      </c>
      <c r="P125" s="212"/>
      <c r="Q125" s="212"/>
      <c r="R125" s="208" t="s">
        <v>103</v>
      </c>
      <c r="S125" s="208"/>
      <c r="T125" s="37"/>
      <c r="U125" s="37"/>
      <c r="V125" s="37"/>
      <c r="W125" s="37"/>
      <c r="X125" s="37"/>
      <c r="Y125" s="37"/>
      <c r="Z125" s="37"/>
      <c r="AA125" s="37"/>
      <c r="AB125" s="37"/>
      <c r="AC125" s="37"/>
      <c r="AD125" s="37"/>
      <c r="AE125" s="37"/>
      <c r="AF125" s="37"/>
      <c r="AG125" s="37"/>
      <c r="AH125" s="37"/>
      <c r="AI125" s="37"/>
      <c r="AJ125" s="37"/>
      <c r="AK125" s="80"/>
      <c r="AL125" s="80"/>
      <c r="AM125" s="80"/>
      <c r="AN125" s="80"/>
      <c r="AO125" s="80"/>
      <c r="AP125" s="80"/>
    </row>
    <row r="126" spans="2:42" x14ac:dyDescent="0.2">
      <c r="B126" s="208" t="s">
        <v>136</v>
      </c>
      <c r="C126" s="208"/>
      <c r="D126" s="208"/>
      <c r="E126" s="208"/>
      <c r="F126" s="208"/>
      <c r="G126" s="80" t="s">
        <v>122</v>
      </c>
      <c r="H126" s="208">
        <f t="shared" ref="H126" si="134">D121</f>
        <v>5.38</v>
      </c>
      <c r="I126" s="208"/>
      <c r="J126" s="80" t="str">
        <f t="shared" ref="J126" si="135">IF(J125="+","-","+")</f>
        <v>+</v>
      </c>
      <c r="K126" s="208">
        <f t="shared" ref="K126" si="136">AK120</f>
        <v>12.91</v>
      </c>
      <c r="L126" s="208"/>
      <c r="M126" s="208"/>
      <c r="N126" s="37" t="s">
        <v>102</v>
      </c>
      <c r="O126" s="212">
        <f t="shared" ref="O126" si="137">(H126+(K126*IF(N111="後方",1,-1)))</f>
        <v>18.29</v>
      </c>
      <c r="P126" s="212"/>
      <c r="Q126" s="212"/>
      <c r="R126" s="208" t="s">
        <v>103</v>
      </c>
      <c r="S126" s="208"/>
      <c r="T126" s="37"/>
      <c r="U126" s="37"/>
      <c r="V126" s="37"/>
      <c r="W126" s="37"/>
      <c r="X126" s="37"/>
      <c r="Y126" s="37"/>
      <c r="Z126" s="37"/>
      <c r="AA126" s="37"/>
      <c r="AB126" s="37"/>
      <c r="AC126" s="37"/>
      <c r="AD126" s="37"/>
      <c r="AE126" s="37"/>
      <c r="AF126" s="37"/>
      <c r="AG126" s="37"/>
      <c r="AH126" s="37"/>
      <c r="AI126" s="37"/>
      <c r="AJ126" s="37"/>
      <c r="AK126" s="80"/>
      <c r="AL126" s="80"/>
      <c r="AM126" s="80"/>
      <c r="AN126" s="80"/>
      <c r="AO126" s="80"/>
      <c r="AP126" s="80"/>
    </row>
    <row r="128" spans="2:42" x14ac:dyDescent="0.2">
      <c r="B128" s="15" t="s">
        <v>224</v>
      </c>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97" t="s">
        <v>118</v>
      </c>
      <c r="AG128" s="98" t="s">
        <v>119</v>
      </c>
      <c r="AI128" s="15"/>
      <c r="AJ128" s="15"/>
    </row>
    <row r="129" spans="2:42" x14ac:dyDescent="0.2">
      <c r="B129" s="238" t="s">
        <v>9</v>
      </c>
      <c r="C129" s="201"/>
      <c r="D129" s="204">
        <v>140</v>
      </c>
      <c r="E129" s="204"/>
      <c r="F129" s="200" t="s">
        <v>108</v>
      </c>
      <c r="G129" s="201"/>
      <c r="H129" s="201"/>
      <c r="I129" s="201"/>
      <c r="J129" s="201"/>
      <c r="K129" s="201"/>
      <c r="L129" s="201"/>
      <c r="M129" s="201"/>
      <c r="N129" s="243" t="s">
        <v>118</v>
      </c>
      <c r="O129" s="243"/>
      <c r="P129" s="204">
        <v>25</v>
      </c>
      <c r="Q129" s="204"/>
      <c r="R129" s="200" t="s">
        <v>109</v>
      </c>
      <c r="S129" s="201"/>
      <c r="T129" s="201"/>
      <c r="U129" s="201"/>
      <c r="V129" s="204">
        <v>125</v>
      </c>
      <c r="W129" s="204"/>
      <c r="X129" s="200" t="s">
        <v>110</v>
      </c>
      <c r="Y129" s="201"/>
      <c r="Z129" s="201"/>
      <c r="AA129" s="201"/>
      <c r="AB129" s="201"/>
      <c r="AC129" s="201"/>
      <c r="AD129" s="201"/>
      <c r="AE129" s="201"/>
      <c r="AF129" s="201"/>
      <c r="AG129" s="201"/>
      <c r="AH129" s="201"/>
      <c r="AI129" s="201"/>
      <c r="AJ129" s="201"/>
      <c r="AK129" s="201"/>
      <c r="AL129" s="201"/>
      <c r="AM129" s="201"/>
      <c r="AN129" s="201"/>
      <c r="AO129" s="201"/>
      <c r="AP129" s="16"/>
    </row>
    <row r="130" spans="2:42" x14ac:dyDescent="0.2">
      <c r="B130" s="205" t="s">
        <v>111</v>
      </c>
      <c r="C130" s="207"/>
      <c r="D130" s="207"/>
      <c r="E130" s="207"/>
      <c r="F130" s="207"/>
      <c r="G130" s="207"/>
      <c r="H130" s="207"/>
      <c r="I130" s="207"/>
      <c r="J130" s="207"/>
      <c r="K130" s="207"/>
      <c r="L130" s="207"/>
      <c r="M130" s="207"/>
      <c r="N130" s="207"/>
      <c r="O130" s="207"/>
      <c r="P130" s="207"/>
      <c r="Q130" s="207"/>
      <c r="R130" s="207"/>
      <c r="S130" s="18">
        <v>5</v>
      </c>
      <c r="T130" s="74" t="s">
        <v>112</v>
      </c>
      <c r="U130" s="244" t="s">
        <v>119</v>
      </c>
      <c r="V130" s="244"/>
      <c r="W130" s="206" t="s">
        <v>113</v>
      </c>
      <c r="X130" s="207"/>
      <c r="Y130" s="207"/>
      <c r="Z130" s="207"/>
      <c r="AA130" s="207"/>
      <c r="AB130" s="207"/>
      <c r="AC130" s="207"/>
      <c r="AD130" s="207"/>
      <c r="AE130" s="207"/>
      <c r="AF130" s="207"/>
      <c r="AG130" s="246">
        <v>21</v>
      </c>
      <c r="AH130" s="246"/>
      <c r="AI130" s="245" t="s">
        <v>114</v>
      </c>
      <c r="AJ130" s="245"/>
      <c r="AK130" s="245"/>
      <c r="AL130" s="245"/>
      <c r="AM130" s="245"/>
      <c r="AN130" s="245"/>
      <c r="AO130" s="245"/>
      <c r="AP130" s="17"/>
    </row>
    <row r="131" spans="2:42" x14ac:dyDescent="0.2">
      <c r="B131" s="205" t="s">
        <v>323</v>
      </c>
      <c r="C131" s="207"/>
      <c r="D131" s="207"/>
      <c r="E131" s="207"/>
      <c r="F131" s="207"/>
      <c r="G131" s="207"/>
      <c r="H131" s="207"/>
      <c r="I131" s="207"/>
      <c r="J131" s="207"/>
      <c r="K131" s="207"/>
      <c r="L131" s="207"/>
      <c r="M131" s="207"/>
      <c r="N131" s="207"/>
      <c r="O131" s="207"/>
      <c r="P131" s="207"/>
      <c r="Q131" s="207"/>
      <c r="R131" s="207"/>
      <c r="S131" s="207"/>
      <c r="T131" s="207"/>
      <c r="U131" s="202">
        <v>118</v>
      </c>
      <c r="V131" s="202"/>
      <c r="W131" s="206" t="s">
        <v>116</v>
      </c>
      <c r="X131" s="206"/>
      <c r="Y131" s="206"/>
      <c r="Z131" s="206"/>
      <c r="AA131" s="206"/>
      <c r="AB131" s="206"/>
      <c r="AC131" s="206"/>
      <c r="AD131" s="206"/>
      <c r="AE131" s="206"/>
      <c r="AF131" s="206"/>
      <c r="AG131" s="206"/>
      <c r="AH131" s="206"/>
      <c r="AI131" s="206"/>
      <c r="AJ131" s="206"/>
      <c r="AK131" s="206"/>
      <c r="AL131" s="206"/>
      <c r="AM131" s="206"/>
      <c r="AN131" s="206"/>
      <c r="AO131" s="206"/>
      <c r="AP131" s="242"/>
    </row>
    <row r="132" spans="2:42" x14ac:dyDescent="0.2">
      <c r="B132" s="235" t="s">
        <v>117</v>
      </c>
      <c r="C132" s="236"/>
      <c r="D132" s="236"/>
      <c r="E132" s="23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1"/>
      <c r="AL132" s="1"/>
      <c r="AM132" s="1"/>
      <c r="AN132" s="1"/>
      <c r="AO132" s="1"/>
      <c r="AP132" s="19"/>
    </row>
    <row r="133" spans="2:42" x14ac:dyDescent="0.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row>
    <row r="134" spans="2:42" x14ac:dyDescent="0.2">
      <c r="B134" s="37" t="s">
        <v>359</v>
      </c>
      <c r="C134" s="37"/>
      <c r="D134" s="37"/>
      <c r="E134" s="37"/>
      <c r="F134" s="37"/>
      <c r="G134" s="37"/>
      <c r="H134" s="37"/>
      <c r="I134" s="37"/>
      <c r="J134" s="37"/>
      <c r="K134" s="37"/>
      <c r="L134" s="37"/>
      <c r="M134" s="37" t="s">
        <v>380</v>
      </c>
      <c r="N134" s="37"/>
      <c r="O134" s="37"/>
      <c r="P134" s="37"/>
      <c r="Q134" s="37"/>
      <c r="R134" s="37"/>
      <c r="S134" s="37"/>
      <c r="T134" s="37"/>
      <c r="U134" s="37"/>
      <c r="V134" s="37"/>
      <c r="W134" s="37"/>
      <c r="X134" s="37"/>
      <c r="Y134" s="37"/>
      <c r="Z134" s="37" t="s">
        <v>381</v>
      </c>
      <c r="AA134" s="37"/>
      <c r="AB134" s="37"/>
      <c r="AC134" s="37"/>
      <c r="AD134" s="37"/>
      <c r="AE134" s="37"/>
      <c r="AF134" s="37"/>
      <c r="AG134" s="37"/>
      <c r="AH134" s="37"/>
      <c r="AI134" s="37"/>
      <c r="AJ134" s="37"/>
      <c r="AK134" s="80"/>
      <c r="AL134" s="80"/>
      <c r="AM134" s="80"/>
      <c r="AN134" s="80"/>
      <c r="AO134" s="80"/>
      <c r="AP134" s="80"/>
    </row>
    <row r="135" spans="2:42" x14ac:dyDescent="0.2">
      <c r="B135" s="208" t="s">
        <v>121</v>
      </c>
      <c r="C135" s="208" t="s">
        <v>122</v>
      </c>
      <c r="D135" s="194" t="s">
        <v>92</v>
      </c>
      <c r="E135" s="194"/>
      <c r="F135" s="194"/>
      <c r="G135" s="37"/>
      <c r="H135" s="37"/>
      <c r="I135" s="37"/>
      <c r="J135" s="37"/>
      <c r="K135" s="37"/>
      <c r="L135" s="37"/>
      <c r="M135" s="208" t="s">
        <v>91</v>
      </c>
      <c r="N135" s="208" t="s">
        <v>122</v>
      </c>
      <c r="O135" s="194" t="s">
        <v>92</v>
      </c>
      <c r="P135" s="194"/>
      <c r="Q135" s="38" t="s">
        <v>105</v>
      </c>
      <c r="R135" s="194" t="s">
        <v>93</v>
      </c>
      <c r="S135" s="194"/>
      <c r="T135" s="37"/>
      <c r="U135" s="37"/>
      <c r="V135" s="37"/>
      <c r="W135" s="37"/>
      <c r="X135" s="37"/>
      <c r="Y135" s="37"/>
      <c r="Z135" s="37"/>
      <c r="AA135" s="37"/>
      <c r="AB135" s="37"/>
      <c r="AC135" s="37"/>
      <c r="AD135" s="37"/>
      <c r="AE135" s="37"/>
      <c r="AF135" s="37"/>
      <c r="AG135" s="37"/>
      <c r="AH135" s="37"/>
      <c r="AI135" s="37"/>
      <c r="AJ135" s="37"/>
      <c r="AK135" s="80"/>
      <c r="AL135" s="80"/>
      <c r="AM135" s="80"/>
      <c r="AN135" s="80"/>
      <c r="AO135" s="80"/>
      <c r="AP135" s="80"/>
    </row>
    <row r="136" spans="2:42" x14ac:dyDescent="0.2">
      <c r="B136" s="208"/>
      <c r="C136" s="208"/>
      <c r="D136" s="208" t="s">
        <v>124</v>
      </c>
      <c r="E136" s="208"/>
      <c r="F136" s="208"/>
      <c r="G136" s="37"/>
      <c r="H136" s="37"/>
      <c r="I136" s="37"/>
      <c r="J136" s="37"/>
      <c r="K136" s="37"/>
      <c r="L136" s="37"/>
      <c r="M136" s="208"/>
      <c r="N136" s="208"/>
      <c r="O136" s="208" t="s">
        <v>94</v>
      </c>
      <c r="P136" s="208"/>
      <c r="Q136" s="208"/>
      <c r="R136" s="208"/>
      <c r="S136" s="208"/>
      <c r="T136" s="37"/>
      <c r="U136" s="37"/>
      <c r="V136" s="37"/>
      <c r="W136" s="37"/>
      <c r="X136" s="37"/>
      <c r="Y136" s="37"/>
      <c r="Z136" s="208" t="s">
        <v>133</v>
      </c>
      <c r="AA136" s="208"/>
      <c r="AB136" s="208" t="s">
        <v>102</v>
      </c>
      <c r="AC136" s="241">
        <f t="shared" ref="AC136" si="138">O139</f>
        <v>26.48</v>
      </c>
      <c r="AD136" s="241"/>
      <c r="AE136" s="241"/>
      <c r="AF136" s="38" t="s">
        <v>105</v>
      </c>
      <c r="AG136" s="194">
        <f t="shared" ref="AG136" si="139">D129/2-S130*IF($U130="前方",1,-1)</f>
        <v>75</v>
      </c>
      <c r="AH136" s="194"/>
      <c r="AI136" s="194"/>
      <c r="AJ136" s="208" t="s">
        <v>122</v>
      </c>
      <c r="AK136" s="209">
        <f t="shared" ref="AK136" si="140">ROUND(AC136*AG136/AC137,2)</f>
        <v>14.19</v>
      </c>
      <c r="AL136" s="209"/>
      <c r="AM136" s="209"/>
      <c r="AN136" s="208" t="s">
        <v>103</v>
      </c>
      <c r="AO136" s="208"/>
      <c r="AP136" s="80"/>
    </row>
    <row r="137" spans="2:42" x14ac:dyDescent="0.2">
      <c r="B137" s="37"/>
      <c r="C137" s="208" t="s">
        <v>122</v>
      </c>
      <c r="D137" s="194">
        <f t="shared" ref="D137" si="141">V129</f>
        <v>125</v>
      </c>
      <c r="E137" s="194"/>
      <c r="F137" s="194"/>
      <c r="G137" s="37"/>
      <c r="H137" s="37"/>
      <c r="I137" s="37"/>
      <c r="J137" s="37"/>
      <c r="K137" s="37"/>
      <c r="L137" s="37"/>
      <c r="M137" s="208"/>
      <c r="N137" s="208" t="s">
        <v>122</v>
      </c>
      <c r="O137" s="194">
        <f t="shared" ref="O137" si="142">V129</f>
        <v>125</v>
      </c>
      <c r="P137" s="194"/>
      <c r="Q137" s="38" t="s">
        <v>105</v>
      </c>
      <c r="R137" s="194">
        <f t="shared" ref="R137" si="143">P129</f>
        <v>25</v>
      </c>
      <c r="S137" s="194"/>
      <c r="T137" s="37"/>
      <c r="U137" s="37"/>
      <c r="V137" s="37"/>
      <c r="W137" s="37"/>
      <c r="X137" s="37"/>
      <c r="Y137" s="37"/>
      <c r="Z137" s="208"/>
      <c r="AA137" s="208"/>
      <c r="AB137" s="208"/>
      <c r="AC137" s="208">
        <f t="shared" ref="AC137" si="144">D129</f>
        <v>140</v>
      </c>
      <c r="AD137" s="208"/>
      <c r="AE137" s="208"/>
      <c r="AF137" s="208"/>
      <c r="AG137" s="208"/>
      <c r="AH137" s="208"/>
      <c r="AI137" s="208"/>
      <c r="AJ137" s="208"/>
      <c r="AK137" s="209"/>
      <c r="AL137" s="209"/>
      <c r="AM137" s="209"/>
      <c r="AN137" s="208"/>
      <c r="AO137" s="208"/>
      <c r="AP137" s="80"/>
    </row>
    <row r="138" spans="2:42" x14ac:dyDescent="0.2">
      <c r="B138" s="37"/>
      <c r="C138" s="208"/>
      <c r="D138" s="208">
        <f t="shared" ref="D138" si="145">AG130</f>
        <v>21</v>
      </c>
      <c r="E138" s="208"/>
      <c r="F138" s="208"/>
      <c r="G138" s="37"/>
      <c r="H138" s="37"/>
      <c r="I138" s="37"/>
      <c r="J138" s="37"/>
      <c r="K138" s="37"/>
      <c r="L138" s="37"/>
      <c r="M138" s="208"/>
      <c r="N138" s="208"/>
      <c r="O138" s="208">
        <f t="shared" ref="O138" si="146">U131</f>
        <v>118</v>
      </c>
      <c r="P138" s="208"/>
      <c r="Q138" s="208"/>
      <c r="R138" s="208"/>
      <c r="S138" s="208"/>
      <c r="T138" s="37"/>
      <c r="U138" s="37"/>
      <c r="V138" s="37"/>
      <c r="W138" s="37"/>
      <c r="X138" s="37"/>
      <c r="Y138" s="37"/>
      <c r="Z138" s="208" t="s">
        <v>134</v>
      </c>
      <c r="AA138" s="208"/>
      <c r="AB138" s="208" t="s">
        <v>316</v>
      </c>
      <c r="AC138" s="241">
        <f t="shared" ref="AC138" si="147">O139</f>
        <v>26.48</v>
      </c>
      <c r="AD138" s="241"/>
      <c r="AE138" s="241"/>
      <c r="AF138" s="38" t="s">
        <v>105</v>
      </c>
      <c r="AG138" s="194">
        <f t="shared" ref="AG138" si="148">D129-AG136</f>
        <v>65</v>
      </c>
      <c r="AH138" s="194"/>
      <c r="AI138" s="194"/>
      <c r="AJ138" s="208" t="s">
        <v>122</v>
      </c>
      <c r="AK138" s="209">
        <f t="shared" ref="AK138" si="149">ROUND(AC138*AG138/AC139,2)</f>
        <v>12.29</v>
      </c>
      <c r="AL138" s="209"/>
      <c r="AM138" s="209"/>
      <c r="AN138" s="208" t="s">
        <v>103</v>
      </c>
      <c r="AO138" s="208"/>
      <c r="AP138" s="80"/>
    </row>
    <row r="139" spans="2:42" x14ac:dyDescent="0.2">
      <c r="B139" s="37"/>
      <c r="C139" s="208" t="s">
        <v>122</v>
      </c>
      <c r="D139" s="212">
        <f t="shared" ref="D139" si="150">ROUND(D137/D138,2)</f>
        <v>5.95</v>
      </c>
      <c r="E139" s="212"/>
      <c r="F139" s="212"/>
      <c r="G139" s="208" t="s">
        <v>70</v>
      </c>
      <c r="H139" s="208"/>
      <c r="I139" s="37"/>
      <c r="J139" s="37"/>
      <c r="K139" s="37"/>
      <c r="L139" s="37"/>
      <c r="M139" s="37"/>
      <c r="N139" s="208" t="s">
        <v>122</v>
      </c>
      <c r="O139" s="212">
        <f t="shared" ref="O139" si="151">ROUND(O137*R137/O138,2)</f>
        <v>26.48</v>
      </c>
      <c r="P139" s="212"/>
      <c r="Q139" s="212"/>
      <c r="R139" s="208" t="s">
        <v>70</v>
      </c>
      <c r="S139" s="208"/>
      <c r="T139" s="37"/>
      <c r="U139" s="37"/>
      <c r="V139" s="37"/>
      <c r="W139" s="37"/>
      <c r="X139" s="37"/>
      <c r="Y139" s="37"/>
      <c r="Z139" s="208"/>
      <c r="AA139" s="208"/>
      <c r="AB139" s="208"/>
      <c r="AC139" s="208">
        <f t="shared" ref="AC139" si="152">D129</f>
        <v>140</v>
      </c>
      <c r="AD139" s="208"/>
      <c r="AE139" s="208"/>
      <c r="AF139" s="208"/>
      <c r="AG139" s="208"/>
      <c r="AH139" s="208"/>
      <c r="AI139" s="208"/>
      <c r="AJ139" s="208"/>
      <c r="AK139" s="209"/>
      <c r="AL139" s="209"/>
      <c r="AM139" s="209"/>
      <c r="AN139" s="208"/>
      <c r="AO139" s="208"/>
      <c r="AP139" s="80"/>
    </row>
    <row r="140" spans="2:42" x14ac:dyDescent="0.2">
      <c r="B140" s="37"/>
      <c r="C140" s="208"/>
      <c r="D140" s="212"/>
      <c r="E140" s="212"/>
      <c r="F140" s="212"/>
      <c r="G140" s="208"/>
      <c r="H140" s="208"/>
      <c r="I140" s="37"/>
      <c r="J140" s="37"/>
      <c r="K140" s="37"/>
      <c r="L140" s="37"/>
      <c r="M140" s="37"/>
      <c r="N140" s="208"/>
      <c r="O140" s="212"/>
      <c r="P140" s="212"/>
      <c r="Q140" s="212"/>
      <c r="R140" s="208"/>
      <c r="S140" s="208"/>
      <c r="T140" s="37"/>
      <c r="U140" s="37"/>
      <c r="V140" s="37"/>
      <c r="W140" s="37"/>
      <c r="X140" s="37"/>
      <c r="Y140" s="37"/>
      <c r="Z140" s="37"/>
      <c r="AA140" s="37"/>
      <c r="AB140" s="37"/>
      <c r="AC140" s="37"/>
      <c r="AD140" s="37"/>
      <c r="AE140" s="37"/>
      <c r="AF140" s="37"/>
      <c r="AG140" s="37"/>
      <c r="AH140" s="37"/>
      <c r="AI140" s="37"/>
      <c r="AJ140" s="37"/>
      <c r="AK140" s="80"/>
      <c r="AL140" s="80"/>
      <c r="AM140" s="80"/>
      <c r="AN140" s="80"/>
      <c r="AO140" s="80"/>
      <c r="AP140" s="80"/>
    </row>
    <row r="141" spans="2:42" x14ac:dyDescent="0.2">
      <c r="B141" s="80"/>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80"/>
      <c r="AL141" s="80"/>
      <c r="AM141" s="80"/>
      <c r="AN141" s="80"/>
      <c r="AO141" s="80"/>
      <c r="AP141" s="80"/>
    </row>
    <row r="142" spans="2:42" x14ac:dyDescent="0.2">
      <c r="B142" s="80" t="s">
        <v>135</v>
      </c>
      <c r="C142" s="80"/>
      <c r="D142" s="80"/>
      <c r="E142" s="80"/>
      <c r="F142" s="80"/>
      <c r="G142" s="80"/>
      <c r="H142" s="80"/>
      <c r="I142" s="80"/>
      <c r="J142" s="80"/>
      <c r="K142" s="80"/>
      <c r="L142" s="80"/>
      <c r="M142" s="80"/>
      <c r="N142" s="80"/>
      <c r="O142" s="80"/>
      <c r="P142" s="37"/>
      <c r="Q142" s="37"/>
      <c r="R142" s="37"/>
      <c r="S142" s="37"/>
      <c r="T142" s="37"/>
      <c r="U142" s="37"/>
      <c r="V142" s="37"/>
      <c r="W142" s="37"/>
      <c r="X142" s="37"/>
      <c r="Y142" s="37"/>
      <c r="Z142" s="37"/>
      <c r="AA142" s="37"/>
      <c r="AB142" s="37"/>
      <c r="AC142" s="37"/>
      <c r="AD142" s="37"/>
      <c r="AE142" s="37"/>
      <c r="AF142" s="37"/>
      <c r="AG142" s="37"/>
      <c r="AH142" s="37"/>
      <c r="AI142" s="37"/>
      <c r="AJ142" s="37"/>
      <c r="AK142" s="80"/>
      <c r="AL142" s="80"/>
      <c r="AM142" s="80"/>
      <c r="AN142" s="80"/>
      <c r="AO142" s="80"/>
      <c r="AP142" s="80"/>
    </row>
    <row r="143" spans="2:42" x14ac:dyDescent="0.2">
      <c r="B143" s="208" t="s">
        <v>137</v>
      </c>
      <c r="C143" s="208"/>
      <c r="D143" s="208"/>
      <c r="E143" s="208"/>
      <c r="F143" s="208"/>
      <c r="G143" s="80" t="s">
        <v>122</v>
      </c>
      <c r="H143" s="208">
        <f t="shared" ref="H143" si="153">D139</f>
        <v>5.95</v>
      </c>
      <c r="I143" s="208"/>
      <c r="J143" s="80" t="str">
        <f t="shared" ref="J143" si="154">IF(N129="前方","+","-")</f>
        <v>+</v>
      </c>
      <c r="K143" s="213">
        <f t="shared" ref="K143" si="155">AK136</f>
        <v>14.19</v>
      </c>
      <c r="L143" s="213"/>
      <c r="M143" s="213"/>
      <c r="N143" s="37" t="s">
        <v>102</v>
      </c>
      <c r="O143" s="212">
        <f t="shared" ref="O143" si="156">(H143+(K143*IF(N129="後方",-1,1)))</f>
        <v>20.14</v>
      </c>
      <c r="P143" s="212"/>
      <c r="Q143" s="212"/>
      <c r="R143" s="208" t="s">
        <v>103</v>
      </c>
      <c r="S143" s="208"/>
      <c r="T143" s="37"/>
      <c r="U143" s="37"/>
      <c r="V143" s="37"/>
      <c r="W143" s="37"/>
      <c r="X143" s="37"/>
      <c r="Y143" s="37"/>
      <c r="Z143" s="37"/>
      <c r="AA143" s="37"/>
      <c r="AB143" s="37"/>
      <c r="AC143" s="37"/>
      <c r="AD143" s="37"/>
      <c r="AE143" s="37"/>
      <c r="AF143" s="37"/>
      <c r="AG143" s="37"/>
      <c r="AH143" s="37"/>
      <c r="AI143" s="37"/>
      <c r="AJ143" s="37"/>
      <c r="AK143" s="80"/>
      <c r="AL143" s="80"/>
      <c r="AM143" s="80"/>
      <c r="AN143" s="80"/>
      <c r="AO143" s="80"/>
      <c r="AP143" s="80"/>
    </row>
    <row r="144" spans="2:42" x14ac:dyDescent="0.2">
      <c r="B144" s="208" t="s">
        <v>136</v>
      </c>
      <c r="C144" s="208"/>
      <c r="D144" s="208"/>
      <c r="E144" s="208"/>
      <c r="F144" s="208"/>
      <c r="G144" s="80" t="s">
        <v>122</v>
      </c>
      <c r="H144" s="208">
        <f t="shared" ref="H144" si="157">D139</f>
        <v>5.95</v>
      </c>
      <c r="I144" s="208"/>
      <c r="J144" s="80" t="str">
        <f t="shared" ref="J144" si="158">IF(J143="+","-","+")</f>
        <v>-</v>
      </c>
      <c r="K144" s="208">
        <f t="shared" ref="K144" si="159">AK138</f>
        <v>12.29</v>
      </c>
      <c r="L144" s="208"/>
      <c r="M144" s="208"/>
      <c r="N144" s="37" t="s">
        <v>102</v>
      </c>
      <c r="O144" s="212">
        <f t="shared" ref="O144" si="160">(H144+(K144*IF(N129="後方",1,-1)))</f>
        <v>-6.339999999999999</v>
      </c>
      <c r="P144" s="212"/>
      <c r="Q144" s="212"/>
      <c r="R144" s="208" t="s">
        <v>103</v>
      </c>
      <c r="S144" s="208"/>
      <c r="T144" s="37"/>
      <c r="U144" s="37"/>
      <c r="V144" s="37"/>
      <c r="W144" s="37"/>
      <c r="X144" s="37"/>
      <c r="Y144" s="37"/>
      <c r="Z144" s="37"/>
      <c r="AA144" s="37"/>
      <c r="AB144" s="37"/>
      <c r="AC144" s="37"/>
      <c r="AD144" s="37"/>
      <c r="AE144" s="37"/>
      <c r="AF144" s="37"/>
      <c r="AG144" s="37"/>
      <c r="AH144" s="37"/>
      <c r="AI144" s="37"/>
      <c r="AJ144" s="37"/>
      <c r="AK144" s="80"/>
      <c r="AL144" s="80"/>
      <c r="AM144" s="80"/>
      <c r="AN144" s="80"/>
      <c r="AO144" s="80"/>
      <c r="AP144" s="80"/>
    </row>
    <row r="146" spans="2:42" x14ac:dyDescent="0.2">
      <c r="B146" s="15" t="s">
        <v>215</v>
      </c>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97" t="s">
        <v>118</v>
      </c>
      <c r="AG146" s="98" t="s">
        <v>119</v>
      </c>
      <c r="AI146" s="15"/>
      <c r="AJ146" s="15"/>
    </row>
    <row r="147" spans="2:42" x14ac:dyDescent="0.2">
      <c r="B147" s="238" t="s">
        <v>9</v>
      </c>
      <c r="C147" s="201"/>
      <c r="D147" s="204">
        <v>120</v>
      </c>
      <c r="E147" s="204"/>
      <c r="F147" s="200" t="s">
        <v>108</v>
      </c>
      <c r="G147" s="201"/>
      <c r="H147" s="201"/>
      <c r="I147" s="201"/>
      <c r="J147" s="201"/>
      <c r="K147" s="201"/>
      <c r="L147" s="201"/>
      <c r="M147" s="201"/>
      <c r="N147" s="243" t="s">
        <v>118</v>
      </c>
      <c r="O147" s="243"/>
      <c r="P147" s="204">
        <v>20</v>
      </c>
      <c r="Q147" s="204"/>
      <c r="R147" s="200" t="s">
        <v>109</v>
      </c>
      <c r="S147" s="201"/>
      <c r="T147" s="201"/>
      <c r="U147" s="201"/>
      <c r="V147" s="204">
        <v>130</v>
      </c>
      <c r="W147" s="204"/>
      <c r="X147" s="200" t="s">
        <v>110</v>
      </c>
      <c r="Y147" s="201"/>
      <c r="Z147" s="201"/>
      <c r="AA147" s="201"/>
      <c r="AB147" s="201"/>
      <c r="AC147" s="201"/>
      <c r="AD147" s="201"/>
      <c r="AE147" s="201"/>
      <c r="AF147" s="201"/>
      <c r="AG147" s="201"/>
      <c r="AH147" s="201"/>
      <c r="AI147" s="201"/>
      <c r="AJ147" s="201"/>
      <c r="AK147" s="201"/>
      <c r="AL147" s="201"/>
      <c r="AM147" s="201"/>
      <c r="AN147" s="201"/>
      <c r="AO147" s="201"/>
      <c r="AP147" s="16"/>
    </row>
    <row r="148" spans="2:42" x14ac:dyDescent="0.2">
      <c r="B148" s="205" t="s">
        <v>111</v>
      </c>
      <c r="C148" s="207"/>
      <c r="D148" s="207"/>
      <c r="E148" s="207"/>
      <c r="F148" s="207"/>
      <c r="G148" s="207"/>
      <c r="H148" s="207"/>
      <c r="I148" s="207"/>
      <c r="J148" s="207"/>
      <c r="K148" s="207"/>
      <c r="L148" s="207"/>
      <c r="M148" s="207"/>
      <c r="N148" s="207"/>
      <c r="O148" s="207"/>
      <c r="P148" s="207"/>
      <c r="Q148" s="207"/>
      <c r="R148" s="207"/>
      <c r="S148" s="18">
        <v>8</v>
      </c>
      <c r="T148" s="74" t="s">
        <v>112</v>
      </c>
      <c r="U148" s="244" t="s">
        <v>118</v>
      </c>
      <c r="V148" s="244"/>
      <c r="W148" s="206" t="s">
        <v>113</v>
      </c>
      <c r="X148" s="207"/>
      <c r="Y148" s="207"/>
      <c r="Z148" s="207"/>
      <c r="AA148" s="207"/>
      <c r="AB148" s="207"/>
      <c r="AC148" s="207"/>
      <c r="AD148" s="207"/>
      <c r="AE148" s="207"/>
      <c r="AF148" s="207"/>
      <c r="AG148" s="246">
        <v>19</v>
      </c>
      <c r="AH148" s="246"/>
      <c r="AI148" s="245" t="s">
        <v>114</v>
      </c>
      <c r="AJ148" s="245"/>
      <c r="AK148" s="245"/>
      <c r="AL148" s="245"/>
      <c r="AM148" s="245"/>
      <c r="AN148" s="245"/>
      <c r="AO148" s="245"/>
      <c r="AP148" s="17"/>
    </row>
    <row r="149" spans="2:42" x14ac:dyDescent="0.2">
      <c r="B149" s="205" t="s">
        <v>324</v>
      </c>
      <c r="C149" s="207"/>
      <c r="D149" s="207"/>
      <c r="E149" s="207"/>
      <c r="F149" s="207"/>
      <c r="G149" s="207"/>
      <c r="H149" s="207"/>
      <c r="I149" s="207"/>
      <c r="J149" s="207"/>
      <c r="K149" s="207"/>
      <c r="L149" s="207"/>
      <c r="M149" s="207"/>
      <c r="N149" s="207"/>
      <c r="O149" s="207"/>
      <c r="P149" s="207"/>
      <c r="Q149" s="207"/>
      <c r="R149" s="207"/>
      <c r="S149" s="207"/>
      <c r="T149" s="207"/>
      <c r="U149" s="202">
        <v>115</v>
      </c>
      <c r="V149" s="202"/>
      <c r="W149" s="206" t="s">
        <v>116</v>
      </c>
      <c r="X149" s="206"/>
      <c r="Y149" s="206"/>
      <c r="Z149" s="206"/>
      <c r="AA149" s="206"/>
      <c r="AB149" s="206"/>
      <c r="AC149" s="206"/>
      <c r="AD149" s="206"/>
      <c r="AE149" s="206"/>
      <c r="AF149" s="206"/>
      <c r="AG149" s="206"/>
      <c r="AH149" s="206"/>
      <c r="AI149" s="206"/>
      <c r="AJ149" s="206"/>
      <c r="AK149" s="206"/>
      <c r="AL149" s="206"/>
      <c r="AM149" s="206"/>
      <c r="AN149" s="206"/>
      <c r="AO149" s="206"/>
      <c r="AP149" s="242"/>
    </row>
    <row r="150" spans="2:42" x14ac:dyDescent="0.2">
      <c r="B150" s="235" t="s">
        <v>117</v>
      </c>
      <c r="C150" s="236"/>
      <c r="D150" s="236"/>
      <c r="E150" s="23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1"/>
      <c r="AL150" s="1"/>
      <c r="AM150" s="1"/>
      <c r="AN150" s="1"/>
      <c r="AO150" s="1"/>
      <c r="AP150" s="19"/>
    </row>
    <row r="151" spans="2:42" x14ac:dyDescent="0.2">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2:42" x14ac:dyDescent="0.2">
      <c r="B152" s="37" t="s">
        <v>359</v>
      </c>
      <c r="C152" s="37"/>
      <c r="D152" s="37"/>
      <c r="E152" s="37"/>
      <c r="F152" s="37"/>
      <c r="G152" s="37"/>
      <c r="H152" s="37"/>
      <c r="I152" s="37"/>
      <c r="J152" s="37"/>
      <c r="K152" s="37"/>
      <c r="L152" s="37"/>
      <c r="M152" s="37" t="s">
        <v>380</v>
      </c>
      <c r="N152" s="37"/>
      <c r="O152" s="37"/>
      <c r="P152" s="37"/>
      <c r="Q152" s="37"/>
      <c r="R152" s="37"/>
      <c r="S152" s="37"/>
      <c r="T152" s="37"/>
      <c r="U152" s="37"/>
      <c r="V152" s="37"/>
      <c r="W152" s="37"/>
      <c r="X152" s="37"/>
      <c r="Y152" s="37"/>
      <c r="Z152" s="37" t="s">
        <v>381</v>
      </c>
      <c r="AA152" s="37"/>
      <c r="AB152" s="37"/>
      <c r="AC152" s="37"/>
      <c r="AD152" s="37"/>
      <c r="AE152" s="37"/>
      <c r="AF152" s="37"/>
      <c r="AG152" s="37"/>
      <c r="AH152" s="37"/>
      <c r="AI152" s="37"/>
      <c r="AJ152" s="37"/>
      <c r="AK152" s="80"/>
      <c r="AL152" s="80"/>
      <c r="AM152" s="80"/>
      <c r="AN152" s="80"/>
      <c r="AO152" s="80"/>
      <c r="AP152" s="80"/>
    </row>
    <row r="153" spans="2:42" x14ac:dyDescent="0.2">
      <c r="B153" s="208" t="s">
        <v>121</v>
      </c>
      <c r="C153" s="208" t="s">
        <v>122</v>
      </c>
      <c r="D153" s="194" t="s">
        <v>92</v>
      </c>
      <c r="E153" s="194"/>
      <c r="F153" s="194"/>
      <c r="G153" s="37"/>
      <c r="H153" s="37"/>
      <c r="I153" s="37"/>
      <c r="J153" s="37"/>
      <c r="K153" s="37"/>
      <c r="L153" s="37"/>
      <c r="M153" s="208" t="s">
        <v>91</v>
      </c>
      <c r="N153" s="208" t="s">
        <v>122</v>
      </c>
      <c r="O153" s="194" t="s">
        <v>92</v>
      </c>
      <c r="P153" s="194"/>
      <c r="Q153" s="38" t="s">
        <v>105</v>
      </c>
      <c r="R153" s="194" t="s">
        <v>93</v>
      </c>
      <c r="S153" s="194"/>
      <c r="T153" s="37"/>
      <c r="U153" s="37"/>
      <c r="V153" s="37"/>
      <c r="W153" s="37"/>
      <c r="X153" s="37"/>
      <c r="Y153" s="37"/>
      <c r="Z153" s="37"/>
      <c r="AA153" s="37"/>
      <c r="AB153" s="37"/>
      <c r="AC153" s="37"/>
      <c r="AD153" s="37"/>
      <c r="AE153" s="37"/>
      <c r="AF153" s="37"/>
      <c r="AG153" s="37"/>
      <c r="AH153" s="37"/>
      <c r="AI153" s="37"/>
      <c r="AJ153" s="37"/>
      <c r="AK153" s="80"/>
      <c r="AL153" s="80"/>
      <c r="AM153" s="80"/>
      <c r="AN153" s="80"/>
      <c r="AO153" s="80"/>
      <c r="AP153" s="80"/>
    </row>
    <row r="154" spans="2:42" x14ac:dyDescent="0.2">
      <c r="B154" s="208"/>
      <c r="C154" s="208"/>
      <c r="D154" s="208" t="s">
        <v>124</v>
      </c>
      <c r="E154" s="208"/>
      <c r="F154" s="208"/>
      <c r="G154" s="37"/>
      <c r="H154" s="37"/>
      <c r="I154" s="37"/>
      <c r="J154" s="37"/>
      <c r="K154" s="37"/>
      <c r="L154" s="37"/>
      <c r="M154" s="208"/>
      <c r="N154" s="208"/>
      <c r="O154" s="208" t="s">
        <v>94</v>
      </c>
      <c r="P154" s="208"/>
      <c r="Q154" s="208"/>
      <c r="R154" s="208"/>
      <c r="S154" s="208"/>
      <c r="T154" s="37"/>
      <c r="U154" s="37"/>
      <c r="V154" s="37"/>
      <c r="W154" s="37"/>
      <c r="X154" s="37"/>
      <c r="Y154" s="37"/>
      <c r="Z154" s="208" t="s">
        <v>133</v>
      </c>
      <c r="AA154" s="208"/>
      <c r="AB154" s="208" t="s">
        <v>102</v>
      </c>
      <c r="AC154" s="241">
        <f t="shared" ref="AC154" si="161">O157</f>
        <v>22.61</v>
      </c>
      <c r="AD154" s="241"/>
      <c r="AE154" s="241"/>
      <c r="AF154" s="38" t="s">
        <v>105</v>
      </c>
      <c r="AG154" s="194">
        <f t="shared" ref="AG154" si="162">D147/2-S148*IF($U148="前方",1,-1)</f>
        <v>52</v>
      </c>
      <c r="AH154" s="194"/>
      <c r="AI154" s="194"/>
      <c r="AJ154" s="208" t="s">
        <v>122</v>
      </c>
      <c r="AK154" s="209">
        <f t="shared" ref="AK154" si="163">ROUND(AC154*AG154/AC155,2)</f>
        <v>9.8000000000000007</v>
      </c>
      <c r="AL154" s="209"/>
      <c r="AM154" s="209"/>
      <c r="AN154" s="208" t="s">
        <v>103</v>
      </c>
      <c r="AO154" s="208"/>
      <c r="AP154" s="80"/>
    </row>
    <row r="155" spans="2:42" x14ac:dyDescent="0.2">
      <c r="B155" s="37"/>
      <c r="C155" s="208" t="s">
        <v>122</v>
      </c>
      <c r="D155" s="194">
        <f t="shared" ref="D155" si="164">V147</f>
        <v>130</v>
      </c>
      <c r="E155" s="194"/>
      <c r="F155" s="194"/>
      <c r="G155" s="37"/>
      <c r="H155" s="37"/>
      <c r="I155" s="37"/>
      <c r="J155" s="37"/>
      <c r="K155" s="37"/>
      <c r="L155" s="37"/>
      <c r="M155" s="208"/>
      <c r="N155" s="208" t="s">
        <v>122</v>
      </c>
      <c r="O155" s="194">
        <f t="shared" ref="O155" si="165">V147</f>
        <v>130</v>
      </c>
      <c r="P155" s="194"/>
      <c r="Q155" s="38" t="s">
        <v>105</v>
      </c>
      <c r="R155" s="194">
        <f t="shared" ref="R155" si="166">P147</f>
        <v>20</v>
      </c>
      <c r="S155" s="194"/>
      <c r="T155" s="37"/>
      <c r="U155" s="37"/>
      <c r="V155" s="37"/>
      <c r="W155" s="37"/>
      <c r="X155" s="37"/>
      <c r="Y155" s="37"/>
      <c r="Z155" s="208"/>
      <c r="AA155" s="208"/>
      <c r="AB155" s="208"/>
      <c r="AC155" s="208">
        <f t="shared" ref="AC155" si="167">D147</f>
        <v>120</v>
      </c>
      <c r="AD155" s="208"/>
      <c r="AE155" s="208"/>
      <c r="AF155" s="208"/>
      <c r="AG155" s="208"/>
      <c r="AH155" s="208"/>
      <c r="AI155" s="208"/>
      <c r="AJ155" s="208"/>
      <c r="AK155" s="209"/>
      <c r="AL155" s="209"/>
      <c r="AM155" s="209"/>
      <c r="AN155" s="208"/>
      <c r="AO155" s="208"/>
      <c r="AP155" s="80"/>
    </row>
    <row r="156" spans="2:42" x14ac:dyDescent="0.2">
      <c r="B156" s="37"/>
      <c r="C156" s="208"/>
      <c r="D156" s="208">
        <f t="shared" ref="D156" si="168">AG148</f>
        <v>19</v>
      </c>
      <c r="E156" s="208"/>
      <c r="F156" s="208"/>
      <c r="G156" s="37"/>
      <c r="H156" s="37"/>
      <c r="I156" s="37"/>
      <c r="J156" s="37"/>
      <c r="K156" s="37"/>
      <c r="L156" s="37"/>
      <c r="M156" s="208"/>
      <c r="N156" s="208"/>
      <c r="O156" s="208">
        <f t="shared" ref="O156" si="169">U149</f>
        <v>115</v>
      </c>
      <c r="P156" s="208"/>
      <c r="Q156" s="208"/>
      <c r="R156" s="208"/>
      <c r="S156" s="208"/>
      <c r="T156" s="37"/>
      <c r="U156" s="37"/>
      <c r="V156" s="37"/>
      <c r="W156" s="37"/>
      <c r="X156" s="37"/>
      <c r="Y156" s="37"/>
      <c r="Z156" s="208" t="s">
        <v>134</v>
      </c>
      <c r="AA156" s="208"/>
      <c r="AB156" s="208" t="s">
        <v>316</v>
      </c>
      <c r="AC156" s="241">
        <f t="shared" ref="AC156" si="170">O157</f>
        <v>22.61</v>
      </c>
      <c r="AD156" s="241"/>
      <c r="AE156" s="241"/>
      <c r="AF156" s="38" t="s">
        <v>105</v>
      </c>
      <c r="AG156" s="194">
        <f t="shared" ref="AG156" si="171">D147-AG154</f>
        <v>68</v>
      </c>
      <c r="AH156" s="194"/>
      <c r="AI156" s="194"/>
      <c r="AJ156" s="208" t="s">
        <v>122</v>
      </c>
      <c r="AK156" s="209">
        <f t="shared" ref="AK156" si="172">ROUND(AC156*AG156/AC157,2)</f>
        <v>12.81</v>
      </c>
      <c r="AL156" s="209"/>
      <c r="AM156" s="209"/>
      <c r="AN156" s="208" t="s">
        <v>103</v>
      </c>
      <c r="AO156" s="208"/>
      <c r="AP156" s="80"/>
    </row>
    <row r="157" spans="2:42" x14ac:dyDescent="0.2">
      <c r="B157" s="37"/>
      <c r="C157" s="208" t="s">
        <v>122</v>
      </c>
      <c r="D157" s="212">
        <f t="shared" ref="D157" si="173">ROUND(D155/D156,2)</f>
        <v>6.84</v>
      </c>
      <c r="E157" s="212"/>
      <c r="F157" s="212"/>
      <c r="G157" s="208" t="s">
        <v>70</v>
      </c>
      <c r="H157" s="208"/>
      <c r="I157" s="37"/>
      <c r="J157" s="37"/>
      <c r="K157" s="37"/>
      <c r="L157" s="37"/>
      <c r="M157" s="37"/>
      <c r="N157" s="208" t="s">
        <v>122</v>
      </c>
      <c r="O157" s="212">
        <f t="shared" ref="O157" si="174">ROUND(O155*R155/O156,2)</f>
        <v>22.61</v>
      </c>
      <c r="P157" s="212"/>
      <c r="Q157" s="212"/>
      <c r="R157" s="208" t="s">
        <v>70</v>
      </c>
      <c r="S157" s="208"/>
      <c r="T157" s="37"/>
      <c r="U157" s="37"/>
      <c r="V157" s="37"/>
      <c r="W157" s="37"/>
      <c r="X157" s="37"/>
      <c r="Y157" s="37"/>
      <c r="Z157" s="208"/>
      <c r="AA157" s="208"/>
      <c r="AB157" s="208"/>
      <c r="AC157" s="208">
        <f t="shared" ref="AC157" si="175">D147</f>
        <v>120</v>
      </c>
      <c r="AD157" s="208"/>
      <c r="AE157" s="208"/>
      <c r="AF157" s="208"/>
      <c r="AG157" s="208"/>
      <c r="AH157" s="208"/>
      <c r="AI157" s="208"/>
      <c r="AJ157" s="208"/>
      <c r="AK157" s="209"/>
      <c r="AL157" s="209"/>
      <c r="AM157" s="209"/>
      <c r="AN157" s="208"/>
      <c r="AO157" s="208"/>
      <c r="AP157" s="80"/>
    </row>
    <row r="158" spans="2:42" x14ac:dyDescent="0.2">
      <c r="B158" s="37"/>
      <c r="C158" s="208"/>
      <c r="D158" s="212"/>
      <c r="E158" s="212"/>
      <c r="F158" s="212"/>
      <c r="G158" s="208"/>
      <c r="H158" s="208"/>
      <c r="I158" s="37"/>
      <c r="J158" s="37"/>
      <c r="K158" s="37"/>
      <c r="L158" s="37"/>
      <c r="M158" s="37"/>
      <c r="N158" s="208"/>
      <c r="O158" s="212"/>
      <c r="P158" s="212"/>
      <c r="Q158" s="212"/>
      <c r="R158" s="208"/>
      <c r="S158" s="208"/>
      <c r="T158" s="37"/>
      <c r="U158" s="37"/>
      <c r="V158" s="37"/>
      <c r="W158" s="37"/>
      <c r="X158" s="37"/>
      <c r="Y158" s="37"/>
      <c r="Z158" s="37"/>
      <c r="AA158" s="37"/>
      <c r="AB158" s="37"/>
      <c r="AC158" s="37"/>
      <c r="AD158" s="37"/>
      <c r="AE158" s="37"/>
      <c r="AF158" s="37"/>
      <c r="AG158" s="37"/>
      <c r="AH158" s="37"/>
      <c r="AI158" s="37"/>
      <c r="AJ158" s="37"/>
      <c r="AK158" s="80"/>
      <c r="AL158" s="80"/>
      <c r="AM158" s="80"/>
      <c r="AN158" s="80"/>
      <c r="AO158" s="80"/>
      <c r="AP158" s="80"/>
    </row>
    <row r="159" spans="2:42" x14ac:dyDescent="0.2">
      <c r="B159" s="80"/>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80"/>
      <c r="AL159" s="80"/>
      <c r="AM159" s="80"/>
      <c r="AN159" s="80"/>
      <c r="AO159" s="80"/>
      <c r="AP159" s="80"/>
    </row>
    <row r="160" spans="2:42" x14ac:dyDescent="0.2">
      <c r="B160" s="80" t="s">
        <v>135</v>
      </c>
      <c r="C160" s="80"/>
      <c r="D160" s="80"/>
      <c r="E160" s="80"/>
      <c r="F160" s="80"/>
      <c r="G160" s="80"/>
      <c r="H160" s="80"/>
      <c r="I160" s="80"/>
      <c r="J160" s="80"/>
      <c r="K160" s="80"/>
      <c r="L160" s="80"/>
      <c r="M160" s="80"/>
      <c r="N160" s="80"/>
      <c r="O160" s="80"/>
      <c r="P160" s="37"/>
      <c r="Q160" s="37"/>
      <c r="R160" s="37"/>
      <c r="S160" s="37"/>
      <c r="T160" s="37"/>
      <c r="U160" s="37"/>
      <c r="V160" s="37"/>
      <c r="W160" s="37"/>
      <c r="X160" s="37"/>
      <c r="Y160" s="37"/>
      <c r="Z160" s="37"/>
      <c r="AA160" s="37"/>
      <c r="AB160" s="37"/>
      <c r="AC160" s="37"/>
      <c r="AD160" s="37"/>
      <c r="AE160" s="37"/>
      <c r="AF160" s="37"/>
      <c r="AG160" s="37"/>
      <c r="AH160" s="37"/>
      <c r="AI160" s="37"/>
      <c r="AJ160" s="37"/>
      <c r="AK160" s="80"/>
      <c r="AL160" s="80"/>
      <c r="AM160" s="80"/>
      <c r="AN160" s="80"/>
      <c r="AO160" s="80"/>
      <c r="AP160" s="80"/>
    </row>
    <row r="161" spans="2:42" x14ac:dyDescent="0.2">
      <c r="B161" s="208" t="s">
        <v>137</v>
      </c>
      <c r="C161" s="208"/>
      <c r="D161" s="208"/>
      <c r="E161" s="208"/>
      <c r="F161" s="208"/>
      <c r="G161" s="80" t="s">
        <v>122</v>
      </c>
      <c r="H161" s="208">
        <f t="shared" ref="H161" si="176">D157</f>
        <v>6.84</v>
      </c>
      <c r="I161" s="208"/>
      <c r="J161" s="80" t="str">
        <f t="shared" ref="J161" si="177">IF(N147="前方","+","-")</f>
        <v>+</v>
      </c>
      <c r="K161" s="213">
        <f t="shared" ref="K161" si="178">AK154</f>
        <v>9.8000000000000007</v>
      </c>
      <c r="L161" s="213"/>
      <c r="M161" s="213"/>
      <c r="N161" s="37" t="s">
        <v>102</v>
      </c>
      <c r="O161" s="212">
        <f t="shared" ref="O161" si="179">(H161+(K161*IF(N147="後方",-1,1)))</f>
        <v>16.64</v>
      </c>
      <c r="P161" s="212"/>
      <c r="Q161" s="212"/>
      <c r="R161" s="208" t="s">
        <v>103</v>
      </c>
      <c r="S161" s="208"/>
      <c r="T161" s="37"/>
      <c r="U161" s="37"/>
      <c r="V161" s="37"/>
      <c r="W161" s="37"/>
      <c r="X161" s="37"/>
      <c r="Y161" s="37"/>
      <c r="Z161" s="37"/>
      <c r="AA161" s="37"/>
      <c r="AB161" s="37"/>
      <c r="AC161" s="37"/>
      <c r="AD161" s="37"/>
      <c r="AE161" s="37"/>
      <c r="AF161" s="37"/>
      <c r="AG161" s="37"/>
      <c r="AH161" s="37"/>
      <c r="AI161" s="37"/>
      <c r="AJ161" s="37"/>
      <c r="AK161" s="80"/>
      <c r="AL161" s="80"/>
      <c r="AM161" s="80"/>
      <c r="AN161" s="80"/>
      <c r="AO161" s="80"/>
      <c r="AP161" s="80"/>
    </row>
    <row r="162" spans="2:42" x14ac:dyDescent="0.2">
      <c r="B162" s="208" t="s">
        <v>136</v>
      </c>
      <c r="C162" s="208"/>
      <c r="D162" s="208"/>
      <c r="E162" s="208"/>
      <c r="F162" s="208"/>
      <c r="G162" s="80" t="s">
        <v>122</v>
      </c>
      <c r="H162" s="208">
        <f t="shared" ref="H162" si="180">D157</f>
        <v>6.84</v>
      </c>
      <c r="I162" s="208"/>
      <c r="J162" s="80" t="str">
        <f t="shared" ref="J162" si="181">IF(J161="+","-","+")</f>
        <v>-</v>
      </c>
      <c r="K162" s="208">
        <f t="shared" ref="K162" si="182">AK156</f>
        <v>12.81</v>
      </c>
      <c r="L162" s="208"/>
      <c r="M162" s="208"/>
      <c r="N162" s="37" t="s">
        <v>102</v>
      </c>
      <c r="O162" s="212">
        <f t="shared" ref="O162" si="183">(H162+(K162*IF(N147="後方",1,-1)))</f>
        <v>-5.9700000000000006</v>
      </c>
      <c r="P162" s="212"/>
      <c r="Q162" s="212"/>
      <c r="R162" s="208" t="s">
        <v>103</v>
      </c>
      <c r="S162" s="208"/>
      <c r="T162" s="37"/>
      <c r="U162" s="37"/>
      <c r="V162" s="37"/>
      <c r="W162" s="37"/>
      <c r="X162" s="37"/>
      <c r="Y162" s="37"/>
      <c r="Z162" s="37"/>
      <c r="AA162" s="37"/>
      <c r="AB162" s="37"/>
      <c r="AC162" s="37"/>
      <c r="AD162" s="37"/>
      <c r="AE162" s="37"/>
      <c r="AF162" s="37"/>
      <c r="AG162" s="37"/>
      <c r="AH162" s="37"/>
      <c r="AI162" s="37"/>
      <c r="AJ162" s="37"/>
      <c r="AK162" s="80"/>
      <c r="AL162" s="80"/>
      <c r="AM162" s="80"/>
      <c r="AN162" s="80"/>
      <c r="AO162" s="80"/>
      <c r="AP162" s="80"/>
    </row>
    <row r="164" spans="2:42" x14ac:dyDescent="0.2">
      <c r="B164" s="15" t="s">
        <v>216</v>
      </c>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97" t="s">
        <v>118</v>
      </c>
      <c r="AG164" s="98" t="s">
        <v>119</v>
      </c>
      <c r="AI164" s="15"/>
      <c r="AJ164" s="15"/>
    </row>
    <row r="165" spans="2:42" x14ac:dyDescent="0.2">
      <c r="B165" s="238" t="s">
        <v>9</v>
      </c>
      <c r="C165" s="201"/>
      <c r="D165" s="204">
        <v>110</v>
      </c>
      <c r="E165" s="204"/>
      <c r="F165" s="200" t="s">
        <v>108</v>
      </c>
      <c r="G165" s="201"/>
      <c r="H165" s="201"/>
      <c r="I165" s="201"/>
      <c r="J165" s="201"/>
      <c r="K165" s="201"/>
      <c r="L165" s="201"/>
      <c r="M165" s="201"/>
      <c r="N165" s="243" t="s">
        <v>118</v>
      </c>
      <c r="O165" s="243"/>
      <c r="P165" s="204">
        <v>23</v>
      </c>
      <c r="Q165" s="204"/>
      <c r="R165" s="200" t="s">
        <v>109</v>
      </c>
      <c r="S165" s="201"/>
      <c r="T165" s="201"/>
      <c r="U165" s="201"/>
      <c r="V165" s="204">
        <v>115</v>
      </c>
      <c r="W165" s="204"/>
      <c r="X165" s="200" t="s">
        <v>110</v>
      </c>
      <c r="Y165" s="201"/>
      <c r="Z165" s="201"/>
      <c r="AA165" s="201"/>
      <c r="AB165" s="201"/>
      <c r="AC165" s="201"/>
      <c r="AD165" s="201"/>
      <c r="AE165" s="201"/>
      <c r="AF165" s="201"/>
      <c r="AG165" s="201"/>
      <c r="AH165" s="201"/>
      <c r="AI165" s="201"/>
      <c r="AJ165" s="201"/>
      <c r="AK165" s="201"/>
      <c r="AL165" s="201"/>
      <c r="AM165" s="201"/>
      <c r="AN165" s="201"/>
      <c r="AO165" s="201"/>
      <c r="AP165" s="16"/>
    </row>
    <row r="166" spans="2:42" x14ac:dyDescent="0.2">
      <c r="B166" s="205" t="s">
        <v>111</v>
      </c>
      <c r="C166" s="207"/>
      <c r="D166" s="207"/>
      <c r="E166" s="207"/>
      <c r="F166" s="207"/>
      <c r="G166" s="207"/>
      <c r="H166" s="207"/>
      <c r="I166" s="207"/>
      <c r="J166" s="207"/>
      <c r="K166" s="207"/>
      <c r="L166" s="207"/>
      <c r="M166" s="207"/>
      <c r="N166" s="207"/>
      <c r="O166" s="207"/>
      <c r="P166" s="207"/>
      <c r="Q166" s="207"/>
      <c r="R166" s="207"/>
      <c r="S166" s="18">
        <v>3</v>
      </c>
      <c r="T166" s="74" t="s">
        <v>112</v>
      </c>
      <c r="U166" s="244" t="s">
        <v>119</v>
      </c>
      <c r="V166" s="244"/>
      <c r="W166" s="206" t="s">
        <v>113</v>
      </c>
      <c r="X166" s="207"/>
      <c r="Y166" s="207"/>
      <c r="Z166" s="207"/>
      <c r="AA166" s="207"/>
      <c r="AB166" s="207"/>
      <c r="AC166" s="207"/>
      <c r="AD166" s="207"/>
      <c r="AE166" s="207"/>
      <c r="AF166" s="207"/>
      <c r="AG166" s="246">
        <v>18.5</v>
      </c>
      <c r="AH166" s="246"/>
      <c r="AI166" s="245" t="s">
        <v>114</v>
      </c>
      <c r="AJ166" s="245"/>
      <c r="AK166" s="245"/>
      <c r="AL166" s="245"/>
      <c r="AM166" s="245"/>
      <c r="AN166" s="245"/>
      <c r="AO166" s="245"/>
      <c r="AP166" s="17"/>
    </row>
    <row r="167" spans="2:42" x14ac:dyDescent="0.2">
      <c r="B167" s="205" t="s">
        <v>325</v>
      </c>
      <c r="C167" s="207"/>
      <c r="D167" s="207"/>
      <c r="E167" s="207"/>
      <c r="F167" s="207"/>
      <c r="G167" s="207"/>
      <c r="H167" s="207"/>
      <c r="I167" s="207"/>
      <c r="J167" s="207"/>
      <c r="K167" s="207"/>
      <c r="L167" s="207"/>
      <c r="M167" s="207"/>
      <c r="N167" s="207"/>
      <c r="O167" s="207"/>
      <c r="P167" s="207"/>
      <c r="Q167" s="207"/>
      <c r="R167" s="207"/>
      <c r="S167" s="207"/>
      <c r="T167" s="207"/>
      <c r="U167" s="202">
        <v>105</v>
      </c>
      <c r="V167" s="202"/>
      <c r="W167" s="206" t="s">
        <v>116</v>
      </c>
      <c r="X167" s="206"/>
      <c r="Y167" s="206"/>
      <c r="Z167" s="206"/>
      <c r="AA167" s="206"/>
      <c r="AB167" s="206"/>
      <c r="AC167" s="206"/>
      <c r="AD167" s="206"/>
      <c r="AE167" s="206"/>
      <c r="AF167" s="206"/>
      <c r="AG167" s="206"/>
      <c r="AH167" s="206"/>
      <c r="AI167" s="206"/>
      <c r="AJ167" s="206"/>
      <c r="AK167" s="206"/>
      <c r="AL167" s="206"/>
      <c r="AM167" s="206"/>
      <c r="AN167" s="206"/>
      <c r="AO167" s="206"/>
      <c r="AP167" s="242"/>
    </row>
    <row r="168" spans="2:42" x14ac:dyDescent="0.2">
      <c r="B168" s="235" t="s">
        <v>117</v>
      </c>
      <c r="C168" s="236"/>
      <c r="D168" s="236"/>
      <c r="E168" s="23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1"/>
      <c r="AL168" s="1"/>
      <c r="AM168" s="1"/>
      <c r="AN168" s="1"/>
      <c r="AO168" s="1"/>
      <c r="AP168" s="19"/>
    </row>
    <row r="169" spans="2:42" x14ac:dyDescent="0.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row>
    <row r="170" spans="2:42" x14ac:dyDescent="0.2">
      <c r="B170" s="37" t="s">
        <v>359</v>
      </c>
      <c r="C170" s="37"/>
      <c r="D170" s="37"/>
      <c r="E170" s="37"/>
      <c r="F170" s="37"/>
      <c r="G170" s="37"/>
      <c r="H170" s="37"/>
      <c r="I170" s="37"/>
      <c r="J170" s="37"/>
      <c r="K170" s="37"/>
      <c r="L170" s="37"/>
      <c r="M170" s="37" t="s">
        <v>380</v>
      </c>
      <c r="N170" s="37"/>
      <c r="O170" s="37"/>
      <c r="P170" s="37"/>
      <c r="Q170" s="37"/>
      <c r="R170" s="37"/>
      <c r="S170" s="37"/>
      <c r="T170" s="37"/>
      <c r="U170" s="37"/>
      <c r="V170" s="37"/>
      <c r="W170" s="37"/>
      <c r="X170" s="37"/>
      <c r="Y170" s="37"/>
      <c r="Z170" s="37" t="s">
        <v>381</v>
      </c>
      <c r="AA170" s="37"/>
      <c r="AB170" s="37"/>
      <c r="AC170" s="37"/>
      <c r="AD170" s="37"/>
      <c r="AE170" s="37"/>
      <c r="AF170" s="37"/>
      <c r="AG170" s="37"/>
      <c r="AH170" s="37"/>
      <c r="AI170" s="37"/>
      <c r="AJ170" s="37"/>
      <c r="AK170" s="80"/>
      <c r="AL170" s="80"/>
      <c r="AM170" s="80"/>
      <c r="AN170" s="80"/>
      <c r="AO170" s="80"/>
      <c r="AP170" s="80"/>
    </row>
    <row r="171" spans="2:42" x14ac:dyDescent="0.2">
      <c r="B171" s="208" t="s">
        <v>121</v>
      </c>
      <c r="C171" s="208" t="s">
        <v>122</v>
      </c>
      <c r="D171" s="194" t="s">
        <v>92</v>
      </c>
      <c r="E171" s="194"/>
      <c r="F171" s="194"/>
      <c r="G171" s="37"/>
      <c r="H171" s="37"/>
      <c r="I171" s="37"/>
      <c r="J171" s="37"/>
      <c r="K171" s="37"/>
      <c r="L171" s="37"/>
      <c r="M171" s="208" t="s">
        <v>91</v>
      </c>
      <c r="N171" s="208" t="s">
        <v>122</v>
      </c>
      <c r="O171" s="194" t="s">
        <v>92</v>
      </c>
      <c r="P171" s="194"/>
      <c r="Q171" s="38" t="s">
        <v>105</v>
      </c>
      <c r="R171" s="194" t="s">
        <v>93</v>
      </c>
      <c r="S171" s="194"/>
      <c r="T171" s="37"/>
      <c r="U171" s="37"/>
      <c r="V171" s="37"/>
      <c r="W171" s="37"/>
      <c r="X171" s="37"/>
      <c r="Y171" s="37"/>
      <c r="Z171" s="37"/>
      <c r="AA171" s="37"/>
      <c r="AB171" s="37"/>
      <c r="AC171" s="37"/>
      <c r="AD171" s="37"/>
      <c r="AE171" s="37"/>
      <c r="AF171" s="37"/>
      <c r="AG171" s="37"/>
      <c r="AH171" s="37"/>
      <c r="AI171" s="37"/>
      <c r="AJ171" s="37"/>
      <c r="AK171" s="80"/>
      <c r="AL171" s="80"/>
      <c r="AM171" s="80"/>
      <c r="AN171" s="80"/>
      <c r="AO171" s="80"/>
      <c r="AP171" s="80"/>
    </row>
    <row r="172" spans="2:42" x14ac:dyDescent="0.2">
      <c r="B172" s="208"/>
      <c r="C172" s="208"/>
      <c r="D172" s="208" t="s">
        <v>124</v>
      </c>
      <c r="E172" s="208"/>
      <c r="F172" s="208"/>
      <c r="G172" s="37"/>
      <c r="H172" s="37"/>
      <c r="I172" s="37"/>
      <c r="J172" s="37"/>
      <c r="K172" s="37"/>
      <c r="L172" s="37"/>
      <c r="M172" s="208"/>
      <c r="N172" s="208"/>
      <c r="O172" s="208" t="s">
        <v>94</v>
      </c>
      <c r="P172" s="208"/>
      <c r="Q172" s="208"/>
      <c r="R172" s="208"/>
      <c r="S172" s="208"/>
      <c r="T172" s="37"/>
      <c r="U172" s="37"/>
      <c r="V172" s="37"/>
      <c r="W172" s="37"/>
      <c r="X172" s="37"/>
      <c r="Y172" s="37"/>
      <c r="Z172" s="208" t="s">
        <v>133</v>
      </c>
      <c r="AA172" s="208"/>
      <c r="AB172" s="208" t="s">
        <v>102</v>
      </c>
      <c r="AC172" s="241">
        <f>O175</f>
        <v>25.19</v>
      </c>
      <c r="AD172" s="241"/>
      <c r="AE172" s="241"/>
      <c r="AF172" s="38" t="s">
        <v>105</v>
      </c>
      <c r="AG172" s="194">
        <f t="shared" ref="AG172" si="184">D165/2-S166*IF($U166="前方",1,-1)</f>
        <v>58</v>
      </c>
      <c r="AH172" s="194"/>
      <c r="AI172" s="194"/>
      <c r="AJ172" s="208" t="s">
        <v>122</v>
      </c>
      <c r="AK172" s="209">
        <f t="shared" ref="AK172" si="185">ROUND(AC172*AG172/AC173,2)</f>
        <v>13.28</v>
      </c>
      <c r="AL172" s="209"/>
      <c r="AM172" s="209"/>
      <c r="AN172" s="208" t="s">
        <v>103</v>
      </c>
      <c r="AO172" s="208"/>
      <c r="AP172" s="80"/>
    </row>
    <row r="173" spans="2:42" x14ac:dyDescent="0.2">
      <c r="B173" s="37"/>
      <c r="C173" s="208" t="s">
        <v>122</v>
      </c>
      <c r="D173" s="194">
        <f t="shared" ref="D173" si="186">V165</f>
        <v>115</v>
      </c>
      <c r="E173" s="194"/>
      <c r="F173" s="194"/>
      <c r="G173" s="37"/>
      <c r="H173" s="37"/>
      <c r="I173" s="37"/>
      <c r="J173" s="37"/>
      <c r="K173" s="37"/>
      <c r="L173" s="37"/>
      <c r="M173" s="208"/>
      <c r="N173" s="208" t="s">
        <v>122</v>
      </c>
      <c r="O173" s="194">
        <f t="shared" ref="O173" si="187">V165</f>
        <v>115</v>
      </c>
      <c r="P173" s="194"/>
      <c r="Q173" s="38" t="s">
        <v>105</v>
      </c>
      <c r="R173" s="194">
        <f t="shared" ref="R173" si="188">P165</f>
        <v>23</v>
      </c>
      <c r="S173" s="194"/>
      <c r="T173" s="37"/>
      <c r="U173" s="37"/>
      <c r="V173" s="37"/>
      <c r="W173" s="37"/>
      <c r="X173" s="37"/>
      <c r="Y173" s="37"/>
      <c r="Z173" s="208"/>
      <c r="AA173" s="208"/>
      <c r="AB173" s="208"/>
      <c r="AC173" s="208">
        <f t="shared" ref="AC173" si="189">D165</f>
        <v>110</v>
      </c>
      <c r="AD173" s="208"/>
      <c r="AE173" s="208"/>
      <c r="AF173" s="208"/>
      <c r="AG173" s="208"/>
      <c r="AH173" s="208"/>
      <c r="AI173" s="208"/>
      <c r="AJ173" s="208"/>
      <c r="AK173" s="209"/>
      <c r="AL173" s="209"/>
      <c r="AM173" s="209"/>
      <c r="AN173" s="208"/>
      <c r="AO173" s="208"/>
      <c r="AP173" s="80"/>
    </row>
    <row r="174" spans="2:42" x14ac:dyDescent="0.2">
      <c r="B174" s="37"/>
      <c r="C174" s="208"/>
      <c r="D174" s="208">
        <f t="shared" ref="D174" si="190">AG166</f>
        <v>18.5</v>
      </c>
      <c r="E174" s="208"/>
      <c r="F174" s="208"/>
      <c r="G174" s="37"/>
      <c r="H174" s="37"/>
      <c r="I174" s="37"/>
      <c r="J174" s="37"/>
      <c r="K174" s="37"/>
      <c r="L174" s="37"/>
      <c r="M174" s="208"/>
      <c r="N174" s="208"/>
      <c r="O174" s="208">
        <f t="shared" ref="O174" si="191">U167</f>
        <v>105</v>
      </c>
      <c r="P174" s="208"/>
      <c r="Q174" s="208"/>
      <c r="R174" s="208"/>
      <c r="S174" s="208"/>
      <c r="T174" s="37"/>
      <c r="U174" s="37"/>
      <c r="V174" s="37"/>
      <c r="W174" s="37"/>
      <c r="X174" s="37"/>
      <c r="Y174" s="37"/>
      <c r="Z174" s="208" t="s">
        <v>134</v>
      </c>
      <c r="AA174" s="208"/>
      <c r="AB174" s="208" t="s">
        <v>316</v>
      </c>
      <c r="AC174" s="241">
        <f t="shared" ref="AC174" si="192">O175</f>
        <v>25.19</v>
      </c>
      <c r="AD174" s="241"/>
      <c r="AE174" s="241"/>
      <c r="AF174" s="38" t="s">
        <v>105</v>
      </c>
      <c r="AG174" s="194">
        <f t="shared" ref="AG174" si="193">D165-AG172</f>
        <v>52</v>
      </c>
      <c r="AH174" s="194"/>
      <c r="AI174" s="194"/>
      <c r="AJ174" s="208" t="s">
        <v>122</v>
      </c>
      <c r="AK174" s="209">
        <f t="shared" ref="AK174" si="194">ROUND(AC174*AG174/AC175,2)</f>
        <v>11.91</v>
      </c>
      <c r="AL174" s="209"/>
      <c r="AM174" s="209"/>
      <c r="AN174" s="208" t="s">
        <v>103</v>
      </c>
      <c r="AO174" s="208"/>
      <c r="AP174" s="80"/>
    </row>
    <row r="175" spans="2:42" x14ac:dyDescent="0.2">
      <c r="B175" s="37"/>
      <c r="C175" s="208" t="s">
        <v>122</v>
      </c>
      <c r="D175" s="212">
        <f t="shared" ref="D175" si="195">ROUND(D173/D174,2)</f>
        <v>6.22</v>
      </c>
      <c r="E175" s="212"/>
      <c r="F175" s="212"/>
      <c r="G175" s="208" t="s">
        <v>70</v>
      </c>
      <c r="H175" s="208"/>
      <c r="I175" s="37"/>
      <c r="J175" s="37"/>
      <c r="K175" s="37"/>
      <c r="L175" s="37"/>
      <c r="M175" s="37"/>
      <c r="N175" s="208" t="s">
        <v>122</v>
      </c>
      <c r="O175" s="212">
        <f t="shared" ref="O175" si="196">ROUND(O173*R173/O174,2)</f>
        <v>25.19</v>
      </c>
      <c r="P175" s="212"/>
      <c r="Q175" s="212"/>
      <c r="R175" s="208" t="s">
        <v>70</v>
      </c>
      <c r="S175" s="208"/>
      <c r="T175" s="37"/>
      <c r="U175" s="37"/>
      <c r="V175" s="37"/>
      <c r="W175" s="37"/>
      <c r="X175" s="37"/>
      <c r="Y175" s="37"/>
      <c r="Z175" s="208"/>
      <c r="AA175" s="208"/>
      <c r="AB175" s="208"/>
      <c r="AC175" s="208">
        <f t="shared" ref="AC175" si="197">D165</f>
        <v>110</v>
      </c>
      <c r="AD175" s="208"/>
      <c r="AE175" s="208"/>
      <c r="AF175" s="208"/>
      <c r="AG175" s="208"/>
      <c r="AH175" s="208"/>
      <c r="AI175" s="208"/>
      <c r="AJ175" s="208"/>
      <c r="AK175" s="209"/>
      <c r="AL175" s="209"/>
      <c r="AM175" s="209"/>
      <c r="AN175" s="208"/>
      <c r="AO175" s="208"/>
      <c r="AP175" s="80"/>
    </row>
    <row r="176" spans="2:42" x14ac:dyDescent="0.2">
      <c r="B176" s="37"/>
      <c r="C176" s="208"/>
      <c r="D176" s="212"/>
      <c r="E176" s="212"/>
      <c r="F176" s="212"/>
      <c r="G176" s="208"/>
      <c r="H176" s="208"/>
      <c r="I176" s="37"/>
      <c r="J176" s="37"/>
      <c r="K176" s="37"/>
      <c r="L176" s="37"/>
      <c r="M176" s="37"/>
      <c r="N176" s="208"/>
      <c r="O176" s="212"/>
      <c r="P176" s="212"/>
      <c r="Q176" s="212"/>
      <c r="R176" s="208"/>
      <c r="S176" s="208"/>
      <c r="T176" s="37"/>
      <c r="U176" s="37"/>
      <c r="V176" s="37"/>
      <c r="W176" s="37"/>
      <c r="X176" s="37"/>
      <c r="Y176" s="37"/>
      <c r="Z176" s="37"/>
      <c r="AA176" s="37"/>
      <c r="AB176" s="37"/>
      <c r="AC176" s="37"/>
      <c r="AD176" s="37"/>
      <c r="AE176" s="37"/>
      <c r="AF176" s="37"/>
      <c r="AG176" s="37"/>
      <c r="AH176" s="37"/>
      <c r="AI176" s="37"/>
      <c r="AJ176" s="37"/>
      <c r="AK176" s="80"/>
      <c r="AL176" s="80"/>
      <c r="AM176" s="80"/>
      <c r="AN176" s="80"/>
      <c r="AO176" s="80"/>
      <c r="AP176" s="80"/>
    </row>
    <row r="177" spans="2:42" x14ac:dyDescent="0.2">
      <c r="B177" s="80"/>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80"/>
      <c r="AL177" s="80"/>
      <c r="AM177" s="80"/>
      <c r="AN177" s="80"/>
      <c r="AO177" s="80"/>
      <c r="AP177" s="80"/>
    </row>
    <row r="178" spans="2:42" x14ac:dyDescent="0.2">
      <c r="B178" s="80" t="s">
        <v>135</v>
      </c>
      <c r="C178" s="80"/>
      <c r="D178" s="80"/>
      <c r="E178" s="80"/>
      <c r="F178" s="80"/>
      <c r="G178" s="80"/>
      <c r="H178" s="80"/>
      <c r="I178" s="80"/>
      <c r="J178" s="80"/>
      <c r="K178" s="80"/>
      <c r="L178" s="80"/>
      <c r="M178" s="80"/>
      <c r="N178" s="80"/>
      <c r="O178" s="80"/>
      <c r="P178" s="37"/>
      <c r="Q178" s="37"/>
      <c r="R178" s="37"/>
      <c r="S178" s="37"/>
      <c r="T178" s="37"/>
      <c r="U178" s="37"/>
      <c r="V178" s="37"/>
      <c r="W178" s="37"/>
      <c r="X178" s="37"/>
      <c r="Y178" s="37"/>
      <c r="Z178" s="37"/>
      <c r="AA178" s="37"/>
      <c r="AB178" s="37"/>
      <c r="AC178" s="37"/>
      <c r="AD178" s="37"/>
      <c r="AE178" s="37"/>
      <c r="AF178" s="37"/>
      <c r="AG178" s="37"/>
      <c r="AH178" s="37"/>
      <c r="AI178" s="37"/>
      <c r="AJ178" s="37"/>
      <c r="AK178" s="80"/>
      <c r="AL178" s="80"/>
      <c r="AM178" s="80"/>
      <c r="AN178" s="80"/>
      <c r="AO178" s="80"/>
      <c r="AP178" s="80"/>
    </row>
    <row r="179" spans="2:42" x14ac:dyDescent="0.2">
      <c r="B179" s="208" t="s">
        <v>137</v>
      </c>
      <c r="C179" s="208"/>
      <c r="D179" s="208"/>
      <c r="E179" s="208"/>
      <c r="F179" s="208"/>
      <c r="G179" s="80" t="s">
        <v>122</v>
      </c>
      <c r="H179" s="208">
        <f t="shared" ref="H179" si="198">D175</f>
        <v>6.22</v>
      </c>
      <c r="I179" s="208"/>
      <c r="J179" s="80" t="str">
        <f t="shared" ref="J179" si="199">IF(N165="前方","+","-")</f>
        <v>+</v>
      </c>
      <c r="K179" s="213">
        <f t="shared" ref="K179" si="200">AK172</f>
        <v>13.28</v>
      </c>
      <c r="L179" s="213"/>
      <c r="M179" s="213"/>
      <c r="N179" s="37" t="s">
        <v>102</v>
      </c>
      <c r="O179" s="212">
        <f t="shared" ref="O179" si="201">(H179+(K179*IF(N165="後方",-1,1)))</f>
        <v>19.5</v>
      </c>
      <c r="P179" s="212"/>
      <c r="Q179" s="212"/>
      <c r="R179" s="208" t="s">
        <v>103</v>
      </c>
      <c r="S179" s="208"/>
      <c r="T179" s="37"/>
      <c r="U179" s="37"/>
      <c r="V179" s="37"/>
      <c r="W179" s="37"/>
      <c r="X179" s="37"/>
      <c r="Y179" s="37"/>
      <c r="Z179" s="37"/>
      <c r="AA179" s="37"/>
      <c r="AB179" s="37"/>
      <c r="AC179" s="37"/>
      <c r="AD179" s="37"/>
      <c r="AE179" s="37"/>
      <c r="AF179" s="37"/>
      <c r="AG179" s="37"/>
      <c r="AH179" s="37"/>
      <c r="AI179" s="37"/>
      <c r="AJ179" s="37"/>
      <c r="AK179" s="80"/>
      <c r="AL179" s="80"/>
      <c r="AM179" s="80"/>
      <c r="AN179" s="80"/>
      <c r="AO179" s="80"/>
      <c r="AP179" s="80"/>
    </row>
    <row r="180" spans="2:42" x14ac:dyDescent="0.2">
      <c r="B180" s="208" t="s">
        <v>136</v>
      </c>
      <c r="C180" s="208"/>
      <c r="D180" s="208"/>
      <c r="E180" s="208"/>
      <c r="F180" s="208"/>
      <c r="G180" s="80" t="s">
        <v>122</v>
      </c>
      <c r="H180" s="208">
        <f t="shared" ref="H180" si="202">D175</f>
        <v>6.22</v>
      </c>
      <c r="I180" s="208"/>
      <c r="J180" s="80" t="str">
        <f t="shared" ref="J180" si="203">IF(J179="+","-","+")</f>
        <v>-</v>
      </c>
      <c r="K180" s="208">
        <f t="shared" ref="K180" si="204">AK174</f>
        <v>11.91</v>
      </c>
      <c r="L180" s="208"/>
      <c r="M180" s="208"/>
      <c r="N180" s="37" t="s">
        <v>102</v>
      </c>
      <c r="O180" s="212">
        <f t="shared" ref="O180" si="205">(H180+(K180*IF(N165="後方",1,-1)))</f>
        <v>-5.69</v>
      </c>
      <c r="P180" s="212"/>
      <c r="Q180" s="212"/>
      <c r="R180" s="208" t="s">
        <v>103</v>
      </c>
      <c r="S180" s="208"/>
      <c r="T180" s="37"/>
      <c r="U180" s="37"/>
      <c r="V180" s="37"/>
      <c r="W180" s="37"/>
      <c r="X180" s="37"/>
      <c r="Y180" s="37"/>
      <c r="Z180" s="37"/>
      <c r="AA180" s="37"/>
      <c r="AB180" s="37"/>
      <c r="AC180" s="37"/>
      <c r="AD180" s="37"/>
      <c r="AE180" s="37"/>
      <c r="AF180" s="37"/>
      <c r="AG180" s="37"/>
      <c r="AH180" s="37"/>
      <c r="AI180" s="37"/>
      <c r="AJ180" s="37"/>
      <c r="AK180" s="80"/>
      <c r="AL180" s="80"/>
      <c r="AM180" s="80"/>
      <c r="AN180" s="80"/>
      <c r="AO180" s="80"/>
      <c r="AP180" s="80"/>
    </row>
    <row r="182" spans="2:42" x14ac:dyDescent="0.2">
      <c r="B182" s="15" t="s">
        <v>217</v>
      </c>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97" t="s">
        <v>118</v>
      </c>
      <c r="AG182" s="98" t="s">
        <v>119</v>
      </c>
      <c r="AI182" s="15"/>
      <c r="AJ182" s="15"/>
    </row>
    <row r="183" spans="2:42" x14ac:dyDescent="0.2">
      <c r="B183" s="238" t="s">
        <v>9</v>
      </c>
      <c r="C183" s="201"/>
      <c r="D183" s="204">
        <v>150</v>
      </c>
      <c r="E183" s="204"/>
      <c r="F183" s="200" t="s">
        <v>108</v>
      </c>
      <c r="G183" s="201"/>
      <c r="H183" s="201"/>
      <c r="I183" s="201"/>
      <c r="J183" s="201"/>
      <c r="K183" s="201"/>
      <c r="L183" s="201"/>
      <c r="M183" s="201"/>
      <c r="N183" s="243" t="s">
        <v>118</v>
      </c>
      <c r="O183" s="243"/>
      <c r="P183" s="204">
        <v>20</v>
      </c>
      <c r="Q183" s="204"/>
      <c r="R183" s="200" t="s">
        <v>109</v>
      </c>
      <c r="S183" s="201"/>
      <c r="T183" s="201"/>
      <c r="U183" s="201"/>
      <c r="V183" s="204">
        <v>60</v>
      </c>
      <c r="W183" s="204"/>
      <c r="X183" s="200" t="s">
        <v>110</v>
      </c>
      <c r="Y183" s="201"/>
      <c r="Z183" s="201"/>
      <c r="AA183" s="201"/>
      <c r="AB183" s="201"/>
      <c r="AC183" s="201"/>
      <c r="AD183" s="201"/>
      <c r="AE183" s="201"/>
      <c r="AF183" s="201"/>
      <c r="AG183" s="201"/>
      <c r="AH183" s="201"/>
      <c r="AI183" s="201"/>
      <c r="AJ183" s="201"/>
      <c r="AK183" s="201"/>
      <c r="AL183" s="201"/>
      <c r="AM183" s="201"/>
      <c r="AN183" s="201"/>
      <c r="AO183" s="201"/>
      <c r="AP183" s="16"/>
    </row>
    <row r="184" spans="2:42" x14ac:dyDescent="0.2">
      <c r="B184" s="205" t="s">
        <v>111</v>
      </c>
      <c r="C184" s="207"/>
      <c r="D184" s="207"/>
      <c r="E184" s="207"/>
      <c r="F184" s="207"/>
      <c r="G184" s="207"/>
      <c r="H184" s="207"/>
      <c r="I184" s="207"/>
      <c r="J184" s="207"/>
      <c r="K184" s="207"/>
      <c r="L184" s="207"/>
      <c r="M184" s="207"/>
      <c r="N184" s="207"/>
      <c r="O184" s="207"/>
      <c r="P184" s="207"/>
      <c r="Q184" s="207"/>
      <c r="R184" s="207"/>
      <c r="S184" s="18">
        <v>6</v>
      </c>
      <c r="T184" s="74" t="s">
        <v>112</v>
      </c>
      <c r="U184" s="244" t="s">
        <v>119</v>
      </c>
      <c r="V184" s="244"/>
      <c r="W184" s="206" t="s">
        <v>113</v>
      </c>
      <c r="X184" s="207"/>
      <c r="Y184" s="207"/>
      <c r="Z184" s="207"/>
      <c r="AA184" s="207"/>
      <c r="AB184" s="207"/>
      <c r="AC184" s="207"/>
      <c r="AD184" s="207"/>
      <c r="AE184" s="207"/>
      <c r="AF184" s="207"/>
      <c r="AG184" s="246">
        <v>24.8</v>
      </c>
      <c r="AH184" s="246"/>
      <c r="AI184" s="245" t="s">
        <v>114</v>
      </c>
      <c r="AJ184" s="245"/>
      <c r="AK184" s="245"/>
      <c r="AL184" s="245"/>
      <c r="AM184" s="245"/>
      <c r="AN184" s="245"/>
      <c r="AO184" s="245"/>
      <c r="AP184" s="17"/>
    </row>
    <row r="185" spans="2:42" x14ac:dyDescent="0.2">
      <c r="B185" s="205" t="s">
        <v>326</v>
      </c>
      <c r="C185" s="207"/>
      <c r="D185" s="207"/>
      <c r="E185" s="207"/>
      <c r="F185" s="207"/>
      <c r="G185" s="207"/>
      <c r="H185" s="207"/>
      <c r="I185" s="207"/>
      <c r="J185" s="207"/>
      <c r="K185" s="207"/>
      <c r="L185" s="207"/>
      <c r="M185" s="207"/>
      <c r="N185" s="207"/>
      <c r="O185" s="207"/>
      <c r="P185" s="207"/>
      <c r="Q185" s="207"/>
      <c r="R185" s="207"/>
      <c r="S185" s="207"/>
      <c r="T185" s="207"/>
      <c r="U185" s="202">
        <v>126</v>
      </c>
      <c r="V185" s="202"/>
      <c r="W185" s="206" t="s">
        <v>116</v>
      </c>
      <c r="X185" s="206"/>
      <c r="Y185" s="206"/>
      <c r="Z185" s="206"/>
      <c r="AA185" s="206"/>
      <c r="AB185" s="206"/>
      <c r="AC185" s="206"/>
      <c r="AD185" s="206"/>
      <c r="AE185" s="206"/>
      <c r="AF185" s="206"/>
      <c r="AG185" s="206"/>
      <c r="AH185" s="206"/>
      <c r="AI185" s="206"/>
      <c r="AJ185" s="206"/>
      <c r="AK185" s="206"/>
      <c r="AL185" s="206"/>
      <c r="AM185" s="206"/>
      <c r="AN185" s="206"/>
      <c r="AO185" s="206"/>
      <c r="AP185" s="242"/>
    </row>
    <row r="186" spans="2:42" x14ac:dyDescent="0.2">
      <c r="B186" s="235" t="s">
        <v>117</v>
      </c>
      <c r="C186" s="236"/>
      <c r="D186" s="236"/>
      <c r="E186" s="23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1"/>
      <c r="AL186" s="1"/>
      <c r="AM186" s="1"/>
      <c r="AN186" s="1"/>
      <c r="AO186" s="1"/>
      <c r="AP186" s="19"/>
    </row>
    <row r="187" spans="2:42" x14ac:dyDescent="0.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row>
    <row r="188" spans="2:42" x14ac:dyDescent="0.2">
      <c r="B188" s="37" t="s">
        <v>120</v>
      </c>
      <c r="C188" s="37"/>
      <c r="D188" s="37"/>
      <c r="E188" s="37"/>
      <c r="F188" s="37"/>
      <c r="G188" s="37"/>
      <c r="H188" s="37"/>
      <c r="I188" s="37"/>
      <c r="J188" s="37"/>
      <c r="K188" s="37"/>
      <c r="L188" s="37"/>
      <c r="M188" s="37" t="s">
        <v>380</v>
      </c>
      <c r="N188" s="37"/>
      <c r="O188" s="37"/>
      <c r="P188" s="37"/>
      <c r="Q188" s="37"/>
      <c r="R188" s="37"/>
      <c r="S188" s="37"/>
      <c r="T188" s="37"/>
      <c r="U188" s="37"/>
      <c r="V188" s="37"/>
      <c r="W188" s="37"/>
      <c r="X188" s="37"/>
      <c r="Y188" s="37"/>
      <c r="Z188" s="37" t="s">
        <v>381</v>
      </c>
      <c r="AA188" s="37"/>
      <c r="AB188" s="37"/>
      <c r="AC188" s="37"/>
      <c r="AD188" s="37"/>
      <c r="AE188" s="37"/>
      <c r="AF188" s="37"/>
      <c r="AG188" s="37"/>
      <c r="AH188" s="37"/>
      <c r="AI188" s="37"/>
      <c r="AJ188" s="37"/>
      <c r="AK188" s="80"/>
      <c r="AL188" s="80"/>
      <c r="AM188" s="80"/>
      <c r="AN188" s="80"/>
      <c r="AO188" s="80"/>
      <c r="AP188" s="80"/>
    </row>
    <row r="189" spans="2:42" x14ac:dyDescent="0.2">
      <c r="B189" s="208" t="s">
        <v>121</v>
      </c>
      <c r="C189" s="208" t="s">
        <v>122</v>
      </c>
      <c r="D189" s="194" t="s">
        <v>92</v>
      </c>
      <c r="E189" s="194"/>
      <c r="F189" s="194"/>
      <c r="G189" s="37"/>
      <c r="H189" s="37"/>
      <c r="I189" s="37"/>
      <c r="J189" s="37"/>
      <c r="K189" s="37"/>
      <c r="L189" s="37"/>
      <c r="M189" s="208" t="s">
        <v>91</v>
      </c>
      <c r="N189" s="208" t="s">
        <v>122</v>
      </c>
      <c r="O189" s="194" t="s">
        <v>92</v>
      </c>
      <c r="P189" s="194"/>
      <c r="Q189" s="38" t="s">
        <v>105</v>
      </c>
      <c r="R189" s="194" t="s">
        <v>93</v>
      </c>
      <c r="S189" s="194"/>
      <c r="T189" s="37"/>
      <c r="U189" s="37"/>
      <c r="V189" s="37"/>
      <c r="W189" s="37"/>
      <c r="X189" s="37"/>
      <c r="Y189" s="37"/>
      <c r="Z189" s="37"/>
      <c r="AA189" s="37"/>
      <c r="AB189" s="37"/>
      <c r="AC189" s="37"/>
      <c r="AD189" s="37"/>
      <c r="AE189" s="37"/>
      <c r="AF189" s="37"/>
      <c r="AG189" s="37"/>
      <c r="AH189" s="37"/>
      <c r="AI189" s="37"/>
      <c r="AJ189" s="37"/>
      <c r="AK189" s="80"/>
      <c r="AL189" s="80"/>
      <c r="AM189" s="80"/>
      <c r="AN189" s="80"/>
      <c r="AO189" s="80"/>
      <c r="AP189" s="80"/>
    </row>
    <row r="190" spans="2:42" x14ac:dyDescent="0.2">
      <c r="B190" s="208"/>
      <c r="C190" s="208"/>
      <c r="D190" s="208" t="s">
        <v>124</v>
      </c>
      <c r="E190" s="208"/>
      <c r="F190" s="208"/>
      <c r="G190" s="37"/>
      <c r="H190" s="37"/>
      <c r="I190" s="37"/>
      <c r="J190" s="37"/>
      <c r="K190" s="37"/>
      <c r="L190" s="37"/>
      <c r="M190" s="208"/>
      <c r="N190" s="208"/>
      <c r="O190" s="208" t="s">
        <v>94</v>
      </c>
      <c r="P190" s="208"/>
      <c r="Q190" s="208"/>
      <c r="R190" s="208"/>
      <c r="S190" s="208"/>
      <c r="T190" s="37"/>
      <c r="U190" s="37"/>
      <c r="V190" s="37"/>
      <c r="W190" s="37"/>
      <c r="X190" s="37"/>
      <c r="Y190" s="37"/>
      <c r="Z190" s="208" t="s">
        <v>133</v>
      </c>
      <c r="AA190" s="208"/>
      <c r="AB190" s="208" t="s">
        <v>102</v>
      </c>
      <c r="AC190" s="241">
        <f t="shared" ref="AC190" si="206">O193</f>
        <v>9.52</v>
      </c>
      <c r="AD190" s="241"/>
      <c r="AE190" s="241"/>
      <c r="AF190" s="38" t="s">
        <v>105</v>
      </c>
      <c r="AG190" s="194">
        <f t="shared" ref="AG190" si="207">D183/2-S184*IF($U184="前方",1,-1)</f>
        <v>81</v>
      </c>
      <c r="AH190" s="194"/>
      <c r="AI190" s="194"/>
      <c r="AJ190" s="208" t="s">
        <v>122</v>
      </c>
      <c r="AK190" s="209">
        <f t="shared" ref="AK190" si="208">ROUND(AC190*AG190/AC191,2)</f>
        <v>5.14</v>
      </c>
      <c r="AL190" s="209"/>
      <c r="AM190" s="209"/>
      <c r="AN190" s="208" t="s">
        <v>103</v>
      </c>
      <c r="AO190" s="208"/>
      <c r="AP190" s="80"/>
    </row>
    <row r="191" spans="2:42" x14ac:dyDescent="0.2">
      <c r="B191" s="37"/>
      <c r="C191" s="208" t="s">
        <v>122</v>
      </c>
      <c r="D191" s="194">
        <f t="shared" ref="D191" si="209">V183</f>
        <v>60</v>
      </c>
      <c r="E191" s="194"/>
      <c r="F191" s="194"/>
      <c r="G191" s="37"/>
      <c r="H191" s="37"/>
      <c r="I191" s="37"/>
      <c r="J191" s="37"/>
      <c r="K191" s="37"/>
      <c r="L191" s="37"/>
      <c r="M191" s="208"/>
      <c r="N191" s="208" t="s">
        <v>122</v>
      </c>
      <c r="O191" s="194">
        <f t="shared" ref="O191" si="210">V183</f>
        <v>60</v>
      </c>
      <c r="P191" s="194"/>
      <c r="Q191" s="38" t="s">
        <v>105</v>
      </c>
      <c r="R191" s="194">
        <f t="shared" ref="R191" si="211">P183</f>
        <v>20</v>
      </c>
      <c r="S191" s="194"/>
      <c r="T191" s="37"/>
      <c r="U191" s="37"/>
      <c r="V191" s="37"/>
      <c r="W191" s="37"/>
      <c r="X191" s="37"/>
      <c r="Y191" s="37"/>
      <c r="Z191" s="208"/>
      <c r="AA191" s="208"/>
      <c r="AB191" s="208"/>
      <c r="AC191" s="208">
        <f t="shared" ref="AC191" si="212">D183</f>
        <v>150</v>
      </c>
      <c r="AD191" s="208"/>
      <c r="AE191" s="208"/>
      <c r="AF191" s="208"/>
      <c r="AG191" s="208"/>
      <c r="AH191" s="208"/>
      <c r="AI191" s="208"/>
      <c r="AJ191" s="208"/>
      <c r="AK191" s="209"/>
      <c r="AL191" s="209"/>
      <c r="AM191" s="209"/>
      <c r="AN191" s="208"/>
      <c r="AO191" s="208"/>
      <c r="AP191" s="80"/>
    </row>
    <row r="192" spans="2:42" x14ac:dyDescent="0.2">
      <c r="B192" s="37"/>
      <c r="C192" s="208"/>
      <c r="D192" s="208">
        <f t="shared" ref="D192" si="213">AG184</f>
        <v>24.8</v>
      </c>
      <c r="E192" s="208"/>
      <c r="F192" s="208"/>
      <c r="G192" s="37"/>
      <c r="H192" s="37"/>
      <c r="I192" s="37"/>
      <c r="J192" s="37"/>
      <c r="K192" s="37"/>
      <c r="L192" s="37"/>
      <c r="M192" s="208"/>
      <c r="N192" s="208"/>
      <c r="O192" s="208">
        <f t="shared" ref="O192" si="214">U185</f>
        <v>126</v>
      </c>
      <c r="P192" s="208"/>
      <c r="Q192" s="208"/>
      <c r="R192" s="208"/>
      <c r="S192" s="208"/>
      <c r="T192" s="37"/>
      <c r="U192" s="37"/>
      <c r="V192" s="37"/>
      <c r="W192" s="37"/>
      <c r="X192" s="37"/>
      <c r="Y192" s="37"/>
      <c r="Z192" s="208" t="s">
        <v>134</v>
      </c>
      <c r="AA192" s="208"/>
      <c r="AB192" s="208" t="s">
        <v>316</v>
      </c>
      <c r="AC192" s="241">
        <f t="shared" ref="AC192" si="215">O193</f>
        <v>9.52</v>
      </c>
      <c r="AD192" s="241"/>
      <c r="AE192" s="241"/>
      <c r="AF192" s="38" t="s">
        <v>105</v>
      </c>
      <c r="AG192" s="194">
        <f t="shared" ref="AG192" si="216">D183-AG190</f>
        <v>69</v>
      </c>
      <c r="AH192" s="194"/>
      <c r="AI192" s="194"/>
      <c r="AJ192" s="208" t="s">
        <v>122</v>
      </c>
      <c r="AK192" s="209">
        <f t="shared" ref="AK192" si="217">ROUND(AC192*AG192/AC193,2)</f>
        <v>4.38</v>
      </c>
      <c r="AL192" s="209"/>
      <c r="AM192" s="209"/>
      <c r="AN192" s="208" t="s">
        <v>103</v>
      </c>
      <c r="AO192" s="208"/>
      <c r="AP192" s="80"/>
    </row>
    <row r="193" spans="2:42" x14ac:dyDescent="0.2">
      <c r="B193" s="37"/>
      <c r="C193" s="208" t="s">
        <v>122</v>
      </c>
      <c r="D193" s="212">
        <f t="shared" ref="D193" si="218">ROUND(D191/D192,2)</f>
        <v>2.42</v>
      </c>
      <c r="E193" s="212"/>
      <c r="F193" s="212"/>
      <c r="G193" s="208" t="s">
        <v>70</v>
      </c>
      <c r="H193" s="208"/>
      <c r="I193" s="37"/>
      <c r="J193" s="37"/>
      <c r="K193" s="37"/>
      <c r="L193" s="37"/>
      <c r="M193" s="37"/>
      <c r="N193" s="208" t="s">
        <v>122</v>
      </c>
      <c r="O193" s="212">
        <f t="shared" ref="O193" si="219">ROUND(O191*R191/O192,2)</f>
        <v>9.52</v>
      </c>
      <c r="P193" s="212"/>
      <c r="Q193" s="212"/>
      <c r="R193" s="208" t="s">
        <v>70</v>
      </c>
      <c r="S193" s="208"/>
      <c r="T193" s="37"/>
      <c r="U193" s="37"/>
      <c r="V193" s="37"/>
      <c r="W193" s="37"/>
      <c r="X193" s="37"/>
      <c r="Y193" s="37"/>
      <c r="Z193" s="208"/>
      <c r="AA193" s="208"/>
      <c r="AB193" s="208"/>
      <c r="AC193" s="208">
        <f t="shared" ref="AC193" si="220">D183</f>
        <v>150</v>
      </c>
      <c r="AD193" s="208"/>
      <c r="AE193" s="208"/>
      <c r="AF193" s="208"/>
      <c r="AG193" s="208"/>
      <c r="AH193" s="208"/>
      <c r="AI193" s="208"/>
      <c r="AJ193" s="208"/>
      <c r="AK193" s="209"/>
      <c r="AL193" s="209"/>
      <c r="AM193" s="209"/>
      <c r="AN193" s="208"/>
      <c r="AO193" s="208"/>
      <c r="AP193" s="80"/>
    </row>
    <row r="194" spans="2:42" x14ac:dyDescent="0.2">
      <c r="B194" s="37"/>
      <c r="C194" s="208"/>
      <c r="D194" s="212"/>
      <c r="E194" s="212"/>
      <c r="F194" s="212"/>
      <c r="G194" s="208"/>
      <c r="H194" s="208"/>
      <c r="I194" s="37"/>
      <c r="J194" s="37"/>
      <c r="K194" s="37"/>
      <c r="L194" s="37"/>
      <c r="M194" s="37"/>
      <c r="N194" s="208"/>
      <c r="O194" s="212"/>
      <c r="P194" s="212"/>
      <c r="Q194" s="212"/>
      <c r="R194" s="208"/>
      <c r="S194" s="208"/>
      <c r="T194" s="37"/>
      <c r="U194" s="37"/>
      <c r="V194" s="37"/>
      <c r="W194" s="37"/>
      <c r="X194" s="37"/>
      <c r="Y194" s="37"/>
      <c r="Z194" s="37"/>
      <c r="AA194" s="37"/>
      <c r="AB194" s="37"/>
      <c r="AC194" s="37"/>
      <c r="AD194" s="37"/>
      <c r="AE194" s="37"/>
      <c r="AF194" s="37"/>
      <c r="AG194" s="37"/>
      <c r="AH194" s="37"/>
      <c r="AI194" s="37"/>
      <c r="AJ194" s="37"/>
      <c r="AK194" s="80"/>
      <c r="AL194" s="80"/>
      <c r="AM194" s="80"/>
      <c r="AN194" s="80"/>
      <c r="AO194" s="80"/>
      <c r="AP194" s="80"/>
    </row>
    <row r="195" spans="2:42" x14ac:dyDescent="0.2">
      <c r="B195" s="80"/>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80"/>
      <c r="AL195" s="80"/>
      <c r="AM195" s="80"/>
      <c r="AN195" s="80"/>
      <c r="AO195" s="80"/>
      <c r="AP195" s="80"/>
    </row>
    <row r="196" spans="2:42" x14ac:dyDescent="0.2">
      <c r="B196" s="80" t="s">
        <v>135</v>
      </c>
      <c r="C196" s="80"/>
      <c r="D196" s="80"/>
      <c r="E196" s="80"/>
      <c r="F196" s="80"/>
      <c r="G196" s="80"/>
      <c r="H196" s="80"/>
      <c r="I196" s="80"/>
      <c r="J196" s="80"/>
      <c r="K196" s="80"/>
      <c r="L196" s="80"/>
      <c r="M196" s="80"/>
      <c r="N196" s="80"/>
      <c r="O196" s="80"/>
      <c r="P196" s="37"/>
      <c r="Q196" s="37"/>
      <c r="R196" s="37"/>
      <c r="S196" s="37"/>
      <c r="T196" s="37"/>
      <c r="U196" s="37"/>
      <c r="V196" s="37"/>
      <c r="W196" s="37"/>
      <c r="X196" s="37"/>
      <c r="Y196" s="37"/>
      <c r="Z196" s="37"/>
      <c r="AA196" s="37"/>
      <c r="AB196" s="37"/>
      <c r="AC196" s="37"/>
      <c r="AD196" s="37"/>
      <c r="AE196" s="37"/>
      <c r="AF196" s="37"/>
      <c r="AG196" s="37"/>
      <c r="AH196" s="37"/>
      <c r="AI196" s="37"/>
      <c r="AJ196" s="37"/>
      <c r="AK196" s="80"/>
      <c r="AL196" s="80"/>
      <c r="AM196" s="80"/>
      <c r="AN196" s="80"/>
      <c r="AO196" s="80"/>
      <c r="AP196" s="80"/>
    </row>
    <row r="197" spans="2:42" x14ac:dyDescent="0.2">
      <c r="B197" s="208" t="s">
        <v>137</v>
      </c>
      <c r="C197" s="208"/>
      <c r="D197" s="208"/>
      <c r="E197" s="208"/>
      <c r="F197" s="208"/>
      <c r="G197" s="80" t="s">
        <v>122</v>
      </c>
      <c r="H197" s="208">
        <f t="shared" ref="H197" si="221">D193</f>
        <v>2.42</v>
      </c>
      <c r="I197" s="208"/>
      <c r="J197" s="80" t="str">
        <f t="shared" ref="J197" si="222">IF(N183="前方","+","-")</f>
        <v>+</v>
      </c>
      <c r="K197" s="213">
        <f t="shared" ref="K197" si="223">AK190</f>
        <v>5.14</v>
      </c>
      <c r="L197" s="213"/>
      <c r="M197" s="213"/>
      <c r="N197" s="37" t="s">
        <v>102</v>
      </c>
      <c r="O197" s="212">
        <f t="shared" ref="O197" si="224">(H197+(K197*IF(N183="後方",-1,1)))</f>
        <v>7.56</v>
      </c>
      <c r="P197" s="212"/>
      <c r="Q197" s="212"/>
      <c r="R197" s="208" t="s">
        <v>103</v>
      </c>
      <c r="S197" s="208"/>
      <c r="T197" s="37"/>
      <c r="U197" s="37"/>
      <c r="V197" s="37"/>
      <c r="W197" s="37"/>
      <c r="X197" s="37"/>
      <c r="Y197" s="37"/>
      <c r="Z197" s="37"/>
      <c r="AA197" s="37"/>
      <c r="AB197" s="37"/>
      <c r="AC197" s="37"/>
      <c r="AD197" s="37"/>
      <c r="AE197" s="37"/>
      <c r="AF197" s="37"/>
      <c r="AG197" s="37"/>
      <c r="AH197" s="37"/>
      <c r="AI197" s="37"/>
      <c r="AJ197" s="37"/>
      <c r="AK197" s="80"/>
      <c r="AL197" s="80"/>
      <c r="AM197" s="80"/>
      <c r="AN197" s="80"/>
      <c r="AO197" s="80"/>
      <c r="AP197" s="80"/>
    </row>
    <row r="198" spans="2:42" x14ac:dyDescent="0.2">
      <c r="B198" s="208" t="s">
        <v>136</v>
      </c>
      <c r="C198" s="208"/>
      <c r="D198" s="208"/>
      <c r="E198" s="208"/>
      <c r="F198" s="208"/>
      <c r="G198" s="80" t="s">
        <v>122</v>
      </c>
      <c r="H198" s="208">
        <f t="shared" ref="H198" si="225">D193</f>
        <v>2.42</v>
      </c>
      <c r="I198" s="208"/>
      <c r="J198" s="80" t="str">
        <f t="shared" ref="J198" si="226">IF(J197="+","-","+")</f>
        <v>-</v>
      </c>
      <c r="K198" s="208">
        <f t="shared" ref="K198" si="227">AK192</f>
        <v>4.38</v>
      </c>
      <c r="L198" s="208"/>
      <c r="M198" s="208"/>
      <c r="N198" s="37" t="s">
        <v>102</v>
      </c>
      <c r="O198" s="212">
        <f t="shared" ref="O198" si="228">(H198+(K198*IF(N183="後方",1,-1)))</f>
        <v>-1.96</v>
      </c>
      <c r="P198" s="212"/>
      <c r="Q198" s="212"/>
      <c r="R198" s="208" t="s">
        <v>103</v>
      </c>
      <c r="S198" s="208"/>
      <c r="T198" s="37"/>
      <c r="U198" s="37"/>
      <c r="V198" s="37"/>
      <c r="W198" s="37"/>
      <c r="X198" s="37"/>
      <c r="Y198" s="37"/>
      <c r="Z198" s="37"/>
      <c r="AA198" s="37"/>
      <c r="AB198" s="37"/>
      <c r="AC198" s="37"/>
      <c r="AD198" s="37"/>
      <c r="AE198" s="37"/>
      <c r="AF198" s="37"/>
      <c r="AG198" s="37"/>
      <c r="AH198" s="37"/>
      <c r="AI198" s="37"/>
      <c r="AJ198" s="37"/>
      <c r="AK198" s="80"/>
      <c r="AL198" s="80"/>
      <c r="AM198" s="80"/>
      <c r="AN198" s="80"/>
      <c r="AO198" s="80"/>
      <c r="AP198" s="80"/>
    </row>
    <row r="200" spans="2:42" x14ac:dyDescent="0.2">
      <c r="B200" s="15" t="s">
        <v>218</v>
      </c>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97" t="s">
        <v>118</v>
      </c>
      <c r="AG200" s="98" t="s">
        <v>119</v>
      </c>
      <c r="AI200" s="15"/>
      <c r="AJ200" s="15"/>
    </row>
    <row r="201" spans="2:42" x14ac:dyDescent="0.2">
      <c r="B201" s="238" t="s">
        <v>9</v>
      </c>
      <c r="C201" s="201"/>
      <c r="D201" s="204">
        <v>140</v>
      </c>
      <c r="E201" s="204"/>
      <c r="F201" s="200" t="s">
        <v>108</v>
      </c>
      <c r="G201" s="201"/>
      <c r="H201" s="201"/>
      <c r="I201" s="201"/>
      <c r="J201" s="201"/>
      <c r="K201" s="201"/>
      <c r="L201" s="201"/>
      <c r="M201" s="201"/>
      <c r="N201" s="243" t="s">
        <v>119</v>
      </c>
      <c r="O201" s="243"/>
      <c r="P201" s="204">
        <v>25</v>
      </c>
      <c r="Q201" s="204"/>
      <c r="R201" s="200" t="s">
        <v>109</v>
      </c>
      <c r="S201" s="201"/>
      <c r="T201" s="201"/>
      <c r="U201" s="201"/>
      <c r="V201" s="204">
        <v>85</v>
      </c>
      <c r="W201" s="204"/>
      <c r="X201" s="200" t="s">
        <v>110</v>
      </c>
      <c r="Y201" s="201"/>
      <c r="Z201" s="201"/>
      <c r="AA201" s="201"/>
      <c r="AB201" s="201"/>
      <c r="AC201" s="201"/>
      <c r="AD201" s="201"/>
      <c r="AE201" s="201"/>
      <c r="AF201" s="201"/>
      <c r="AG201" s="201"/>
      <c r="AH201" s="201"/>
      <c r="AI201" s="201"/>
      <c r="AJ201" s="201"/>
      <c r="AK201" s="201"/>
      <c r="AL201" s="201"/>
      <c r="AM201" s="201"/>
      <c r="AN201" s="201"/>
      <c r="AO201" s="201"/>
      <c r="AP201" s="16"/>
    </row>
    <row r="202" spans="2:42" x14ac:dyDescent="0.2">
      <c r="B202" s="205" t="s">
        <v>111</v>
      </c>
      <c r="C202" s="207"/>
      <c r="D202" s="207"/>
      <c r="E202" s="207"/>
      <c r="F202" s="207"/>
      <c r="G202" s="207"/>
      <c r="H202" s="207"/>
      <c r="I202" s="207"/>
      <c r="J202" s="207"/>
      <c r="K202" s="207"/>
      <c r="L202" s="207"/>
      <c r="M202" s="207"/>
      <c r="N202" s="207"/>
      <c r="O202" s="207"/>
      <c r="P202" s="207"/>
      <c r="Q202" s="207"/>
      <c r="R202" s="207"/>
      <c r="S202" s="18">
        <v>5</v>
      </c>
      <c r="T202" s="74" t="s">
        <v>112</v>
      </c>
      <c r="U202" s="244" t="s">
        <v>119</v>
      </c>
      <c r="V202" s="244"/>
      <c r="W202" s="206" t="s">
        <v>113</v>
      </c>
      <c r="X202" s="207"/>
      <c r="Y202" s="207"/>
      <c r="Z202" s="207"/>
      <c r="AA202" s="207"/>
      <c r="AB202" s="207"/>
      <c r="AC202" s="207"/>
      <c r="AD202" s="207"/>
      <c r="AE202" s="207"/>
      <c r="AF202" s="207"/>
      <c r="AG202" s="246">
        <v>16</v>
      </c>
      <c r="AH202" s="246"/>
      <c r="AI202" s="245" t="s">
        <v>114</v>
      </c>
      <c r="AJ202" s="245"/>
      <c r="AK202" s="245"/>
      <c r="AL202" s="245"/>
      <c r="AM202" s="245"/>
      <c r="AN202" s="245"/>
      <c r="AO202" s="245"/>
      <c r="AP202" s="17"/>
    </row>
    <row r="203" spans="2:42" x14ac:dyDescent="0.2">
      <c r="B203" s="205" t="s">
        <v>327</v>
      </c>
      <c r="C203" s="207"/>
      <c r="D203" s="207"/>
      <c r="E203" s="207"/>
      <c r="F203" s="207"/>
      <c r="G203" s="207"/>
      <c r="H203" s="207"/>
      <c r="I203" s="207"/>
      <c r="J203" s="207"/>
      <c r="K203" s="207"/>
      <c r="L203" s="207"/>
      <c r="M203" s="207"/>
      <c r="N203" s="207"/>
      <c r="O203" s="207"/>
      <c r="P203" s="207"/>
      <c r="Q203" s="207"/>
      <c r="R203" s="207"/>
      <c r="S203" s="207"/>
      <c r="T203" s="207"/>
      <c r="U203" s="202">
        <v>105</v>
      </c>
      <c r="V203" s="202"/>
      <c r="W203" s="206" t="s">
        <v>116</v>
      </c>
      <c r="X203" s="206"/>
      <c r="Y203" s="206"/>
      <c r="Z203" s="206"/>
      <c r="AA203" s="206"/>
      <c r="AB203" s="206"/>
      <c r="AC203" s="206"/>
      <c r="AD203" s="206"/>
      <c r="AE203" s="206"/>
      <c r="AF203" s="206"/>
      <c r="AG203" s="206"/>
      <c r="AH203" s="206"/>
      <c r="AI203" s="206"/>
      <c r="AJ203" s="206"/>
      <c r="AK203" s="206"/>
      <c r="AL203" s="206"/>
      <c r="AM203" s="206"/>
      <c r="AN203" s="206"/>
      <c r="AO203" s="206"/>
      <c r="AP203" s="242"/>
    </row>
    <row r="204" spans="2:42" x14ac:dyDescent="0.2">
      <c r="B204" s="235" t="s">
        <v>117</v>
      </c>
      <c r="C204" s="236"/>
      <c r="D204" s="236"/>
      <c r="E204" s="23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1"/>
      <c r="AL204" s="1"/>
      <c r="AM204" s="1"/>
      <c r="AN204" s="1"/>
      <c r="AO204" s="1"/>
      <c r="AP204" s="19"/>
    </row>
    <row r="205" spans="2:42" x14ac:dyDescent="0.2">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row>
    <row r="206" spans="2:42" x14ac:dyDescent="0.2">
      <c r="B206" s="37" t="s">
        <v>120</v>
      </c>
      <c r="C206" s="37"/>
      <c r="D206" s="37"/>
      <c r="E206" s="37"/>
      <c r="F206" s="37"/>
      <c r="G206" s="37"/>
      <c r="H206" s="37"/>
      <c r="I206" s="37"/>
      <c r="J206" s="37"/>
      <c r="K206" s="37"/>
      <c r="L206" s="37"/>
      <c r="M206" s="37" t="s">
        <v>380</v>
      </c>
      <c r="N206" s="37"/>
      <c r="O206" s="37"/>
      <c r="P206" s="37"/>
      <c r="Q206" s="37"/>
      <c r="R206" s="37"/>
      <c r="S206" s="37"/>
      <c r="T206" s="37"/>
      <c r="U206" s="37"/>
      <c r="V206" s="37"/>
      <c r="W206" s="37"/>
      <c r="X206" s="37"/>
      <c r="Y206" s="37"/>
      <c r="Z206" s="37" t="s">
        <v>381</v>
      </c>
      <c r="AA206" s="37"/>
      <c r="AB206" s="37"/>
      <c r="AC206" s="37"/>
      <c r="AD206" s="37"/>
      <c r="AE206" s="37"/>
      <c r="AF206" s="37"/>
      <c r="AG206" s="37"/>
      <c r="AH206" s="37"/>
      <c r="AI206" s="37"/>
      <c r="AJ206" s="37"/>
      <c r="AK206" s="80"/>
      <c r="AL206" s="80"/>
      <c r="AM206" s="80"/>
      <c r="AN206" s="80"/>
      <c r="AO206" s="80"/>
      <c r="AP206" s="80"/>
    </row>
    <row r="207" spans="2:42" x14ac:dyDescent="0.2">
      <c r="B207" s="208" t="s">
        <v>121</v>
      </c>
      <c r="C207" s="208" t="s">
        <v>122</v>
      </c>
      <c r="D207" s="194" t="s">
        <v>92</v>
      </c>
      <c r="E207" s="194"/>
      <c r="F207" s="194"/>
      <c r="G207" s="37"/>
      <c r="H207" s="37"/>
      <c r="I207" s="37"/>
      <c r="J207" s="37"/>
      <c r="K207" s="37"/>
      <c r="L207" s="37"/>
      <c r="M207" s="208" t="s">
        <v>91</v>
      </c>
      <c r="N207" s="208" t="s">
        <v>122</v>
      </c>
      <c r="O207" s="194" t="s">
        <v>92</v>
      </c>
      <c r="P207" s="194"/>
      <c r="Q207" s="38" t="s">
        <v>105</v>
      </c>
      <c r="R207" s="194" t="s">
        <v>93</v>
      </c>
      <c r="S207" s="194"/>
      <c r="T207" s="37"/>
      <c r="U207" s="37"/>
      <c r="V207" s="37"/>
      <c r="W207" s="37"/>
      <c r="X207" s="37"/>
      <c r="Y207" s="37"/>
      <c r="Z207" s="37"/>
      <c r="AA207" s="37"/>
      <c r="AB207" s="37"/>
      <c r="AC207" s="37"/>
      <c r="AD207" s="37"/>
      <c r="AE207" s="37"/>
      <c r="AF207" s="37"/>
      <c r="AG207" s="37"/>
      <c r="AH207" s="37"/>
      <c r="AI207" s="37"/>
      <c r="AJ207" s="37"/>
      <c r="AK207" s="80"/>
      <c r="AL207" s="80"/>
      <c r="AM207" s="80"/>
      <c r="AN207" s="80"/>
      <c r="AO207" s="80"/>
      <c r="AP207" s="80"/>
    </row>
    <row r="208" spans="2:42" x14ac:dyDescent="0.2">
      <c r="B208" s="208"/>
      <c r="C208" s="208"/>
      <c r="D208" s="208" t="s">
        <v>124</v>
      </c>
      <c r="E208" s="208"/>
      <c r="F208" s="208"/>
      <c r="G208" s="37"/>
      <c r="H208" s="37"/>
      <c r="I208" s="37"/>
      <c r="J208" s="37"/>
      <c r="K208" s="37"/>
      <c r="L208" s="37"/>
      <c r="M208" s="208"/>
      <c r="N208" s="208"/>
      <c r="O208" s="208" t="s">
        <v>94</v>
      </c>
      <c r="P208" s="208"/>
      <c r="Q208" s="208"/>
      <c r="R208" s="208"/>
      <c r="S208" s="208"/>
      <c r="T208" s="37"/>
      <c r="U208" s="37"/>
      <c r="V208" s="37"/>
      <c r="W208" s="37"/>
      <c r="X208" s="37"/>
      <c r="Y208" s="37"/>
      <c r="Z208" s="208" t="s">
        <v>133</v>
      </c>
      <c r="AA208" s="208"/>
      <c r="AB208" s="208" t="s">
        <v>102</v>
      </c>
      <c r="AC208" s="241">
        <f t="shared" ref="AC208" si="229">O211</f>
        <v>20.239999999999998</v>
      </c>
      <c r="AD208" s="241"/>
      <c r="AE208" s="241"/>
      <c r="AF208" s="38" t="s">
        <v>105</v>
      </c>
      <c r="AG208" s="194">
        <f t="shared" ref="AG208" si="230">D201/2-S202*IF($U202="前方",1,-1)</f>
        <v>75</v>
      </c>
      <c r="AH208" s="194"/>
      <c r="AI208" s="194"/>
      <c r="AJ208" s="208" t="s">
        <v>122</v>
      </c>
      <c r="AK208" s="209">
        <f t="shared" ref="AK208" si="231">ROUND(AC208*AG208/AC209,2)</f>
        <v>10.84</v>
      </c>
      <c r="AL208" s="209"/>
      <c r="AM208" s="209"/>
      <c r="AN208" s="208" t="s">
        <v>103</v>
      </c>
      <c r="AO208" s="208"/>
      <c r="AP208" s="80"/>
    </row>
    <row r="209" spans="2:42" x14ac:dyDescent="0.2">
      <c r="B209" s="37"/>
      <c r="C209" s="208" t="s">
        <v>122</v>
      </c>
      <c r="D209" s="194">
        <f t="shared" ref="D209" si="232">V201</f>
        <v>85</v>
      </c>
      <c r="E209" s="194"/>
      <c r="F209" s="194"/>
      <c r="G209" s="37"/>
      <c r="H209" s="37"/>
      <c r="I209" s="37"/>
      <c r="J209" s="37"/>
      <c r="K209" s="37"/>
      <c r="L209" s="37"/>
      <c r="M209" s="208"/>
      <c r="N209" s="208" t="s">
        <v>122</v>
      </c>
      <c r="O209" s="194">
        <f t="shared" ref="O209" si="233">V201</f>
        <v>85</v>
      </c>
      <c r="P209" s="194"/>
      <c r="Q209" s="38" t="s">
        <v>105</v>
      </c>
      <c r="R209" s="194">
        <f t="shared" ref="R209" si="234">P201</f>
        <v>25</v>
      </c>
      <c r="S209" s="194"/>
      <c r="T209" s="37"/>
      <c r="U209" s="37"/>
      <c r="V209" s="37"/>
      <c r="W209" s="37"/>
      <c r="X209" s="37"/>
      <c r="Y209" s="37"/>
      <c r="Z209" s="208"/>
      <c r="AA209" s="208"/>
      <c r="AB209" s="208"/>
      <c r="AC209" s="208">
        <f t="shared" ref="AC209" si="235">D201</f>
        <v>140</v>
      </c>
      <c r="AD209" s="208"/>
      <c r="AE209" s="208"/>
      <c r="AF209" s="208"/>
      <c r="AG209" s="208"/>
      <c r="AH209" s="208"/>
      <c r="AI209" s="208"/>
      <c r="AJ209" s="208"/>
      <c r="AK209" s="209"/>
      <c r="AL209" s="209"/>
      <c r="AM209" s="209"/>
      <c r="AN209" s="208"/>
      <c r="AO209" s="208"/>
      <c r="AP209" s="80"/>
    </row>
    <row r="210" spans="2:42" x14ac:dyDescent="0.2">
      <c r="B210" s="37"/>
      <c r="C210" s="208"/>
      <c r="D210" s="208">
        <f t="shared" ref="D210" si="236">AG202</f>
        <v>16</v>
      </c>
      <c r="E210" s="208"/>
      <c r="F210" s="208"/>
      <c r="G210" s="37"/>
      <c r="H210" s="37"/>
      <c r="I210" s="37"/>
      <c r="J210" s="37"/>
      <c r="K210" s="37"/>
      <c r="L210" s="37"/>
      <c r="M210" s="208"/>
      <c r="N210" s="208"/>
      <c r="O210" s="208">
        <f t="shared" ref="O210" si="237">U203</f>
        <v>105</v>
      </c>
      <c r="P210" s="208"/>
      <c r="Q210" s="208"/>
      <c r="R210" s="208"/>
      <c r="S210" s="208"/>
      <c r="T210" s="37"/>
      <c r="U210" s="37"/>
      <c r="V210" s="37"/>
      <c r="W210" s="37"/>
      <c r="X210" s="37"/>
      <c r="Y210" s="37"/>
      <c r="Z210" s="208" t="s">
        <v>134</v>
      </c>
      <c r="AA210" s="208"/>
      <c r="AB210" s="208" t="s">
        <v>316</v>
      </c>
      <c r="AC210" s="241">
        <f t="shared" ref="AC210" si="238">O211</f>
        <v>20.239999999999998</v>
      </c>
      <c r="AD210" s="241"/>
      <c r="AE210" s="241"/>
      <c r="AF210" s="38" t="s">
        <v>105</v>
      </c>
      <c r="AG210" s="194">
        <f t="shared" ref="AG210" si="239">D201-AG208</f>
        <v>65</v>
      </c>
      <c r="AH210" s="194"/>
      <c r="AI210" s="194"/>
      <c r="AJ210" s="208" t="s">
        <v>122</v>
      </c>
      <c r="AK210" s="209">
        <f t="shared" ref="AK210" si="240">ROUND(AC210*AG210/AC211,2)</f>
        <v>9.4</v>
      </c>
      <c r="AL210" s="209"/>
      <c r="AM210" s="209"/>
      <c r="AN210" s="208" t="s">
        <v>103</v>
      </c>
      <c r="AO210" s="208"/>
      <c r="AP210" s="80"/>
    </row>
    <row r="211" spans="2:42" x14ac:dyDescent="0.2">
      <c r="B211" s="37"/>
      <c r="C211" s="208" t="s">
        <v>122</v>
      </c>
      <c r="D211" s="212">
        <f t="shared" ref="D211" si="241">ROUND(D209/D210,2)</f>
        <v>5.31</v>
      </c>
      <c r="E211" s="212"/>
      <c r="F211" s="212"/>
      <c r="G211" s="208" t="s">
        <v>70</v>
      </c>
      <c r="H211" s="208"/>
      <c r="I211" s="37"/>
      <c r="J211" s="37"/>
      <c r="K211" s="37"/>
      <c r="L211" s="37"/>
      <c r="M211" s="37"/>
      <c r="N211" s="208" t="s">
        <v>122</v>
      </c>
      <c r="O211" s="212">
        <f t="shared" ref="O211" si="242">ROUND(O209*R209/O210,2)</f>
        <v>20.239999999999998</v>
      </c>
      <c r="P211" s="212"/>
      <c r="Q211" s="212"/>
      <c r="R211" s="208" t="s">
        <v>70</v>
      </c>
      <c r="S211" s="208"/>
      <c r="T211" s="37"/>
      <c r="U211" s="37"/>
      <c r="V211" s="37"/>
      <c r="W211" s="37"/>
      <c r="X211" s="37"/>
      <c r="Y211" s="37"/>
      <c r="Z211" s="208"/>
      <c r="AA211" s="208"/>
      <c r="AB211" s="208"/>
      <c r="AC211" s="208">
        <f t="shared" ref="AC211" si="243">D201</f>
        <v>140</v>
      </c>
      <c r="AD211" s="208"/>
      <c r="AE211" s="208"/>
      <c r="AF211" s="208"/>
      <c r="AG211" s="208"/>
      <c r="AH211" s="208"/>
      <c r="AI211" s="208"/>
      <c r="AJ211" s="208"/>
      <c r="AK211" s="209"/>
      <c r="AL211" s="209"/>
      <c r="AM211" s="209"/>
      <c r="AN211" s="208"/>
      <c r="AO211" s="208"/>
      <c r="AP211" s="80"/>
    </row>
    <row r="212" spans="2:42" x14ac:dyDescent="0.2">
      <c r="B212" s="37"/>
      <c r="C212" s="208"/>
      <c r="D212" s="212"/>
      <c r="E212" s="212"/>
      <c r="F212" s="212"/>
      <c r="G212" s="208"/>
      <c r="H212" s="208"/>
      <c r="I212" s="37"/>
      <c r="J212" s="37"/>
      <c r="K212" s="37"/>
      <c r="L212" s="37"/>
      <c r="M212" s="37"/>
      <c r="N212" s="208"/>
      <c r="O212" s="212"/>
      <c r="P212" s="212"/>
      <c r="Q212" s="212"/>
      <c r="R212" s="208"/>
      <c r="S212" s="208"/>
      <c r="T212" s="37"/>
      <c r="U212" s="37"/>
      <c r="V212" s="37"/>
      <c r="W212" s="37"/>
      <c r="X212" s="37"/>
      <c r="Y212" s="37"/>
      <c r="Z212" s="37"/>
      <c r="AA212" s="37"/>
      <c r="AB212" s="37"/>
      <c r="AC212" s="37"/>
      <c r="AD212" s="37"/>
      <c r="AE212" s="37"/>
      <c r="AF212" s="37"/>
      <c r="AG212" s="37"/>
      <c r="AH212" s="37"/>
      <c r="AI212" s="37"/>
      <c r="AJ212" s="37"/>
      <c r="AK212" s="80"/>
      <c r="AL212" s="80"/>
      <c r="AM212" s="80"/>
      <c r="AN212" s="80"/>
      <c r="AO212" s="80"/>
      <c r="AP212" s="80"/>
    </row>
    <row r="213" spans="2:42" x14ac:dyDescent="0.2">
      <c r="B213" s="80"/>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80"/>
      <c r="AL213" s="80"/>
      <c r="AM213" s="80"/>
      <c r="AN213" s="80"/>
      <c r="AO213" s="80"/>
      <c r="AP213" s="80"/>
    </row>
    <row r="214" spans="2:42" x14ac:dyDescent="0.2">
      <c r="B214" s="80" t="s">
        <v>135</v>
      </c>
      <c r="C214" s="80"/>
      <c r="D214" s="80"/>
      <c r="E214" s="80"/>
      <c r="F214" s="80"/>
      <c r="G214" s="80"/>
      <c r="H214" s="80"/>
      <c r="I214" s="80"/>
      <c r="J214" s="80"/>
      <c r="K214" s="80"/>
      <c r="L214" s="80"/>
      <c r="M214" s="80"/>
      <c r="N214" s="80"/>
      <c r="O214" s="80"/>
      <c r="P214" s="37"/>
      <c r="Q214" s="37"/>
      <c r="R214" s="37"/>
      <c r="S214" s="37"/>
      <c r="T214" s="37"/>
      <c r="U214" s="37"/>
      <c r="V214" s="37"/>
      <c r="W214" s="37"/>
      <c r="X214" s="37"/>
      <c r="Y214" s="37"/>
      <c r="Z214" s="37"/>
      <c r="AA214" s="37"/>
      <c r="AB214" s="37"/>
      <c r="AC214" s="37"/>
      <c r="AD214" s="37"/>
      <c r="AE214" s="37"/>
      <c r="AF214" s="37"/>
      <c r="AG214" s="37"/>
      <c r="AH214" s="37"/>
      <c r="AI214" s="37"/>
      <c r="AJ214" s="37"/>
      <c r="AK214" s="80"/>
      <c r="AL214" s="80"/>
      <c r="AM214" s="80"/>
      <c r="AN214" s="80"/>
      <c r="AO214" s="80"/>
      <c r="AP214" s="80"/>
    </row>
    <row r="215" spans="2:42" x14ac:dyDescent="0.2">
      <c r="B215" s="208" t="s">
        <v>137</v>
      </c>
      <c r="C215" s="208"/>
      <c r="D215" s="208"/>
      <c r="E215" s="208"/>
      <c r="F215" s="208"/>
      <c r="G215" s="80" t="s">
        <v>122</v>
      </c>
      <c r="H215" s="208">
        <f t="shared" ref="H215" si="244">D211</f>
        <v>5.31</v>
      </c>
      <c r="I215" s="208"/>
      <c r="J215" s="80" t="str">
        <f t="shared" ref="J215" si="245">IF(N201="前方","+","-")</f>
        <v>-</v>
      </c>
      <c r="K215" s="213">
        <f t="shared" ref="K215" si="246">AK208</f>
        <v>10.84</v>
      </c>
      <c r="L215" s="213"/>
      <c r="M215" s="213"/>
      <c r="N215" s="37" t="s">
        <v>102</v>
      </c>
      <c r="O215" s="212">
        <f t="shared" ref="O215" si="247">(H215+(K215*IF(N201="後方",-1,1)))</f>
        <v>-5.53</v>
      </c>
      <c r="P215" s="212"/>
      <c r="Q215" s="212"/>
      <c r="R215" s="208" t="s">
        <v>103</v>
      </c>
      <c r="S215" s="208"/>
      <c r="T215" s="37"/>
      <c r="U215" s="37"/>
      <c r="V215" s="37"/>
      <c r="W215" s="37"/>
      <c r="X215" s="37"/>
      <c r="Y215" s="37"/>
      <c r="Z215" s="37"/>
      <c r="AA215" s="37"/>
      <c r="AB215" s="37"/>
      <c r="AC215" s="37"/>
      <c r="AD215" s="37"/>
      <c r="AE215" s="37"/>
      <c r="AF215" s="37"/>
      <c r="AG215" s="37"/>
      <c r="AH215" s="37"/>
      <c r="AI215" s="37"/>
      <c r="AJ215" s="37"/>
      <c r="AK215" s="80"/>
      <c r="AL215" s="80"/>
      <c r="AM215" s="80"/>
      <c r="AN215" s="80"/>
      <c r="AO215" s="80"/>
      <c r="AP215" s="80"/>
    </row>
    <row r="216" spans="2:42" x14ac:dyDescent="0.2">
      <c r="B216" s="208" t="s">
        <v>136</v>
      </c>
      <c r="C216" s="208"/>
      <c r="D216" s="208"/>
      <c r="E216" s="208"/>
      <c r="F216" s="208"/>
      <c r="G216" s="80" t="s">
        <v>122</v>
      </c>
      <c r="H216" s="208">
        <f t="shared" ref="H216" si="248">D211</f>
        <v>5.31</v>
      </c>
      <c r="I216" s="208"/>
      <c r="J216" s="80" t="str">
        <f t="shared" ref="J216" si="249">IF(J215="+","-","+")</f>
        <v>+</v>
      </c>
      <c r="K216" s="208">
        <f t="shared" ref="K216" si="250">AK210</f>
        <v>9.4</v>
      </c>
      <c r="L216" s="208"/>
      <c r="M216" s="208"/>
      <c r="N216" s="37" t="s">
        <v>102</v>
      </c>
      <c r="O216" s="212">
        <f t="shared" ref="O216" si="251">(H216+(K216*IF(N201="後方",1,-1)))</f>
        <v>14.71</v>
      </c>
      <c r="P216" s="212"/>
      <c r="Q216" s="212"/>
      <c r="R216" s="208" t="s">
        <v>103</v>
      </c>
      <c r="S216" s="208"/>
      <c r="T216" s="37"/>
      <c r="U216" s="37"/>
      <c r="V216" s="37"/>
      <c r="W216" s="37"/>
      <c r="X216" s="37"/>
      <c r="Y216" s="37"/>
      <c r="Z216" s="37"/>
      <c r="AA216" s="37"/>
      <c r="AB216" s="37"/>
      <c r="AC216" s="37"/>
      <c r="AD216" s="37"/>
      <c r="AE216" s="37"/>
      <c r="AF216" s="37"/>
      <c r="AG216" s="37"/>
      <c r="AH216" s="37"/>
      <c r="AI216" s="37"/>
      <c r="AJ216" s="37"/>
      <c r="AK216" s="80"/>
      <c r="AL216" s="80"/>
      <c r="AM216" s="80"/>
      <c r="AN216" s="80"/>
      <c r="AO216" s="80"/>
      <c r="AP216" s="80"/>
    </row>
    <row r="218" spans="2:42" x14ac:dyDescent="0.2">
      <c r="B218" s="15" t="s">
        <v>228</v>
      </c>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97" t="s">
        <v>118</v>
      </c>
      <c r="AG218" s="98" t="s">
        <v>119</v>
      </c>
      <c r="AI218" s="15"/>
      <c r="AJ218" s="15"/>
    </row>
    <row r="219" spans="2:42" x14ac:dyDescent="0.2">
      <c r="B219" s="238" t="s">
        <v>9</v>
      </c>
      <c r="C219" s="201"/>
      <c r="D219" s="204">
        <v>112</v>
      </c>
      <c r="E219" s="204"/>
      <c r="F219" s="200" t="s">
        <v>108</v>
      </c>
      <c r="G219" s="201"/>
      <c r="H219" s="201"/>
      <c r="I219" s="201"/>
      <c r="J219" s="201"/>
      <c r="K219" s="201"/>
      <c r="L219" s="201"/>
      <c r="M219" s="201"/>
      <c r="N219" s="243" t="s">
        <v>119</v>
      </c>
      <c r="O219" s="243"/>
      <c r="P219" s="204">
        <v>6</v>
      </c>
      <c r="Q219" s="204"/>
      <c r="R219" s="200" t="s">
        <v>109</v>
      </c>
      <c r="S219" s="201"/>
      <c r="T219" s="201"/>
      <c r="U219" s="201"/>
      <c r="V219" s="204">
        <v>140</v>
      </c>
      <c r="W219" s="204"/>
      <c r="X219" s="200" t="s">
        <v>110</v>
      </c>
      <c r="Y219" s="201"/>
      <c r="Z219" s="201"/>
      <c r="AA219" s="201"/>
      <c r="AB219" s="201"/>
      <c r="AC219" s="201"/>
      <c r="AD219" s="201"/>
      <c r="AE219" s="201"/>
      <c r="AF219" s="201"/>
      <c r="AG219" s="201"/>
      <c r="AH219" s="201"/>
      <c r="AI219" s="201"/>
      <c r="AJ219" s="201"/>
      <c r="AK219" s="201"/>
      <c r="AL219" s="201"/>
      <c r="AM219" s="201"/>
      <c r="AN219" s="201"/>
      <c r="AO219" s="201"/>
      <c r="AP219" s="16"/>
    </row>
    <row r="220" spans="2:42" x14ac:dyDescent="0.2">
      <c r="B220" s="205" t="s">
        <v>111</v>
      </c>
      <c r="C220" s="207"/>
      <c r="D220" s="207"/>
      <c r="E220" s="207"/>
      <c r="F220" s="207"/>
      <c r="G220" s="207"/>
      <c r="H220" s="207"/>
      <c r="I220" s="207"/>
      <c r="J220" s="207"/>
      <c r="K220" s="207"/>
      <c r="L220" s="207"/>
      <c r="M220" s="207"/>
      <c r="N220" s="207"/>
      <c r="O220" s="207"/>
      <c r="P220" s="207"/>
      <c r="Q220" s="207"/>
      <c r="R220" s="207"/>
      <c r="S220" s="18">
        <v>5</v>
      </c>
      <c r="T220" s="74" t="s">
        <v>112</v>
      </c>
      <c r="U220" s="244" t="s">
        <v>118</v>
      </c>
      <c r="V220" s="244"/>
      <c r="W220" s="206" t="s">
        <v>113</v>
      </c>
      <c r="X220" s="207"/>
      <c r="Y220" s="207"/>
      <c r="Z220" s="207"/>
      <c r="AA220" s="207"/>
      <c r="AB220" s="207"/>
      <c r="AC220" s="207"/>
      <c r="AD220" s="207"/>
      <c r="AE220" s="207"/>
      <c r="AF220" s="207"/>
      <c r="AG220" s="246">
        <v>20.5</v>
      </c>
      <c r="AH220" s="246"/>
      <c r="AI220" s="245" t="s">
        <v>114</v>
      </c>
      <c r="AJ220" s="245"/>
      <c r="AK220" s="245"/>
      <c r="AL220" s="245"/>
      <c r="AM220" s="245"/>
      <c r="AN220" s="245"/>
      <c r="AO220" s="245"/>
      <c r="AP220" s="17"/>
    </row>
    <row r="221" spans="2:42" x14ac:dyDescent="0.2">
      <c r="B221" s="205" t="s">
        <v>328</v>
      </c>
      <c r="C221" s="207"/>
      <c r="D221" s="207"/>
      <c r="E221" s="207"/>
      <c r="F221" s="207"/>
      <c r="G221" s="207"/>
      <c r="H221" s="207"/>
      <c r="I221" s="207"/>
      <c r="J221" s="207"/>
      <c r="K221" s="207"/>
      <c r="L221" s="207"/>
      <c r="M221" s="207"/>
      <c r="N221" s="207"/>
      <c r="O221" s="207"/>
      <c r="P221" s="207"/>
      <c r="Q221" s="207"/>
      <c r="R221" s="207"/>
      <c r="S221" s="207"/>
      <c r="T221" s="207"/>
      <c r="U221" s="202">
        <v>107</v>
      </c>
      <c r="V221" s="202"/>
      <c r="W221" s="206" t="s">
        <v>116</v>
      </c>
      <c r="X221" s="206"/>
      <c r="Y221" s="206"/>
      <c r="Z221" s="206"/>
      <c r="AA221" s="206"/>
      <c r="AB221" s="206"/>
      <c r="AC221" s="206"/>
      <c r="AD221" s="206"/>
      <c r="AE221" s="206"/>
      <c r="AF221" s="206"/>
      <c r="AG221" s="206"/>
      <c r="AH221" s="206"/>
      <c r="AI221" s="206"/>
      <c r="AJ221" s="206"/>
      <c r="AK221" s="206"/>
      <c r="AL221" s="206"/>
      <c r="AM221" s="206"/>
      <c r="AN221" s="206"/>
      <c r="AO221" s="206"/>
      <c r="AP221" s="242"/>
    </row>
    <row r="222" spans="2:42" x14ac:dyDescent="0.2">
      <c r="B222" s="235" t="s">
        <v>117</v>
      </c>
      <c r="C222" s="236"/>
      <c r="D222" s="236"/>
      <c r="E222" s="23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1"/>
      <c r="AL222" s="1"/>
      <c r="AM222" s="1"/>
      <c r="AN222" s="1"/>
      <c r="AO222" s="1"/>
      <c r="AP222" s="19"/>
    </row>
    <row r="223" spans="2:42" x14ac:dyDescent="0.2">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row>
    <row r="224" spans="2:42" x14ac:dyDescent="0.2">
      <c r="B224" s="37" t="s">
        <v>359</v>
      </c>
      <c r="C224" s="37"/>
      <c r="D224" s="37"/>
      <c r="E224" s="37"/>
      <c r="F224" s="37"/>
      <c r="G224" s="37"/>
      <c r="H224" s="37"/>
      <c r="I224" s="37"/>
      <c r="J224" s="37"/>
      <c r="K224" s="37"/>
      <c r="L224" s="37"/>
      <c r="M224" s="37" t="s">
        <v>380</v>
      </c>
      <c r="N224" s="37"/>
      <c r="O224" s="37"/>
      <c r="P224" s="37"/>
      <c r="Q224" s="37"/>
      <c r="R224" s="37"/>
      <c r="S224" s="37"/>
      <c r="T224" s="37"/>
      <c r="U224" s="37"/>
      <c r="V224" s="37"/>
      <c r="W224" s="37"/>
      <c r="X224" s="37"/>
      <c r="Y224" s="37"/>
      <c r="Z224" s="37" t="s">
        <v>381</v>
      </c>
      <c r="AA224" s="37"/>
      <c r="AB224" s="37"/>
      <c r="AC224" s="37"/>
      <c r="AD224" s="37"/>
      <c r="AE224" s="37"/>
      <c r="AF224" s="37"/>
      <c r="AG224" s="37"/>
      <c r="AH224" s="37"/>
      <c r="AI224" s="37"/>
      <c r="AJ224" s="37"/>
      <c r="AK224" s="80"/>
      <c r="AL224" s="80"/>
      <c r="AM224" s="80"/>
      <c r="AN224" s="80"/>
      <c r="AO224" s="80"/>
      <c r="AP224" s="80"/>
    </row>
    <row r="225" spans="2:42" x14ac:dyDescent="0.2">
      <c r="B225" s="208" t="s">
        <v>121</v>
      </c>
      <c r="C225" s="208" t="s">
        <v>122</v>
      </c>
      <c r="D225" s="194" t="s">
        <v>92</v>
      </c>
      <c r="E225" s="194"/>
      <c r="F225" s="194"/>
      <c r="G225" s="37"/>
      <c r="H225" s="37"/>
      <c r="I225" s="37"/>
      <c r="J225" s="37"/>
      <c r="K225" s="37"/>
      <c r="L225" s="37"/>
      <c r="M225" s="208" t="s">
        <v>91</v>
      </c>
      <c r="N225" s="208" t="s">
        <v>122</v>
      </c>
      <c r="O225" s="194" t="s">
        <v>92</v>
      </c>
      <c r="P225" s="194"/>
      <c r="Q225" s="38" t="s">
        <v>105</v>
      </c>
      <c r="R225" s="194" t="s">
        <v>93</v>
      </c>
      <c r="S225" s="194"/>
      <c r="T225" s="37"/>
      <c r="U225" s="37"/>
      <c r="V225" s="37"/>
      <c r="W225" s="37"/>
      <c r="X225" s="37"/>
      <c r="Y225" s="37"/>
      <c r="Z225" s="37"/>
      <c r="AA225" s="37"/>
      <c r="AB225" s="37"/>
      <c r="AC225" s="37"/>
      <c r="AD225" s="37"/>
      <c r="AE225" s="37"/>
      <c r="AF225" s="37"/>
      <c r="AG225" s="37"/>
      <c r="AH225" s="37"/>
      <c r="AI225" s="37"/>
      <c r="AJ225" s="37"/>
      <c r="AK225" s="80"/>
      <c r="AL225" s="80"/>
      <c r="AM225" s="80"/>
      <c r="AN225" s="80"/>
      <c r="AO225" s="80"/>
      <c r="AP225" s="80"/>
    </row>
    <row r="226" spans="2:42" x14ac:dyDescent="0.2">
      <c r="B226" s="208"/>
      <c r="C226" s="208"/>
      <c r="D226" s="208" t="s">
        <v>124</v>
      </c>
      <c r="E226" s="208"/>
      <c r="F226" s="208"/>
      <c r="G226" s="37"/>
      <c r="H226" s="37"/>
      <c r="I226" s="37"/>
      <c r="J226" s="37"/>
      <c r="K226" s="37"/>
      <c r="L226" s="37"/>
      <c r="M226" s="208"/>
      <c r="N226" s="208"/>
      <c r="O226" s="208" t="s">
        <v>94</v>
      </c>
      <c r="P226" s="208"/>
      <c r="Q226" s="208"/>
      <c r="R226" s="208"/>
      <c r="S226" s="208"/>
      <c r="T226" s="37"/>
      <c r="U226" s="37"/>
      <c r="V226" s="37"/>
      <c r="W226" s="37"/>
      <c r="X226" s="37"/>
      <c r="Y226" s="37"/>
      <c r="Z226" s="208" t="s">
        <v>133</v>
      </c>
      <c r="AA226" s="208"/>
      <c r="AB226" s="208" t="s">
        <v>102</v>
      </c>
      <c r="AC226" s="241">
        <f t="shared" ref="AC226" si="252">O229</f>
        <v>7.85</v>
      </c>
      <c r="AD226" s="241"/>
      <c r="AE226" s="241"/>
      <c r="AF226" s="38" t="s">
        <v>105</v>
      </c>
      <c r="AG226" s="194">
        <f t="shared" ref="AG226" si="253">D219/2-S220*IF($U220="前方",1,-1)</f>
        <v>51</v>
      </c>
      <c r="AH226" s="194"/>
      <c r="AI226" s="194"/>
      <c r="AJ226" s="208" t="s">
        <v>122</v>
      </c>
      <c r="AK226" s="209">
        <f t="shared" ref="AK226" si="254">ROUND(AC226*AG226/AC227,2)</f>
        <v>3.57</v>
      </c>
      <c r="AL226" s="209"/>
      <c r="AM226" s="209"/>
      <c r="AN226" s="208" t="s">
        <v>103</v>
      </c>
      <c r="AO226" s="208"/>
      <c r="AP226" s="80"/>
    </row>
    <row r="227" spans="2:42" x14ac:dyDescent="0.2">
      <c r="B227" s="37"/>
      <c r="C227" s="208" t="s">
        <v>122</v>
      </c>
      <c r="D227" s="194">
        <f t="shared" ref="D227" si="255">V219</f>
        <v>140</v>
      </c>
      <c r="E227" s="194"/>
      <c r="F227" s="194"/>
      <c r="G227" s="37"/>
      <c r="H227" s="37"/>
      <c r="I227" s="37"/>
      <c r="J227" s="37"/>
      <c r="K227" s="37"/>
      <c r="L227" s="37"/>
      <c r="M227" s="208"/>
      <c r="N227" s="208" t="s">
        <v>122</v>
      </c>
      <c r="O227" s="194">
        <f t="shared" ref="O227" si="256">V219</f>
        <v>140</v>
      </c>
      <c r="P227" s="194"/>
      <c r="Q227" s="38" t="s">
        <v>105</v>
      </c>
      <c r="R227" s="194">
        <f t="shared" ref="R227" si="257">P219</f>
        <v>6</v>
      </c>
      <c r="S227" s="194"/>
      <c r="T227" s="37"/>
      <c r="U227" s="37"/>
      <c r="V227" s="37"/>
      <c r="W227" s="37"/>
      <c r="X227" s="37"/>
      <c r="Y227" s="37"/>
      <c r="Z227" s="208"/>
      <c r="AA227" s="208"/>
      <c r="AB227" s="208"/>
      <c r="AC227" s="208">
        <f t="shared" ref="AC227" si="258">D219</f>
        <v>112</v>
      </c>
      <c r="AD227" s="208"/>
      <c r="AE227" s="208"/>
      <c r="AF227" s="208"/>
      <c r="AG227" s="208"/>
      <c r="AH227" s="208"/>
      <c r="AI227" s="208"/>
      <c r="AJ227" s="208"/>
      <c r="AK227" s="209"/>
      <c r="AL227" s="209"/>
      <c r="AM227" s="209"/>
      <c r="AN227" s="208"/>
      <c r="AO227" s="208"/>
      <c r="AP227" s="80"/>
    </row>
    <row r="228" spans="2:42" x14ac:dyDescent="0.2">
      <c r="B228" s="37"/>
      <c r="C228" s="208"/>
      <c r="D228" s="208">
        <f t="shared" ref="D228" si="259">AG220</f>
        <v>20.5</v>
      </c>
      <c r="E228" s="208"/>
      <c r="F228" s="208"/>
      <c r="G228" s="37"/>
      <c r="H228" s="37"/>
      <c r="I228" s="37"/>
      <c r="J228" s="37"/>
      <c r="K228" s="37"/>
      <c r="L228" s="37"/>
      <c r="M228" s="208"/>
      <c r="N228" s="208"/>
      <c r="O228" s="208">
        <f t="shared" ref="O228" si="260">U221</f>
        <v>107</v>
      </c>
      <c r="P228" s="208"/>
      <c r="Q228" s="208"/>
      <c r="R228" s="208"/>
      <c r="S228" s="208"/>
      <c r="T228" s="37"/>
      <c r="U228" s="37"/>
      <c r="V228" s="37"/>
      <c r="W228" s="37"/>
      <c r="X228" s="37"/>
      <c r="Y228" s="37"/>
      <c r="Z228" s="208" t="s">
        <v>134</v>
      </c>
      <c r="AA228" s="208"/>
      <c r="AB228" s="208" t="s">
        <v>316</v>
      </c>
      <c r="AC228" s="241">
        <f t="shared" ref="AC228" si="261">O229</f>
        <v>7.85</v>
      </c>
      <c r="AD228" s="241"/>
      <c r="AE228" s="241"/>
      <c r="AF228" s="38" t="s">
        <v>105</v>
      </c>
      <c r="AG228" s="194">
        <f t="shared" ref="AG228" si="262">D219-AG226</f>
        <v>61</v>
      </c>
      <c r="AH228" s="194"/>
      <c r="AI228" s="194"/>
      <c r="AJ228" s="208" t="s">
        <v>122</v>
      </c>
      <c r="AK228" s="209">
        <f t="shared" ref="AK228" si="263">ROUND(AC228*AG228/AC229,2)</f>
        <v>4.28</v>
      </c>
      <c r="AL228" s="209"/>
      <c r="AM228" s="209"/>
      <c r="AN228" s="208" t="s">
        <v>103</v>
      </c>
      <c r="AO228" s="208"/>
      <c r="AP228" s="80"/>
    </row>
    <row r="229" spans="2:42" x14ac:dyDescent="0.2">
      <c r="B229" s="37"/>
      <c r="C229" s="208" t="s">
        <v>122</v>
      </c>
      <c r="D229" s="212">
        <f t="shared" ref="D229" si="264">ROUND(D227/D228,2)</f>
        <v>6.83</v>
      </c>
      <c r="E229" s="212"/>
      <c r="F229" s="212"/>
      <c r="G229" s="208" t="s">
        <v>70</v>
      </c>
      <c r="H229" s="208"/>
      <c r="I229" s="37"/>
      <c r="J229" s="37"/>
      <c r="K229" s="37"/>
      <c r="L229" s="37"/>
      <c r="M229" s="37"/>
      <c r="N229" s="208" t="s">
        <v>122</v>
      </c>
      <c r="O229" s="212">
        <f t="shared" ref="O229" si="265">ROUND(O227*R227/O228,2)</f>
        <v>7.85</v>
      </c>
      <c r="P229" s="212"/>
      <c r="Q229" s="212"/>
      <c r="R229" s="208" t="s">
        <v>70</v>
      </c>
      <c r="S229" s="208"/>
      <c r="T229" s="37"/>
      <c r="U229" s="37"/>
      <c r="V229" s="37"/>
      <c r="W229" s="37"/>
      <c r="X229" s="37"/>
      <c r="Y229" s="37"/>
      <c r="Z229" s="208"/>
      <c r="AA229" s="208"/>
      <c r="AB229" s="208"/>
      <c r="AC229" s="208">
        <f t="shared" ref="AC229" si="266">D219</f>
        <v>112</v>
      </c>
      <c r="AD229" s="208"/>
      <c r="AE229" s="208"/>
      <c r="AF229" s="208"/>
      <c r="AG229" s="208"/>
      <c r="AH229" s="208"/>
      <c r="AI229" s="208"/>
      <c r="AJ229" s="208"/>
      <c r="AK229" s="209"/>
      <c r="AL229" s="209"/>
      <c r="AM229" s="209"/>
      <c r="AN229" s="208"/>
      <c r="AO229" s="208"/>
      <c r="AP229" s="80"/>
    </row>
    <row r="230" spans="2:42" x14ac:dyDescent="0.2">
      <c r="B230" s="37"/>
      <c r="C230" s="208"/>
      <c r="D230" s="212"/>
      <c r="E230" s="212"/>
      <c r="F230" s="212"/>
      <c r="G230" s="208"/>
      <c r="H230" s="208"/>
      <c r="I230" s="37"/>
      <c r="J230" s="37"/>
      <c r="K230" s="37"/>
      <c r="L230" s="37"/>
      <c r="M230" s="37"/>
      <c r="N230" s="208"/>
      <c r="O230" s="212"/>
      <c r="P230" s="212"/>
      <c r="Q230" s="212"/>
      <c r="R230" s="208"/>
      <c r="S230" s="208"/>
      <c r="T230" s="37"/>
      <c r="U230" s="37"/>
      <c r="V230" s="37"/>
      <c r="W230" s="37"/>
      <c r="X230" s="37"/>
      <c r="Y230" s="37"/>
      <c r="Z230" s="37"/>
      <c r="AA230" s="37"/>
      <c r="AB230" s="37"/>
      <c r="AC230" s="37"/>
      <c r="AD230" s="37"/>
      <c r="AE230" s="37"/>
      <c r="AF230" s="37"/>
      <c r="AG230" s="37"/>
      <c r="AH230" s="37"/>
      <c r="AI230" s="37"/>
      <c r="AJ230" s="37"/>
      <c r="AK230" s="80"/>
      <c r="AL230" s="80"/>
      <c r="AM230" s="80"/>
      <c r="AN230" s="80"/>
      <c r="AO230" s="80"/>
      <c r="AP230" s="80"/>
    </row>
    <row r="231" spans="2:42" x14ac:dyDescent="0.2">
      <c r="B231" s="80"/>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80"/>
      <c r="AL231" s="80"/>
      <c r="AM231" s="80"/>
      <c r="AN231" s="80"/>
      <c r="AO231" s="80"/>
      <c r="AP231" s="80"/>
    </row>
    <row r="232" spans="2:42" x14ac:dyDescent="0.2">
      <c r="B232" s="80" t="s">
        <v>135</v>
      </c>
      <c r="C232" s="80"/>
      <c r="D232" s="80"/>
      <c r="E232" s="80"/>
      <c r="F232" s="80"/>
      <c r="G232" s="80"/>
      <c r="H232" s="80"/>
      <c r="I232" s="80"/>
      <c r="J232" s="80"/>
      <c r="K232" s="80"/>
      <c r="L232" s="80"/>
      <c r="M232" s="80"/>
      <c r="N232" s="80"/>
      <c r="O232" s="80"/>
      <c r="P232" s="37"/>
      <c r="Q232" s="37"/>
      <c r="R232" s="37"/>
      <c r="S232" s="37"/>
      <c r="T232" s="37"/>
      <c r="U232" s="37"/>
      <c r="V232" s="37"/>
      <c r="W232" s="37"/>
      <c r="X232" s="37"/>
      <c r="Y232" s="37"/>
      <c r="Z232" s="37"/>
      <c r="AA232" s="37"/>
      <c r="AB232" s="37"/>
      <c r="AC232" s="37"/>
      <c r="AD232" s="37"/>
      <c r="AE232" s="37"/>
      <c r="AF232" s="37"/>
      <c r="AG232" s="37"/>
      <c r="AH232" s="37"/>
      <c r="AI232" s="37"/>
      <c r="AJ232" s="37"/>
      <c r="AK232" s="80"/>
      <c r="AL232" s="80"/>
      <c r="AM232" s="80"/>
      <c r="AN232" s="80"/>
      <c r="AO232" s="80"/>
      <c r="AP232" s="80"/>
    </row>
    <row r="233" spans="2:42" x14ac:dyDescent="0.2">
      <c r="B233" s="208" t="s">
        <v>137</v>
      </c>
      <c r="C233" s="208"/>
      <c r="D233" s="208"/>
      <c r="E233" s="208"/>
      <c r="F233" s="208"/>
      <c r="G233" s="80" t="s">
        <v>122</v>
      </c>
      <c r="H233" s="208">
        <f t="shared" ref="H233" si="267">D229</f>
        <v>6.83</v>
      </c>
      <c r="I233" s="208"/>
      <c r="J233" s="80" t="str">
        <f t="shared" ref="J233" si="268">IF(N219="前方","+","-")</f>
        <v>-</v>
      </c>
      <c r="K233" s="213">
        <f t="shared" ref="K233" si="269">AK226</f>
        <v>3.57</v>
      </c>
      <c r="L233" s="213"/>
      <c r="M233" s="213"/>
      <c r="N233" s="37" t="s">
        <v>102</v>
      </c>
      <c r="O233" s="212">
        <f t="shared" ref="O233" si="270">(H233+(K233*IF(N219="後方",-1,1)))</f>
        <v>3.2600000000000002</v>
      </c>
      <c r="P233" s="212"/>
      <c r="Q233" s="212"/>
      <c r="R233" s="208" t="s">
        <v>103</v>
      </c>
      <c r="S233" s="208"/>
      <c r="T233" s="37"/>
      <c r="U233" s="37"/>
      <c r="V233" s="37"/>
      <c r="W233" s="37"/>
      <c r="X233" s="37"/>
      <c r="Y233" s="37"/>
      <c r="Z233" s="37"/>
      <c r="AA233" s="37"/>
      <c r="AB233" s="37"/>
      <c r="AC233" s="37"/>
      <c r="AD233" s="37"/>
      <c r="AE233" s="37"/>
      <c r="AF233" s="37"/>
      <c r="AG233" s="37"/>
      <c r="AH233" s="37"/>
      <c r="AI233" s="37"/>
      <c r="AJ233" s="37"/>
      <c r="AK233" s="80"/>
      <c r="AL233" s="80"/>
      <c r="AM233" s="80"/>
      <c r="AN233" s="80"/>
      <c r="AO233" s="80"/>
      <c r="AP233" s="80"/>
    </row>
    <row r="234" spans="2:42" x14ac:dyDescent="0.2">
      <c r="B234" s="208" t="s">
        <v>136</v>
      </c>
      <c r="C234" s="208"/>
      <c r="D234" s="208"/>
      <c r="E234" s="208"/>
      <c r="F234" s="208"/>
      <c r="G234" s="80" t="s">
        <v>122</v>
      </c>
      <c r="H234" s="208">
        <f t="shared" ref="H234" si="271">D229</f>
        <v>6.83</v>
      </c>
      <c r="I234" s="208"/>
      <c r="J234" s="80" t="str">
        <f t="shared" ref="J234" si="272">IF(J233="+","-","+")</f>
        <v>+</v>
      </c>
      <c r="K234" s="208">
        <f t="shared" ref="K234" si="273">AK228</f>
        <v>4.28</v>
      </c>
      <c r="L234" s="208"/>
      <c r="M234" s="208"/>
      <c r="N234" s="37" t="s">
        <v>102</v>
      </c>
      <c r="O234" s="212">
        <f t="shared" ref="O234" si="274">(H234+(K234*IF(N219="後方",1,-1)))</f>
        <v>11.11</v>
      </c>
      <c r="P234" s="212"/>
      <c r="Q234" s="212"/>
      <c r="R234" s="208" t="s">
        <v>103</v>
      </c>
      <c r="S234" s="208"/>
      <c r="T234" s="37"/>
      <c r="U234" s="37"/>
      <c r="V234" s="37"/>
      <c r="W234" s="37"/>
      <c r="X234" s="37"/>
      <c r="Y234" s="37"/>
      <c r="Z234" s="37"/>
      <c r="AA234" s="37"/>
      <c r="AB234" s="37"/>
      <c r="AC234" s="37"/>
      <c r="AD234" s="37"/>
      <c r="AE234" s="37"/>
      <c r="AF234" s="37"/>
      <c r="AG234" s="37"/>
      <c r="AH234" s="37"/>
      <c r="AI234" s="37"/>
      <c r="AJ234" s="37"/>
      <c r="AK234" s="80"/>
      <c r="AL234" s="80"/>
      <c r="AM234" s="80"/>
      <c r="AN234" s="80"/>
      <c r="AO234" s="80"/>
      <c r="AP234" s="80"/>
    </row>
    <row r="236" spans="2:42" x14ac:dyDescent="0.2">
      <c r="B236" s="15" t="s">
        <v>236</v>
      </c>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97" t="s">
        <v>118</v>
      </c>
      <c r="AG236" s="98" t="s">
        <v>119</v>
      </c>
      <c r="AI236" s="15"/>
      <c r="AJ236" s="15"/>
    </row>
    <row r="237" spans="2:42" x14ac:dyDescent="0.2">
      <c r="B237" s="238" t="s">
        <v>9</v>
      </c>
      <c r="C237" s="201"/>
      <c r="D237" s="204">
        <v>142</v>
      </c>
      <c r="E237" s="204"/>
      <c r="F237" s="200" t="s">
        <v>108</v>
      </c>
      <c r="G237" s="201"/>
      <c r="H237" s="201"/>
      <c r="I237" s="201"/>
      <c r="J237" s="201"/>
      <c r="K237" s="201"/>
      <c r="L237" s="201"/>
      <c r="M237" s="201"/>
      <c r="N237" s="243" t="s">
        <v>119</v>
      </c>
      <c r="O237" s="243"/>
      <c r="P237" s="204">
        <v>24</v>
      </c>
      <c r="Q237" s="204"/>
      <c r="R237" s="200" t="s">
        <v>109</v>
      </c>
      <c r="S237" s="201"/>
      <c r="T237" s="201"/>
      <c r="U237" s="201"/>
      <c r="V237" s="204">
        <v>175</v>
      </c>
      <c r="W237" s="204"/>
      <c r="X237" s="200" t="s">
        <v>110</v>
      </c>
      <c r="Y237" s="201"/>
      <c r="Z237" s="201"/>
      <c r="AA237" s="201"/>
      <c r="AB237" s="201"/>
      <c r="AC237" s="201"/>
      <c r="AD237" s="201"/>
      <c r="AE237" s="201"/>
      <c r="AF237" s="201"/>
      <c r="AG237" s="201"/>
      <c r="AH237" s="201"/>
      <c r="AI237" s="201"/>
      <c r="AJ237" s="201"/>
      <c r="AK237" s="201"/>
      <c r="AL237" s="201"/>
      <c r="AM237" s="201"/>
      <c r="AN237" s="201"/>
      <c r="AO237" s="201"/>
      <c r="AP237" s="16"/>
    </row>
    <row r="238" spans="2:42" x14ac:dyDescent="0.2">
      <c r="B238" s="205" t="s">
        <v>111</v>
      </c>
      <c r="C238" s="207"/>
      <c r="D238" s="207"/>
      <c r="E238" s="207"/>
      <c r="F238" s="207"/>
      <c r="G238" s="207"/>
      <c r="H238" s="207"/>
      <c r="I238" s="207"/>
      <c r="J238" s="207"/>
      <c r="K238" s="207"/>
      <c r="L238" s="207"/>
      <c r="M238" s="207"/>
      <c r="N238" s="207"/>
      <c r="O238" s="207"/>
      <c r="P238" s="207"/>
      <c r="Q238" s="207"/>
      <c r="R238" s="207"/>
      <c r="S238" s="18">
        <v>6</v>
      </c>
      <c r="T238" s="74" t="s">
        <v>112</v>
      </c>
      <c r="U238" s="244" t="s">
        <v>118</v>
      </c>
      <c r="V238" s="244"/>
      <c r="W238" s="206" t="s">
        <v>113</v>
      </c>
      <c r="X238" s="207"/>
      <c r="Y238" s="207"/>
      <c r="Z238" s="207"/>
      <c r="AA238" s="207"/>
      <c r="AB238" s="207"/>
      <c r="AC238" s="207"/>
      <c r="AD238" s="207"/>
      <c r="AE238" s="207"/>
      <c r="AF238" s="207"/>
      <c r="AG238" s="246">
        <v>21.4</v>
      </c>
      <c r="AH238" s="246"/>
      <c r="AI238" s="245" t="s">
        <v>114</v>
      </c>
      <c r="AJ238" s="245"/>
      <c r="AK238" s="245"/>
      <c r="AL238" s="245"/>
      <c r="AM238" s="245"/>
      <c r="AN238" s="245"/>
      <c r="AO238" s="245"/>
      <c r="AP238" s="17"/>
    </row>
    <row r="239" spans="2:42" x14ac:dyDescent="0.2">
      <c r="B239" s="205" t="s">
        <v>329</v>
      </c>
      <c r="C239" s="207"/>
      <c r="D239" s="207"/>
      <c r="E239" s="207"/>
      <c r="F239" s="207"/>
      <c r="G239" s="207"/>
      <c r="H239" s="207"/>
      <c r="I239" s="207"/>
      <c r="J239" s="207"/>
      <c r="K239" s="207"/>
      <c r="L239" s="207"/>
      <c r="M239" s="207"/>
      <c r="N239" s="207"/>
      <c r="O239" s="207"/>
      <c r="P239" s="207"/>
      <c r="Q239" s="207"/>
      <c r="R239" s="207"/>
      <c r="S239" s="207"/>
      <c r="T239" s="207"/>
      <c r="U239" s="202">
        <v>112</v>
      </c>
      <c r="V239" s="202"/>
      <c r="W239" s="206" t="s">
        <v>116</v>
      </c>
      <c r="X239" s="206"/>
      <c r="Y239" s="206"/>
      <c r="Z239" s="206"/>
      <c r="AA239" s="206"/>
      <c r="AB239" s="206"/>
      <c r="AC239" s="206"/>
      <c r="AD239" s="206"/>
      <c r="AE239" s="206"/>
      <c r="AF239" s="206"/>
      <c r="AG239" s="206"/>
      <c r="AH239" s="206"/>
      <c r="AI239" s="206"/>
      <c r="AJ239" s="206"/>
      <c r="AK239" s="206"/>
      <c r="AL239" s="206"/>
      <c r="AM239" s="206"/>
      <c r="AN239" s="206"/>
      <c r="AO239" s="206"/>
      <c r="AP239" s="242"/>
    </row>
    <row r="240" spans="2:42" x14ac:dyDescent="0.2">
      <c r="B240" s="235" t="s">
        <v>117</v>
      </c>
      <c r="C240" s="236"/>
      <c r="D240" s="236"/>
      <c r="E240" s="23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1"/>
      <c r="AL240" s="1"/>
      <c r="AM240" s="1"/>
      <c r="AN240" s="1"/>
      <c r="AO240" s="1"/>
      <c r="AP240" s="19"/>
    </row>
    <row r="241" spans="2:42" x14ac:dyDescent="0.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row>
    <row r="242" spans="2:42" x14ac:dyDescent="0.2">
      <c r="B242" s="37" t="s">
        <v>120</v>
      </c>
      <c r="C242" s="37"/>
      <c r="D242" s="37"/>
      <c r="E242" s="37"/>
      <c r="F242" s="37"/>
      <c r="G242" s="37"/>
      <c r="H242" s="37"/>
      <c r="I242" s="37"/>
      <c r="J242" s="37"/>
      <c r="K242" s="37"/>
      <c r="L242" s="37"/>
      <c r="M242" s="37" t="s">
        <v>380</v>
      </c>
      <c r="N242" s="37"/>
      <c r="O242" s="37"/>
      <c r="P242" s="37"/>
      <c r="Q242" s="37"/>
      <c r="R242" s="37"/>
      <c r="S242" s="37"/>
      <c r="T242" s="37"/>
      <c r="U242" s="37"/>
      <c r="V242" s="37"/>
      <c r="W242" s="37"/>
      <c r="X242" s="37"/>
      <c r="Y242" s="37"/>
      <c r="Z242" s="37" t="s">
        <v>381</v>
      </c>
      <c r="AA242" s="37"/>
      <c r="AB242" s="37"/>
      <c r="AC242" s="37"/>
      <c r="AD242" s="37"/>
      <c r="AE242" s="37"/>
      <c r="AF242" s="37"/>
      <c r="AG242" s="37"/>
      <c r="AH242" s="37"/>
      <c r="AI242" s="37"/>
      <c r="AJ242" s="37"/>
      <c r="AK242" s="80"/>
      <c r="AL242" s="80"/>
      <c r="AM242" s="80"/>
      <c r="AN242" s="80"/>
      <c r="AO242" s="80"/>
      <c r="AP242" s="80"/>
    </row>
    <row r="243" spans="2:42" x14ac:dyDescent="0.2">
      <c r="B243" s="208" t="s">
        <v>121</v>
      </c>
      <c r="C243" s="208" t="s">
        <v>122</v>
      </c>
      <c r="D243" s="194" t="s">
        <v>92</v>
      </c>
      <c r="E243" s="194"/>
      <c r="F243" s="194"/>
      <c r="G243" s="37"/>
      <c r="H243" s="37"/>
      <c r="I243" s="37"/>
      <c r="J243" s="37"/>
      <c r="K243" s="37"/>
      <c r="L243" s="37"/>
      <c r="M243" s="208" t="s">
        <v>91</v>
      </c>
      <c r="N243" s="208" t="s">
        <v>122</v>
      </c>
      <c r="O243" s="194" t="s">
        <v>92</v>
      </c>
      <c r="P243" s="194"/>
      <c r="Q243" s="38" t="s">
        <v>105</v>
      </c>
      <c r="R243" s="194" t="s">
        <v>93</v>
      </c>
      <c r="S243" s="194"/>
      <c r="T243" s="37"/>
      <c r="U243" s="37"/>
      <c r="V243" s="37"/>
      <c r="W243" s="37"/>
      <c r="X243" s="37"/>
      <c r="Y243" s="37"/>
      <c r="Z243" s="37"/>
      <c r="AA243" s="37"/>
      <c r="AB243" s="37"/>
      <c r="AC243" s="37"/>
      <c r="AD243" s="37"/>
      <c r="AE243" s="37"/>
      <c r="AF243" s="37"/>
      <c r="AG243" s="37"/>
      <c r="AH243" s="37"/>
      <c r="AI243" s="37"/>
      <c r="AJ243" s="37"/>
      <c r="AK243" s="80"/>
      <c r="AL243" s="80"/>
      <c r="AM243" s="80"/>
      <c r="AN243" s="80"/>
      <c r="AO243" s="80"/>
      <c r="AP243" s="80"/>
    </row>
    <row r="244" spans="2:42" x14ac:dyDescent="0.2">
      <c r="B244" s="208"/>
      <c r="C244" s="208"/>
      <c r="D244" s="208" t="s">
        <v>124</v>
      </c>
      <c r="E244" s="208"/>
      <c r="F244" s="208"/>
      <c r="G244" s="37"/>
      <c r="H244" s="37"/>
      <c r="I244" s="37"/>
      <c r="J244" s="37"/>
      <c r="K244" s="37"/>
      <c r="L244" s="37"/>
      <c r="M244" s="208"/>
      <c r="N244" s="208"/>
      <c r="O244" s="208" t="s">
        <v>94</v>
      </c>
      <c r="P244" s="208"/>
      <c r="Q244" s="208"/>
      <c r="R244" s="208"/>
      <c r="S244" s="208"/>
      <c r="T244" s="37"/>
      <c r="U244" s="37"/>
      <c r="V244" s="37"/>
      <c r="W244" s="37"/>
      <c r="X244" s="37"/>
      <c r="Y244" s="37"/>
      <c r="Z244" s="208" t="s">
        <v>133</v>
      </c>
      <c r="AA244" s="208"/>
      <c r="AB244" s="208" t="s">
        <v>102</v>
      </c>
      <c r="AC244" s="241">
        <f t="shared" ref="AC244" si="275">O247</f>
        <v>37.5</v>
      </c>
      <c r="AD244" s="241"/>
      <c r="AE244" s="241"/>
      <c r="AF244" s="38" t="s">
        <v>105</v>
      </c>
      <c r="AG244" s="194">
        <f t="shared" ref="AG244" si="276">D237/2-S238*IF($U238="前方",1,-1)</f>
        <v>65</v>
      </c>
      <c r="AH244" s="194"/>
      <c r="AI244" s="194"/>
      <c r="AJ244" s="208" t="s">
        <v>122</v>
      </c>
      <c r="AK244" s="209">
        <f t="shared" ref="AK244" si="277">ROUND(AC244*AG244/AC245,2)</f>
        <v>17.170000000000002</v>
      </c>
      <c r="AL244" s="209"/>
      <c r="AM244" s="209"/>
      <c r="AN244" s="208" t="s">
        <v>103</v>
      </c>
      <c r="AO244" s="208"/>
      <c r="AP244" s="80"/>
    </row>
    <row r="245" spans="2:42" x14ac:dyDescent="0.2">
      <c r="B245" s="37"/>
      <c r="C245" s="208" t="s">
        <v>122</v>
      </c>
      <c r="D245" s="194">
        <f t="shared" ref="D245" si="278">V237</f>
        <v>175</v>
      </c>
      <c r="E245" s="194"/>
      <c r="F245" s="194"/>
      <c r="G245" s="37"/>
      <c r="H245" s="37"/>
      <c r="I245" s="37"/>
      <c r="J245" s="37"/>
      <c r="K245" s="37"/>
      <c r="L245" s="37"/>
      <c r="M245" s="208"/>
      <c r="N245" s="208" t="s">
        <v>122</v>
      </c>
      <c r="O245" s="194">
        <f t="shared" ref="O245" si="279">V237</f>
        <v>175</v>
      </c>
      <c r="P245" s="194"/>
      <c r="Q245" s="38" t="s">
        <v>105</v>
      </c>
      <c r="R245" s="194">
        <f t="shared" ref="R245" si="280">P237</f>
        <v>24</v>
      </c>
      <c r="S245" s="194"/>
      <c r="T245" s="37"/>
      <c r="U245" s="37"/>
      <c r="V245" s="37"/>
      <c r="W245" s="37"/>
      <c r="X245" s="37"/>
      <c r="Y245" s="37"/>
      <c r="Z245" s="208"/>
      <c r="AA245" s="208"/>
      <c r="AB245" s="208"/>
      <c r="AC245" s="208">
        <f t="shared" ref="AC245" si="281">D237</f>
        <v>142</v>
      </c>
      <c r="AD245" s="208"/>
      <c r="AE245" s="208"/>
      <c r="AF245" s="208"/>
      <c r="AG245" s="208"/>
      <c r="AH245" s="208"/>
      <c r="AI245" s="208"/>
      <c r="AJ245" s="208"/>
      <c r="AK245" s="209"/>
      <c r="AL245" s="209"/>
      <c r="AM245" s="209"/>
      <c r="AN245" s="208"/>
      <c r="AO245" s="208"/>
      <c r="AP245" s="80"/>
    </row>
    <row r="246" spans="2:42" x14ac:dyDescent="0.2">
      <c r="B246" s="37"/>
      <c r="C246" s="208"/>
      <c r="D246" s="208">
        <f t="shared" ref="D246" si="282">AG238</f>
        <v>21.4</v>
      </c>
      <c r="E246" s="208"/>
      <c r="F246" s="208"/>
      <c r="G246" s="37"/>
      <c r="H246" s="37"/>
      <c r="I246" s="37"/>
      <c r="J246" s="37"/>
      <c r="K246" s="37"/>
      <c r="L246" s="37"/>
      <c r="M246" s="208"/>
      <c r="N246" s="208"/>
      <c r="O246" s="208">
        <f t="shared" ref="O246" si="283">U239</f>
        <v>112</v>
      </c>
      <c r="P246" s="208"/>
      <c r="Q246" s="208"/>
      <c r="R246" s="208"/>
      <c r="S246" s="208"/>
      <c r="T246" s="37"/>
      <c r="U246" s="37"/>
      <c r="V246" s="37"/>
      <c r="W246" s="37"/>
      <c r="X246" s="37"/>
      <c r="Y246" s="37"/>
      <c r="Z246" s="208" t="s">
        <v>134</v>
      </c>
      <c r="AA246" s="208"/>
      <c r="AB246" s="208" t="s">
        <v>316</v>
      </c>
      <c r="AC246" s="241">
        <f t="shared" ref="AC246" si="284">O247</f>
        <v>37.5</v>
      </c>
      <c r="AD246" s="241"/>
      <c r="AE246" s="241"/>
      <c r="AF246" s="38" t="s">
        <v>105</v>
      </c>
      <c r="AG246" s="194">
        <f t="shared" ref="AG246" si="285">D237-AG244</f>
        <v>77</v>
      </c>
      <c r="AH246" s="194"/>
      <c r="AI246" s="194"/>
      <c r="AJ246" s="208" t="s">
        <v>122</v>
      </c>
      <c r="AK246" s="209">
        <f t="shared" ref="AK246" si="286">ROUND(AC246*AG246/AC247,2)</f>
        <v>20.329999999999998</v>
      </c>
      <c r="AL246" s="209"/>
      <c r="AM246" s="209"/>
      <c r="AN246" s="208" t="s">
        <v>103</v>
      </c>
      <c r="AO246" s="208"/>
      <c r="AP246" s="80"/>
    </row>
    <row r="247" spans="2:42" x14ac:dyDescent="0.2">
      <c r="B247" s="37"/>
      <c r="C247" s="208" t="s">
        <v>122</v>
      </c>
      <c r="D247" s="212">
        <f t="shared" ref="D247" si="287">ROUND(D245/D246,2)</f>
        <v>8.18</v>
      </c>
      <c r="E247" s="212"/>
      <c r="F247" s="212"/>
      <c r="G247" s="208" t="s">
        <v>70</v>
      </c>
      <c r="H247" s="208"/>
      <c r="I247" s="37"/>
      <c r="J247" s="37"/>
      <c r="K247" s="37"/>
      <c r="L247" s="37"/>
      <c r="M247" s="37"/>
      <c r="N247" s="208" t="s">
        <v>122</v>
      </c>
      <c r="O247" s="212">
        <f t="shared" ref="O247" si="288">ROUND(O245*R245/O246,2)</f>
        <v>37.5</v>
      </c>
      <c r="P247" s="212"/>
      <c r="Q247" s="212"/>
      <c r="R247" s="208" t="s">
        <v>70</v>
      </c>
      <c r="S247" s="208"/>
      <c r="T247" s="37"/>
      <c r="U247" s="37"/>
      <c r="V247" s="37"/>
      <c r="W247" s="37"/>
      <c r="X247" s="37"/>
      <c r="Y247" s="37"/>
      <c r="Z247" s="208"/>
      <c r="AA247" s="208"/>
      <c r="AB247" s="208"/>
      <c r="AC247" s="208">
        <f t="shared" ref="AC247" si="289">D237</f>
        <v>142</v>
      </c>
      <c r="AD247" s="208"/>
      <c r="AE247" s="208"/>
      <c r="AF247" s="208"/>
      <c r="AG247" s="208"/>
      <c r="AH247" s="208"/>
      <c r="AI247" s="208"/>
      <c r="AJ247" s="208"/>
      <c r="AK247" s="209"/>
      <c r="AL247" s="209"/>
      <c r="AM247" s="209"/>
      <c r="AN247" s="208"/>
      <c r="AO247" s="208"/>
      <c r="AP247" s="80"/>
    </row>
    <row r="248" spans="2:42" x14ac:dyDescent="0.2">
      <c r="B248" s="37"/>
      <c r="C248" s="208"/>
      <c r="D248" s="212"/>
      <c r="E248" s="212"/>
      <c r="F248" s="212"/>
      <c r="G248" s="208"/>
      <c r="H248" s="208"/>
      <c r="I248" s="37"/>
      <c r="J248" s="37"/>
      <c r="K248" s="37"/>
      <c r="L248" s="37"/>
      <c r="M248" s="37"/>
      <c r="N248" s="208"/>
      <c r="O248" s="212"/>
      <c r="P248" s="212"/>
      <c r="Q248" s="212"/>
      <c r="R248" s="208"/>
      <c r="S248" s="208"/>
      <c r="T248" s="37"/>
      <c r="U248" s="37"/>
      <c r="V248" s="37"/>
      <c r="W248" s="37"/>
      <c r="X248" s="37"/>
      <c r="Y248" s="37"/>
      <c r="Z248" s="37"/>
      <c r="AA248" s="37"/>
      <c r="AB248" s="37"/>
      <c r="AC248" s="37"/>
      <c r="AD248" s="37"/>
      <c r="AE248" s="37"/>
      <c r="AF248" s="37"/>
      <c r="AG248" s="37"/>
      <c r="AH248" s="37"/>
      <c r="AI248" s="37"/>
      <c r="AJ248" s="37"/>
      <c r="AK248" s="80"/>
      <c r="AL248" s="80"/>
      <c r="AM248" s="80"/>
      <c r="AN248" s="80"/>
      <c r="AO248" s="80"/>
      <c r="AP248" s="80"/>
    </row>
    <row r="249" spans="2:42" x14ac:dyDescent="0.2">
      <c r="B249" s="80"/>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80"/>
      <c r="AL249" s="80"/>
      <c r="AM249" s="80"/>
      <c r="AN249" s="80"/>
      <c r="AO249" s="80"/>
      <c r="AP249" s="80"/>
    </row>
    <row r="250" spans="2:42" x14ac:dyDescent="0.2">
      <c r="B250" s="80" t="s">
        <v>135</v>
      </c>
      <c r="C250" s="80"/>
      <c r="D250" s="80"/>
      <c r="E250" s="80"/>
      <c r="F250" s="80"/>
      <c r="G250" s="80"/>
      <c r="H250" s="80"/>
      <c r="I250" s="80"/>
      <c r="J250" s="80"/>
      <c r="K250" s="80"/>
      <c r="L250" s="80"/>
      <c r="M250" s="80"/>
      <c r="N250" s="80"/>
      <c r="O250" s="80"/>
      <c r="P250" s="37"/>
      <c r="Q250" s="37"/>
      <c r="R250" s="37"/>
      <c r="S250" s="37"/>
      <c r="T250" s="37"/>
      <c r="U250" s="37"/>
      <c r="V250" s="37"/>
      <c r="W250" s="37"/>
      <c r="X250" s="37"/>
      <c r="Y250" s="37"/>
      <c r="Z250" s="37"/>
      <c r="AA250" s="37"/>
      <c r="AB250" s="37"/>
      <c r="AC250" s="37"/>
      <c r="AD250" s="37"/>
      <c r="AE250" s="37"/>
      <c r="AF250" s="37"/>
      <c r="AG250" s="37"/>
      <c r="AH250" s="37"/>
      <c r="AI250" s="37"/>
      <c r="AJ250" s="37"/>
      <c r="AK250" s="80"/>
      <c r="AL250" s="80"/>
      <c r="AM250" s="80"/>
      <c r="AN250" s="80"/>
      <c r="AO250" s="80"/>
      <c r="AP250" s="80"/>
    </row>
    <row r="251" spans="2:42" x14ac:dyDescent="0.2">
      <c r="B251" s="208" t="s">
        <v>137</v>
      </c>
      <c r="C251" s="208"/>
      <c r="D251" s="208"/>
      <c r="E251" s="208"/>
      <c r="F251" s="208"/>
      <c r="G251" s="80" t="s">
        <v>122</v>
      </c>
      <c r="H251" s="208">
        <f t="shared" ref="H251" si="290">D247</f>
        <v>8.18</v>
      </c>
      <c r="I251" s="208"/>
      <c r="J251" s="80" t="str">
        <f t="shared" ref="J251" si="291">IF(N237="前方","+","-")</f>
        <v>-</v>
      </c>
      <c r="K251" s="213">
        <f t="shared" ref="K251" si="292">AK244</f>
        <v>17.170000000000002</v>
      </c>
      <c r="L251" s="213"/>
      <c r="M251" s="213"/>
      <c r="N251" s="37" t="s">
        <v>102</v>
      </c>
      <c r="O251" s="212">
        <f t="shared" ref="O251" si="293">(H251+(K251*IF(N237="後方",-1,1)))</f>
        <v>-8.990000000000002</v>
      </c>
      <c r="P251" s="212"/>
      <c r="Q251" s="212"/>
      <c r="R251" s="208" t="s">
        <v>103</v>
      </c>
      <c r="S251" s="208"/>
      <c r="T251" s="37"/>
      <c r="U251" s="37"/>
      <c r="V251" s="37"/>
      <c r="W251" s="37"/>
      <c r="X251" s="37"/>
      <c r="Y251" s="37"/>
      <c r="Z251" s="37"/>
      <c r="AA251" s="37"/>
      <c r="AB251" s="37"/>
      <c r="AC251" s="37"/>
      <c r="AD251" s="37"/>
      <c r="AE251" s="37"/>
      <c r="AF251" s="37"/>
      <c r="AG251" s="37"/>
      <c r="AH251" s="37"/>
      <c r="AI251" s="37"/>
      <c r="AJ251" s="37"/>
      <c r="AK251" s="80"/>
      <c r="AL251" s="80"/>
      <c r="AM251" s="80"/>
      <c r="AN251" s="80"/>
      <c r="AO251" s="80"/>
      <c r="AP251" s="80"/>
    </row>
    <row r="252" spans="2:42" x14ac:dyDescent="0.2">
      <c r="B252" s="208" t="s">
        <v>136</v>
      </c>
      <c r="C252" s="208"/>
      <c r="D252" s="208"/>
      <c r="E252" s="208"/>
      <c r="F252" s="208"/>
      <c r="G252" s="80" t="s">
        <v>122</v>
      </c>
      <c r="H252" s="208">
        <f t="shared" ref="H252" si="294">D247</f>
        <v>8.18</v>
      </c>
      <c r="I252" s="208"/>
      <c r="J252" s="80" t="str">
        <f t="shared" ref="J252" si="295">IF(J251="+","-","+")</f>
        <v>+</v>
      </c>
      <c r="K252" s="208">
        <f t="shared" ref="K252" si="296">AK246</f>
        <v>20.329999999999998</v>
      </c>
      <c r="L252" s="208"/>
      <c r="M252" s="208"/>
      <c r="N252" s="37" t="s">
        <v>102</v>
      </c>
      <c r="O252" s="212">
        <f t="shared" ref="O252" si="297">(H252+(K252*IF(N237="後方",1,-1)))</f>
        <v>28.509999999999998</v>
      </c>
      <c r="P252" s="212"/>
      <c r="Q252" s="212"/>
      <c r="R252" s="208" t="s">
        <v>103</v>
      </c>
      <c r="S252" s="208"/>
      <c r="T252" s="37"/>
      <c r="U252" s="37"/>
      <c r="V252" s="37"/>
      <c r="W252" s="37"/>
      <c r="X252" s="37"/>
      <c r="Y252" s="37"/>
      <c r="Z252" s="37"/>
      <c r="AA252" s="37"/>
      <c r="AB252" s="37"/>
      <c r="AC252" s="37"/>
      <c r="AD252" s="37"/>
      <c r="AE252" s="37"/>
      <c r="AF252" s="37"/>
      <c r="AG252" s="37"/>
      <c r="AH252" s="37"/>
      <c r="AI252" s="37"/>
      <c r="AJ252" s="37"/>
      <c r="AK252" s="80"/>
      <c r="AL252" s="80"/>
      <c r="AM252" s="80"/>
      <c r="AN252" s="80"/>
      <c r="AO252" s="80"/>
      <c r="AP252" s="80"/>
    </row>
    <row r="254" spans="2:42" x14ac:dyDescent="0.2">
      <c r="B254" s="15" t="s">
        <v>230</v>
      </c>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97" t="s">
        <v>118</v>
      </c>
      <c r="AG254" s="98" t="s">
        <v>119</v>
      </c>
      <c r="AI254" s="15"/>
      <c r="AJ254" s="15"/>
    </row>
    <row r="255" spans="2:42" x14ac:dyDescent="0.2">
      <c r="B255" s="238" t="s">
        <v>9</v>
      </c>
      <c r="C255" s="201"/>
      <c r="D255" s="204">
        <v>124</v>
      </c>
      <c r="E255" s="204"/>
      <c r="F255" s="200" t="s">
        <v>108</v>
      </c>
      <c r="G255" s="201"/>
      <c r="H255" s="201"/>
      <c r="I255" s="201"/>
      <c r="J255" s="201"/>
      <c r="K255" s="201"/>
      <c r="L255" s="201"/>
      <c r="M255" s="201"/>
      <c r="N255" s="243" t="s">
        <v>118</v>
      </c>
      <c r="O255" s="243"/>
      <c r="P255" s="204">
        <v>20</v>
      </c>
      <c r="Q255" s="204"/>
      <c r="R255" s="200" t="s">
        <v>109</v>
      </c>
      <c r="S255" s="201"/>
      <c r="T255" s="201"/>
      <c r="U255" s="201"/>
      <c r="V255" s="204">
        <v>156</v>
      </c>
      <c r="W255" s="204"/>
      <c r="X255" s="200" t="s">
        <v>110</v>
      </c>
      <c r="Y255" s="201"/>
      <c r="Z255" s="201"/>
      <c r="AA255" s="201"/>
      <c r="AB255" s="201"/>
      <c r="AC255" s="201"/>
      <c r="AD255" s="201"/>
      <c r="AE255" s="201"/>
      <c r="AF255" s="201"/>
      <c r="AG255" s="201"/>
      <c r="AH255" s="201"/>
      <c r="AI255" s="201"/>
      <c r="AJ255" s="201"/>
      <c r="AK255" s="201"/>
      <c r="AL255" s="201"/>
      <c r="AM255" s="201"/>
      <c r="AN255" s="201"/>
      <c r="AO255" s="201"/>
      <c r="AP255" s="16"/>
    </row>
    <row r="256" spans="2:42" x14ac:dyDescent="0.2">
      <c r="B256" s="205" t="s">
        <v>111</v>
      </c>
      <c r="C256" s="207"/>
      <c r="D256" s="207"/>
      <c r="E256" s="207"/>
      <c r="F256" s="207"/>
      <c r="G256" s="207"/>
      <c r="H256" s="207"/>
      <c r="I256" s="207"/>
      <c r="J256" s="207"/>
      <c r="K256" s="207"/>
      <c r="L256" s="207"/>
      <c r="M256" s="207"/>
      <c r="N256" s="207"/>
      <c r="O256" s="207"/>
      <c r="P256" s="207"/>
      <c r="Q256" s="207"/>
      <c r="R256" s="207"/>
      <c r="S256" s="18">
        <v>4</v>
      </c>
      <c r="T256" s="74" t="s">
        <v>112</v>
      </c>
      <c r="U256" s="244" t="s">
        <v>119</v>
      </c>
      <c r="V256" s="244"/>
      <c r="W256" s="206" t="s">
        <v>113</v>
      </c>
      <c r="X256" s="207"/>
      <c r="Y256" s="207"/>
      <c r="Z256" s="207"/>
      <c r="AA256" s="207"/>
      <c r="AB256" s="207"/>
      <c r="AC256" s="207"/>
      <c r="AD256" s="207"/>
      <c r="AE256" s="207"/>
      <c r="AF256" s="207"/>
      <c r="AG256" s="246">
        <v>19.600000000000001</v>
      </c>
      <c r="AH256" s="246"/>
      <c r="AI256" s="245" t="s">
        <v>114</v>
      </c>
      <c r="AJ256" s="245"/>
      <c r="AK256" s="245"/>
      <c r="AL256" s="245"/>
      <c r="AM256" s="245"/>
      <c r="AN256" s="245"/>
      <c r="AO256" s="245"/>
      <c r="AP256" s="17"/>
    </row>
    <row r="257" spans="2:42" x14ac:dyDescent="0.2">
      <c r="B257" s="205" t="s">
        <v>330</v>
      </c>
      <c r="C257" s="207"/>
      <c r="D257" s="207"/>
      <c r="E257" s="207"/>
      <c r="F257" s="207"/>
      <c r="G257" s="207"/>
      <c r="H257" s="207"/>
      <c r="I257" s="207"/>
      <c r="J257" s="207"/>
      <c r="K257" s="207"/>
      <c r="L257" s="207"/>
      <c r="M257" s="207"/>
      <c r="N257" s="207"/>
      <c r="O257" s="207"/>
      <c r="P257" s="207"/>
      <c r="Q257" s="207"/>
      <c r="R257" s="207"/>
      <c r="S257" s="207"/>
      <c r="T257" s="207"/>
      <c r="U257" s="202">
        <v>109</v>
      </c>
      <c r="V257" s="202"/>
      <c r="W257" s="206" t="s">
        <v>116</v>
      </c>
      <c r="X257" s="206"/>
      <c r="Y257" s="206"/>
      <c r="Z257" s="206"/>
      <c r="AA257" s="206"/>
      <c r="AB257" s="206"/>
      <c r="AC257" s="206"/>
      <c r="AD257" s="206"/>
      <c r="AE257" s="206"/>
      <c r="AF257" s="206"/>
      <c r="AG257" s="206"/>
      <c r="AH257" s="206"/>
      <c r="AI257" s="206"/>
      <c r="AJ257" s="206"/>
      <c r="AK257" s="206"/>
      <c r="AL257" s="206"/>
      <c r="AM257" s="206"/>
      <c r="AN257" s="206"/>
      <c r="AO257" s="206"/>
      <c r="AP257" s="242"/>
    </row>
    <row r="258" spans="2:42" x14ac:dyDescent="0.2">
      <c r="B258" s="235" t="s">
        <v>117</v>
      </c>
      <c r="C258" s="236"/>
      <c r="D258" s="236"/>
      <c r="E258" s="23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1"/>
      <c r="AL258" s="1"/>
      <c r="AM258" s="1"/>
      <c r="AN258" s="1"/>
      <c r="AO258" s="1"/>
      <c r="AP258" s="19"/>
    </row>
    <row r="259" spans="2:42" x14ac:dyDescent="0.2">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row>
    <row r="260" spans="2:42" x14ac:dyDescent="0.2">
      <c r="B260" s="37" t="s">
        <v>120</v>
      </c>
      <c r="C260" s="37"/>
      <c r="D260" s="37"/>
      <c r="E260" s="37"/>
      <c r="F260" s="37"/>
      <c r="G260" s="37"/>
      <c r="H260" s="37"/>
      <c r="I260" s="37"/>
      <c r="J260" s="37"/>
      <c r="K260" s="37"/>
      <c r="L260" s="37"/>
      <c r="M260" s="37" t="s">
        <v>380</v>
      </c>
      <c r="N260" s="37"/>
      <c r="O260" s="37"/>
      <c r="P260" s="37"/>
      <c r="Q260" s="37"/>
      <c r="R260" s="37"/>
      <c r="S260" s="37"/>
      <c r="T260" s="37"/>
      <c r="U260" s="37"/>
      <c r="V260" s="37"/>
      <c r="W260" s="37"/>
      <c r="X260" s="37"/>
      <c r="Y260" s="37"/>
      <c r="Z260" s="37" t="s">
        <v>381</v>
      </c>
      <c r="AA260" s="37"/>
      <c r="AB260" s="37"/>
      <c r="AC260" s="37"/>
      <c r="AD260" s="37"/>
      <c r="AE260" s="37"/>
      <c r="AF260" s="37"/>
      <c r="AG260" s="37"/>
      <c r="AH260" s="37"/>
      <c r="AI260" s="37"/>
      <c r="AJ260" s="37"/>
      <c r="AK260" s="80"/>
      <c r="AL260" s="80"/>
      <c r="AM260" s="80"/>
      <c r="AN260" s="80"/>
      <c r="AO260" s="80"/>
      <c r="AP260" s="80"/>
    </row>
    <row r="261" spans="2:42" x14ac:dyDescent="0.2">
      <c r="B261" s="208" t="s">
        <v>121</v>
      </c>
      <c r="C261" s="208" t="s">
        <v>122</v>
      </c>
      <c r="D261" s="194" t="s">
        <v>92</v>
      </c>
      <c r="E261" s="194"/>
      <c r="F261" s="194"/>
      <c r="G261" s="37"/>
      <c r="H261" s="37"/>
      <c r="I261" s="37"/>
      <c r="J261" s="37"/>
      <c r="K261" s="37"/>
      <c r="L261" s="37"/>
      <c r="M261" s="208" t="s">
        <v>91</v>
      </c>
      <c r="N261" s="208" t="s">
        <v>122</v>
      </c>
      <c r="O261" s="194" t="s">
        <v>92</v>
      </c>
      <c r="P261" s="194"/>
      <c r="Q261" s="38" t="s">
        <v>105</v>
      </c>
      <c r="R261" s="194" t="s">
        <v>93</v>
      </c>
      <c r="S261" s="194"/>
      <c r="T261" s="37"/>
      <c r="U261" s="37"/>
      <c r="V261" s="37"/>
      <c r="W261" s="37"/>
      <c r="X261" s="37"/>
      <c r="Y261" s="37"/>
      <c r="Z261" s="37"/>
      <c r="AA261" s="37"/>
      <c r="AB261" s="37"/>
      <c r="AC261" s="37"/>
      <c r="AD261" s="37"/>
      <c r="AE261" s="37"/>
      <c r="AF261" s="37"/>
      <c r="AG261" s="37"/>
      <c r="AH261" s="37"/>
      <c r="AI261" s="37"/>
      <c r="AJ261" s="37"/>
      <c r="AK261" s="80"/>
      <c r="AL261" s="80"/>
      <c r="AM261" s="80"/>
      <c r="AN261" s="80"/>
      <c r="AO261" s="80"/>
      <c r="AP261" s="80"/>
    </row>
    <row r="262" spans="2:42" x14ac:dyDescent="0.2">
      <c r="B262" s="208"/>
      <c r="C262" s="208"/>
      <c r="D262" s="208" t="s">
        <v>124</v>
      </c>
      <c r="E262" s="208"/>
      <c r="F262" s="208"/>
      <c r="G262" s="37"/>
      <c r="H262" s="37"/>
      <c r="I262" s="37"/>
      <c r="J262" s="37"/>
      <c r="K262" s="37"/>
      <c r="L262" s="37"/>
      <c r="M262" s="208"/>
      <c r="N262" s="208"/>
      <c r="O262" s="208" t="s">
        <v>94</v>
      </c>
      <c r="P262" s="208"/>
      <c r="Q262" s="208"/>
      <c r="R262" s="208"/>
      <c r="S262" s="208"/>
      <c r="T262" s="37"/>
      <c r="U262" s="37"/>
      <c r="V262" s="37"/>
      <c r="W262" s="37"/>
      <c r="X262" s="37"/>
      <c r="Y262" s="37"/>
      <c r="Z262" s="208" t="s">
        <v>133</v>
      </c>
      <c r="AA262" s="208"/>
      <c r="AB262" s="208" t="s">
        <v>102</v>
      </c>
      <c r="AC262" s="241">
        <f t="shared" ref="AC262" si="298">O265</f>
        <v>28.62</v>
      </c>
      <c r="AD262" s="241"/>
      <c r="AE262" s="241"/>
      <c r="AF262" s="38" t="s">
        <v>105</v>
      </c>
      <c r="AG262" s="194">
        <f t="shared" ref="AG262" si="299">D255/2-S256*IF($U256="前方",1,-1)</f>
        <v>66</v>
      </c>
      <c r="AH262" s="194"/>
      <c r="AI262" s="194"/>
      <c r="AJ262" s="208" t="s">
        <v>122</v>
      </c>
      <c r="AK262" s="209">
        <f t="shared" ref="AK262" si="300">ROUND(AC262*AG262/AC263,2)</f>
        <v>15.23</v>
      </c>
      <c r="AL262" s="209"/>
      <c r="AM262" s="209"/>
      <c r="AN262" s="208" t="s">
        <v>103</v>
      </c>
      <c r="AO262" s="208"/>
      <c r="AP262" s="80"/>
    </row>
    <row r="263" spans="2:42" x14ac:dyDescent="0.2">
      <c r="B263" s="37"/>
      <c r="C263" s="208" t="s">
        <v>122</v>
      </c>
      <c r="D263" s="194">
        <f t="shared" ref="D263" si="301">V255</f>
        <v>156</v>
      </c>
      <c r="E263" s="194"/>
      <c r="F263" s="194"/>
      <c r="G263" s="37"/>
      <c r="H263" s="37"/>
      <c r="I263" s="37"/>
      <c r="J263" s="37"/>
      <c r="K263" s="37"/>
      <c r="L263" s="37"/>
      <c r="M263" s="208"/>
      <c r="N263" s="208" t="s">
        <v>122</v>
      </c>
      <c r="O263" s="194">
        <f t="shared" ref="O263" si="302">V255</f>
        <v>156</v>
      </c>
      <c r="P263" s="194"/>
      <c r="Q263" s="38" t="s">
        <v>105</v>
      </c>
      <c r="R263" s="194">
        <f t="shared" ref="R263" si="303">P255</f>
        <v>20</v>
      </c>
      <c r="S263" s="194"/>
      <c r="T263" s="37"/>
      <c r="U263" s="37"/>
      <c r="V263" s="37"/>
      <c r="W263" s="37"/>
      <c r="X263" s="37"/>
      <c r="Y263" s="37"/>
      <c r="Z263" s="208"/>
      <c r="AA263" s="208"/>
      <c r="AB263" s="208"/>
      <c r="AC263" s="208">
        <f t="shared" ref="AC263" si="304">D255</f>
        <v>124</v>
      </c>
      <c r="AD263" s="208"/>
      <c r="AE263" s="208"/>
      <c r="AF263" s="208"/>
      <c r="AG263" s="208"/>
      <c r="AH263" s="208"/>
      <c r="AI263" s="208"/>
      <c r="AJ263" s="208"/>
      <c r="AK263" s="209"/>
      <c r="AL263" s="209"/>
      <c r="AM263" s="209"/>
      <c r="AN263" s="208"/>
      <c r="AO263" s="208"/>
      <c r="AP263" s="80"/>
    </row>
    <row r="264" spans="2:42" x14ac:dyDescent="0.2">
      <c r="B264" s="37"/>
      <c r="C264" s="208"/>
      <c r="D264" s="208">
        <f t="shared" ref="D264" si="305">AG256</f>
        <v>19.600000000000001</v>
      </c>
      <c r="E264" s="208"/>
      <c r="F264" s="208"/>
      <c r="G264" s="37"/>
      <c r="H264" s="37"/>
      <c r="I264" s="37"/>
      <c r="J264" s="37"/>
      <c r="K264" s="37"/>
      <c r="L264" s="37"/>
      <c r="M264" s="208"/>
      <c r="N264" s="208"/>
      <c r="O264" s="208">
        <f t="shared" ref="O264" si="306">U257</f>
        <v>109</v>
      </c>
      <c r="P264" s="208"/>
      <c r="Q264" s="208"/>
      <c r="R264" s="208"/>
      <c r="S264" s="208"/>
      <c r="T264" s="37"/>
      <c r="U264" s="37"/>
      <c r="V264" s="37"/>
      <c r="W264" s="37"/>
      <c r="X264" s="37"/>
      <c r="Y264" s="37"/>
      <c r="Z264" s="208" t="s">
        <v>134</v>
      </c>
      <c r="AA264" s="208"/>
      <c r="AB264" s="208" t="s">
        <v>316</v>
      </c>
      <c r="AC264" s="241">
        <f t="shared" ref="AC264" si="307">O265</f>
        <v>28.62</v>
      </c>
      <c r="AD264" s="241"/>
      <c r="AE264" s="241"/>
      <c r="AF264" s="38" t="s">
        <v>105</v>
      </c>
      <c r="AG264" s="194">
        <f t="shared" ref="AG264" si="308">D255-AG262</f>
        <v>58</v>
      </c>
      <c r="AH264" s="194"/>
      <c r="AI264" s="194"/>
      <c r="AJ264" s="208" t="s">
        <v>122</v>
      </c>
      <c r="AK264" s="209">
        <f t="shared" ref="AK264" si="309">ROUND(AC264*AG264/AC265,2)</f>
        <v>13.39</v>
      </c>
      <c r="AL264" s="209"/>
      <c r="AM264" s="209"/>
      <c r="AN264" s="208" t="s">
        <v>103</v>
      </c>
      <c r="AO264" s="208"/>
      <c r="AP264" s="80"/>
    </row>
    <row r="265" spans="2:42" x14ac:dyDescent="0.2">
      <c r="B265" s="37"/>
      <c r="C265" s="208" t="s">
        <v>122</v>
      </c>
      <c r="D265" s="212">
        <f t="shared" ref="D265" si="310">ROUND(D263/D264,2)</f>
        <v>7.96</v>
      </c>
      <c r="E265" s="212"/>
      <c r="F265" s="212"/>
      <c r="G265" s="208" t="s">
        <v>70</v>
      </c>
      <c r="H265" s="208"/>
      <c r="I265" s="37"/>
      <c r="J265" s="37"/>
      <c r="K265" s="37"/>
      <c r="L265" s="37"/>
      <c r="M265" s="37"/>
      <c r="N265" s="208" t="s">
        <v>122</v>
      </c>
      <c r="O265" s="212">
        <f t="shared" ref="O265" si="311">ROUND(O263*R263/O264,2)</f>
        <v>28.62</v>
      </c>
      <c r="P265" s="212"/>
      <c r="Q265" s="212"/>
      <c r="R265" s="208" t="s">
        <v>70</v>
      </c>
      <c r="S265" s="208"/>
      <c r="T265" s="37"/>
      <c r="U265" s="37"/>
      <c r="V265" s="37"/>
      <c r="W265" s="37"/>
      <c r="X265" s="37"/>
      <c r="Y265" s="37"/>
      <c r="Z265" s="208"/>
      <c r="AA265" s="208"/>
      <c r="AB265" s="208"/>
      <c r="AC265" s="208">
        <f t="shared" ref="AC265" si="312">D255</f>
        <v>124</v>
      </c>
      <c r="AD265" s="208"/>
      <c r="AE265" s="208"/>
      <c r="AF265" s="208"/>
      <c r="AG265" s="208"/>
      <c r="AH265" s="208"/>
      <c r="AI265" s="208"/>
      <c r="AJ265" s="208"/>
      <c r="AK265" s="209"/>
      <c r="AL265" s="209"/>
      <c r="AM265" s="209"/>
      <c r="AN265" s="208"/>
      <c r="AO265" s="208"/>
      <c r="AP265" s="80"/>
    </row>
    <row r="266" spans="2:42" x14ac:dyDescent="0.2">
      <c r="B266" s="37"/>
      <c r="C266" s="208"/>
      <c r="D266" s="212"/>
      <c r="E266" s="212"/>
      <c r="F266" s="212"/>
      <c r="G266" s="208"/>
      <c r="H266" s="208"/>
      <c r="I266" s="37"/>
      <c r="J266" s="37"/>
      <c r="K266" s="37"/>
      <c r="L266" s="37"/>
      <c r="M266" s="37"/>
      <c r="N266" s="208"/>
      <c r="O266" s="212"/>
      <c r="P266" s="212"/>
      <c r="Q266" s="212"/>
      <c r="R266" s="208"/>
      <c r="S266" s="208"/>
      <c r="T266" s="37"/>
      <c r="U266" s="37"/>
      <c r="V266" s="37"/>
      <c r="W266" s="37"/>
      <c r="X266" s="37"/>
      <c r="Y266" s="37"/>
      <c r="Z266" s="37"/>
      <c r="AA266" s="37"/>
      <c r="AB266" s="37"/>
      <c r="AC266" s="37"/>
      <c r="AD266" s="37"/>
      <c r="AE266" s="37"/>
      <c r="AF266" s="37"/>
      <c r="AG266" s="37"/>
      <c r="AH266" s="37"/>
      <c r="AI266" s="37"/>
      <c r="AJ266" s="37"/>
      <c r="AK266" s="80"/>
      <c r="AL266" s="80"/>
      <c r="AM266" s="80"/>
      <c r="AN266" s="80"/>
      <c r="AO266" s="80"/>
      <c r="AP266" s="80"/>
    </row>
    <row r="267" spans="2:42" x14ac:dyDescent="0.2">
      <c r="B267" s="80"/>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80"/>
      <c r="AL267" s="80"/>
      <c r="AM267" s="80"/>
      <c r="AN267" s="80"/>
      <c r="AO267" s="80"/>
      <c r="AP267" s="80"/>
    </row>
    <row r="268" spans="2:42" x14ac:dyDescent="0.2">
      <c r="B268" s="80" t="s">
        <v>135</v>
      </c>
      <c r="C268" s="80"/>
      <c r="D268" s="80"/>
      <c r="E268" s="80"/>
      <c r="F268" s="80"/>
      <c r="G268" s="80"/>
      <c r="H268" s="80"/>
      <c r="I268" s="80"/>
      <c r="J268" s="80"/>
      <c r="K268" s="80"/>
      <c r="L268" s="80"/>
      <c r="M268" s="80"/>
      <c r="N268" s="80"/>
      <c r="O268" s="80"/>
      <c r="P268" s="37"/>
      <c r="Q268" s="37"/>
      <c r="R268" s="37"/>
      <c r="S268" s="37"/>
      <c r="T268" s="37"/>
      <c r="U268" s="37"/>
      <c r="V268" s="37"/>
      <c r="W268" s="37"/>
      <c r="X268" s="37"/>
      <c r="Y268" s="37"/>
      <c r="Z268" s="37"/>
      <c r="AA268" s="37"/>
      <c r="AB268" s="37"/>
      <c r="AC268" s="37"/>
      <c r="AD268" s="37"/>
      <c r="AE268" s="37"/>
      <c r="AF268" s="37"/>
      <c r="AG268" s="37"/>
      <c r="AH268" s="37"/>
      <c r="AI268" s="37"/>
      <c r="AJ268" s="37"/>
      <c r="AK268" s="80"/>
      <c r="AL268" s="80"/>
      <c r="AM268" s="80"/>
      <c r="AN268" s="80"/>
      <c r="AO268" s="80"/>
      <c r="AP268" s="80"/>
    </row>
    <row r="269" spans="2:42" x14ac:dyDescent="0.2">
      <c r="B269" s="208" t="s">
        <v>137</v>
      </c>
      <c r="C269" s="208"/>
      <c r="D269" s="208"/>
      <c r="E269" s="208"/>
      <c r="F269" s="208"/>
      <c r="G269" s="80" t="s">
        <v>122</v>
      </c>
      <c r="H269" s="208">
        <f t="shared" ref="H269" si="313">D265</f>
        <v>7.96</v>
      </c>
      <c r="I269" s="208"/>
      <c r="J269" s="80" t="str">
        <f t="shared" ref="J269" si="314">IF(N255="前方","+","-")</f>
        <v>+</v>
      </c>
      <c r="K269" s="213">
        <f t="shared" ref="K269" si="315">AK262</f>
        <v>15.23</v>
      </c>
      <c r="L269" s="213"/>
      <c r="M269" s="213"/>
      <c r="N269" s="37" t="s">
        <v>102</v>
      </c>
      <c r="O269" s="212">
        <f t="shared" ref="O269" si="316">(H269+(K269*IF(N255="後方",-1,1)))</f>
        <v>23.19</v>
      </c>
      <c r="P269" s="212"/>
      <c r="Q269" s="212"/>
      <c r="R269" s="208" t="s">
        <v>103</v>
      </c>
      <c r="S269" s="208"/>
      <c r="T269" s="37"/>
      <c r="U269" s="37"/>
      <c r="V269" s="37"/>
      <c r="W269" s="37"/>
      <c r="X269" s="37"/>
      <c r="Y269" s="37"/>
      <c r="Z269" s="37"/>
      <c r="AA269" s="37"/>
      <c r="AB269" s="37"/>
      <c r="AC269" s="37"/>
      <c r="AD269" s="37"/>
      <c r="AE269" s="37"/>
      <c r="AF269" s="37"/>
      <c r="AG269" s="37"/>
      <c r="AH269" s="37"/>
      <c r="AI269" s="37"/>
      <c r="AJ269" s="37"/>
      <c r="AK269" s="80"/>
      <c r="AL269" s="80"/>
      <c r="AM269" s="80"/>
      <c r="AN269" s="80"/>
      <c r="AO269" s="80"/>
      <c r="AP269" s="80"/>
    </row>
    <row r="270" spans="2:42" x14ac:dyDescent="0.2">
      <c r="B270" s="208" t="s">
        <v>136</v>
      </c>
      <c r="C270" s="208"/>
      <c r="D270" s="208"/>
      <c r="E270" s="208"/>
      <c r="F270" s="208"/>
      <c r="G270" s="80" t="s">
        <v>122</v>
      </c>
      <c r="H270" s="208">
        <f t="shared" ref="H270" si="317">D265</f>
        <v>7.96</v>
      </c>
      <c r="I270" s="208"/>
      <c r="J270" s="80" t="str">
        <f t="shared" ref="J270" si="318">IF(J269="+","-","+")</f>
        <v>-</v>
      </c>
      <c r="K270" s="208">
        <f t="shared" ref="K270" si="319">AK264</f>
        <v>13.39</v>
      </c>
      <c r="L270" s="208"/>
      <c r="M270" s="208"/>
      <c r="N270" s="37" t="s">
        <v>102</v>
      </c>
      <c r="O270" s="212">
        <f t="shared" ref="O270" si="320">(H270+(K270*IF(N255="後方",1,-1)))</f>
        <v>-5.4300000000000006</v>
      </c>
      <c r="P270" s="212"/>
      <c r="Q270" s="212"/>
      <c r="R270" s="208" t="s">
        <v>103</v>
      </c>
      <c r="S270" s="208"/>
      <c r="T270" s="37"/>
      <c r="U270" s="37"/>
      <c r="V270" s="37"/>
      <c r="W270" s="37"/>
      <c r="X270" s="37"/>
      <c r="Y270" s="37"/>
      <c r="Z270" s="37"/>
      <c r="AA270" s="37"/>
      <c r="AB270" s="37"/>
      <c r="AC270" s="37"/>
      <c r="AD270" s="37"/>
      <c r="AE270" s="37"/>
      <c r="AF270" s="37"/>
      <c r="AG270" s="37"/>
      <c r="AH270" s="37"/>
      <c r="AI270" s="37"/>
      <c r="AJ270" s="37"/>
      <c r="AK270" s="80"/>
      <c r="AL270" s="80"/>
      <c r="AM270" s="80"/>
      <c r="AN270" s="80"/>
      <c r="AO270" s="80"/>
      <c r="AP270" s="80"/>
    </row>
    <row r="272" spans="2:42" x14ac:dyDescent="0.2">
      <c r="B272" s="15" t="s">
        <v>231</v>
      </c>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97" t="s">
        <v>118</v>
      </c>
      <c r="AG272" s="98" t="s">
        <v>119</v>
      </c>
      <c r="AI272" s="15"/>
      <c r="AJ272" s="15"/>
    </row>
    <row r="273" spans="2:42" x14ac:dyDescent="0.2">
      <c r="B273" s="238" t="s">
        <v>9</v>
      </c>
      <c r="C273" s="201"/>
      <c r="D273" s="204">
        <v>135</v>
      </c>
      <c r="E273" s="204"/>
      <c r="F273" s="200" t="s">
        <v>108</v>
      </c>
      <c r="G273" s="201"/>
      <c r="H273" s="201"/>
      <c r="I273" s="201"/>
      <c r="J273" s="201"/>
      <c r="K273" s="201"/>
      <c r="L273" s="201"/>
      <c r="M273" s="201"/>
      <c r="N273" s="243" t="s">
        <v>118</v>
      </c>
      <c r="O273" s="243"/>
      <c r="P273" s="204">
        <v>35</v>
      </c>
      <c r="Q273" s="204"/>
      <c r="R273" s="200" t="s">
        <v>109</v>
      </c>
      <c r="S273" s="201"/>
      <c r="T273" s="201"/>
      <c r="U273" s="201"/>
      <c r="V273" s="204">
        <v>140</v>
      </c>
      <c r="W273" s="204"/>
      <c r="X273" s="200" t="s">
        <v>110</v>
      </c>
      <c r="Y273" s="201"/>
      <c r="Z273" s="201"/>
      <c r="AA273" s="201"/>
      <c r="AB273" s="201"/>
      <c r="AC273" s="201"/>
      <c r="AD273" s="201"/>
      <c r="AE273" s="201"/>
      <c r="AF273" s="201"/>
      <c r="AG273" s="201"/>
      <c r="AH273" s="201"/>
      <c r="AI273" s="201"/>
      <c r="AJ273" s="201"/>
      <c r="AK273" s="201"/>
      <c r="AL273" s="201"/>
      <c r="AM273" s="201"/>
      <c r="AN273" s="201"/>
      <c r="AO273" s="201"/>
      <c r="AP273" s="16"/>
    </row>
    <row r="274" spans="2:42" x14ac:dyDescent="0.2">
      <c r="B274" s="205" t="s">
        <v>111</v>
      </c>
      <c r="C274" s="207"/>
      <c r="D274" s="207"/>
      <c r="E274" s="207"/>
      <c r="F274" s="207"/>
      <c r="G274" s="207"/>
      <c r="H274" s="207"/>
      <c r="I274" s="207"/>
      <c r="J274" s="207"/>
      <c r="K274" s="207"/>
      <c r="L274" s="207"/>
      <c r="M274" s="207"/>
      <c r="N274" s="207"/>
      <c r="O274" s="207"/>
      <c r="P274" s="207"/>
      <c r="Q274" s="207"/>
      <c r="R274" s="207"/>
      <c r="S274" s="18">
        <v>7</v>
      </c>
      <c r="T274" s="74" t="s">
        <v>112</v>
      </c>
      <c r="U274" s="244" t="s">
        <v>118</v>
      </c>
      <c r="V274" s="244"/>
      <c r="W274" s="206" t="s">
        <v>113</v>
      </c>
      <c r="X274" s="207"/>
      <c r="Y274" s="207"/>
      <c r="Z274" s="207"/>
      <c r="AA274" s="207"/>
      <c r="AB274" s="207"/>
      <c r="AC274" s="207"/>
      <c r="AD274" s="207"/>
      <c r="AE274" s="207"/>
      <c r="AF274" s="207"/>
      <c r="AG274" s="246">
        <v>22</v>
      </c>
      <c r="AH274" s="246"/>
      <c r="AI274" s="245" t="s">
        <v>114</v>
      </c>
      <c r="AJ274" s="245"/>
      <c r="AK274" s="245"/>
      <c r="AL274" s="245"/>
      <c r="AM274" s="245"/>
      <c r="AN274" s="245"/>
      <c r="AO274" s="245"/>
      <c r="AP274" s="17"/>
    </row>
    <row r="275" spans="2:42" x14ac:dyDescent="0.2">
      <c r="B275" s="205" t="s">
        <v>331</v>
      </c>
      <c r="C275" s="207"/>
      <c r="D275" s="207"/>
      <c r="E275" s="207"/>
      <c r="F275" s="207"/>
      <c r="G275" s="207"/>
      <c r="H275" s="207"/>
      <c r="I275" s="207"/>
      <c r="J275" s="207"/>
      <c r="K275" s="207"/>
      <c r="L275" s="207"/>
      <c r="M275" s="207"/>
      <c r="N275" s="207"/>
      <c r="O275" s="207"/>
      <c r="P275" s="207"/>
      <c r="Q275" s="207"/>
      <c r="R275" s="207"/>
      <c r="S275" s="207"/>
      <c r="T275" s="207"/>
      <c r="U275" s="202">
        <v>115</v>
      </c>
      <c r="V275" s="202"/>
      <c r="W275" s="206" t="s">
        <v>116</v>
      </c>
      <c r="X275" s="206"/>
      <c r="Y275" s="206"/>
      <c r="Z275" s="206"/>
      <c r="AA275" s="206"/>
      <c r="AB275" s="206"/>
      <c r="AC275" s="206"/>
      <c r="AD275" s="206"/>
      <c r="AE275" s="206"/>
      <c r="AF275" s="206"/>
      <c r="AG275" s="206"/>
      <c r="AH275" s="206"/>
      <c r="AI275" s="206"/>
      <c r="AJ275" s="206"/>
      <c r="AK275" s="206"/>
      <c r="AL275" s="206"/>
      <c r="AM275" s="206"/>
      <c r="AN275" s="206"/>
      <c r="AO275" s="206"/>
      <c r="AP275" s="242"/>
    </row>
    <row r="276" spans="2:42" x14ac:dyDescent="0.2">
      <c r="B276" s="235" t="s">
        <v>117</v>
      </c>
      <c r="C276" s="236"/>
      <c r="D276" s="236"/>
      <c r="E276" s="23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1"/>
      <c r="AL276" s="1"/>
      <c r="AM276" s="1"/>
      <c r="AN276" s="1"/>
      <c r="AO276" s="1"/>
      <c r="AP276" s="19"/>
    </row>
    <row r="277" spans="2:42" x14ac:dyDescent="0.2">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row>
    <row r="278" spans="2:42" x14ac:dyDescent="0.2">
      <c r="B278" s="37" t="s">
        <v>359</v>
      </c>
      <c r="C278" s="37"/>
      <c r="D278" s="37"/>
      <c r="E278" s="37"/>
      <c r="F278" s="37"/>
      <c r="G278" s="37"/>
      <c r="H278" s="37"/>
      <c r="I278" s="37"/>
      <c r="J278" s="37"/>
      <c r="K278" s="37"/>
      <c r="L278" s="37"/>
      <c r="M278" s="37" t="s">
        <v>382</v>
      </c>
      <c r="N278" s="37"/>
      <c r="O278" s="37"/>
      <c r="P278" s="37"/>
      <c r="Q278" s="37"/>
      <c r="R278" s="37"/>
      <c r="S278" s="37"/>
      <c r="T278" s="37"/>
      <c r="U278" s="37"/>
      <c r="V278" s="37"/>
      <c r="W278" s="37"/>
      <c r="X278" s="37"/>
      <c r="Y278" s="37"/>
      <c r="Z278" s="37" t="s">
        <v>381</v>
      </c>
      <c r="AA278" s="37"/>
      <c r="AB278" s="37"/>
      <c r="AC278" s="37"/>
      <c r="AD278" s="37"/>
      <c r="AE278" s="37"/>
      <c r="AF278" s="37"/>
      <c r="AG278" s="37"/>
      <c r="AH278" s="37"/>
      <c r="AI278" s="37"/>
      <c r="AJ278" s="37"/>
      <c r="AK278" s="80"/>
      <c r="AL278" s="80"/>
      <c r="AM278" s="80"/>
      <c r="AN278" s="80"/>
      <c r="AO278" s="80"/>
      <c r="AP278" s="80"/>
    </row>
    <row r="279" spans="2:42" x14ac:dyDescent="0.2">
      <c r="B279" s="208" t="s">
        <v>121</v>
      </c>
      <c r="C279" s="208" t="s">
        <v>122</v>
      </c>
      <c r="D279" s="194" t="s">
        <v>92</v>
      </c>
      <c r="E279" s="194"/>
      <c r="F279" s="194"/>
      <c r="G279" s="37"/>
      <c r="H279" s="37"/>
      <c r="I279" s="37"/>
      <c r="J279" s="37"/>
      <c r="K279" s="37"/>
      <c r="L279" s="37"/>
      <c r="M279" s="208" t="s">
        <v>91</v>
      </c>
      <c r="N279" s="208" t="s">
        <v>122</v>
      </c>
      <c r="O279" s="194" t="s">
        <v>92</v>
      </c>
      <c r="P279" s="194"/>
      <c r="Q279" s="38" t="s">
        <v>105</v>
      </c>
      <c r="R279" s="194" t="s">
        <v>93</v>
      </c>
      <c r="S279" s="194"/>
      <c r="T279" s="37"/>
      <c r="U279" s="37"/>
      <c r="V279" s="37"/>
      <c r="W279" s="37"/>
      <c r="X279" s="37"/>
      <c r="Y279" s="37"/>
      <c r="Z279" s="37"/>
      <c r="AA279" s="37"/>
      <c r="AB279" s="37"/>
      <c r="AC279" s="37"/>
      <c r="AD279" s="37"/>
      <c r="AE279" s="37"/>
      <c r="AF279" s="37"/>
      <c r="AG279" s="37"/>
      <c r="AH279" s="37"/>
      <c r="AI279" s="37"/>
      <c r="AJ279" s="37"/>
      <c r="AK279" s="80"/>
      <c r="AL279" s="80"/>
      <c r="AM279" s="80"/>
      <c r="AN279" s="80"/>
      <c r="AO279" s="80"/>
      <c r="AP279" s="80"/>
    </row>
    <row r="280" spans="2:42" x14ac:dyDescent="0.2">
      <c r="B280" s="208"/>
      <c r="C280" s="208"/>
      <c r="D280" s="208" t="s">
        <v>124</v>
      </c>
      <c r="E280" s="208"/>
      <c r="F280" s="208"/>
      <c r="G280" s="37"/>
      <c r="H280" s="37"/>
      <c r="I280" s="37"/>
      <c r="J280" s="37"/>
      <c r="K280" s="37"/>
      <c r="L280" s="37"/>
      <c r="M280" s="208"/>
      <c r="N280" s="208"/>
      <c r="O280" s="208" t="s">
        <v>94</v>
      </c>
      <c r="P280" s="208"/>
      <c r="Q280" s="208"/>
      <c r="R280" s="208"/>
      <c r="S280" s="208"/>
      <c r="T280" s="37"/>
      <c r="U280" s="37"/>
      <c r="V280" s="37"/>
      <c r="W280" s="37"/>
      <c r="X280" s="37"/>
      <c r="Y280" s="37"/>
      <c r="Z280" s="208" t="s">
        <v>133</v>
      </c>
      <c r="AA280" s="208"/>
      <c r="AB280" s="208" t="s">
        <v>102</v>
      </c>
      <c r="AC280" s="241">
        <f t="shared" ref="AC280" si="321">O283</f>
        <v>42.61</v>
      </c>
      <c r="AD280" s="241"/>
      <c r="AE280" s="241"/>
      <c r="AF280" s="38" t="s">
        <v>105</v>
      </c>
      <c r="AG280" s="194">
        <f t="shared" ref="AG280" si="322">D273/2-S274*IF($U274="前方",1,-1)</f>
        <v>60.5</v>
      </c>
      <c r="AH280" s="194"/>
      <c r="AI280" s="194"/>
      <c r="AJ280" s="208" t="s">
        <v>122</v>
      </c>
      <c r="AK280" s="209">
        <f t="shared" ref="AK280" si="323">ROUND(AC280*AG280/AC281,2)</f>
        <v>19.100000000000001</v>
      </c>
      <c r="AL280" s="209"/>
      <c r="AM280" s="209"/>
      <c r="AN280" s="208" t="s">
        <v>103</v>
      </c>
      <c r="AO280" s="208"/>
      <c r="AP280" s="80"/>
    </row>
    <row r="281" spans="2:42" x14ac:dyDescent="0.2">
      <c r="B281" s="37"/>
      <c r="C281" s="208" t="s">
        <v>122</v>
      </c>
      <c r="D281" s="194">
        <f t="shared" ref="D281" si="324">V273</f>
        <v>140</v>
      </c>
      <c r="E281" s="194"/>
      <c r="F281" s="194"/>
      <c r="G281" s="37"/>
      <c r="H281" s="37"/>
      <c r="I281" s="37"/>
      <c r="J281" s="37"/>
      <c r="K281" s="37"/>
      <c r="L281" s="37"/>
      <c r="M281" s="208"/>
      <c r="N281" s="208" t="s">
        <v>122</v>
      </c>
      <c r="O281" s="194">
        <f t="shared" ref="O281" si="325">V273</f>
        <v>140</v>
      </c>
      <c r="P281" s="194"/>
      <c r="Q281" s="38" t="s">
        <v>105</v>
      </c>
      <c r="R281" s="194">
        <f t="shared" ref="R281" si="326">P273</f>
        <v>35</v>
      </c>
      <c r="S281" s="194"/>
      <c r="T281" s="37"/>
      <c r="U281" s="37"/>
      <c r="V281" s="37"/>
      <c r="W281" s="37"/>
      <c r="X281" s="37"/>
      <c r="Y281" s="37"/>
      <c r="Z281" s="208"/>
      <c r="AA281" s="208"/>
      <c r="AB281" s="208"/>
      <c r="AC281" s="208">
        <f t="shared" ref="AC281" si="327">D273</f>
        <v>135</v>
      </c>
      <c r="AD281" s="208"/>
      <c r="AE281" s="208"/>
      <c r="AF281" s="208"/>
      <c r="AG281" s="208"/>
      <c r="AH281" s="208"/>
      <c r="AI281" s="208"/>
      <c r="AJ281" s="208"/>
      <c r="AK281" s="209"/>
      <c r="AL281" s="209"/>
      <c r="AM281" s="209"/>
      <c r="AN281" s="208"/>
      <c r="AO281" s="208"/>
      <c r="AP281" s="80"/>
    </row>
    <row r="282" spans="2:42" x14ac:dyDescent="0.2">
      <c r="B282" s="37"/>
      <c r="C282" s="208"/>
      <c r="D282" s="208">
        <f t="shared" ref="D282" si="328">AG274</f>
        <v>22</v>
      </c>
      <c r="E282" s="208"/>
      <c r="F282" s="208"/>
      <c r="G282" s="37"/>
      <c r="H282" s="37"/>
      <c r="I282" s="37"/>
      <c r="J282" s="37"/>
      <c r="K282" s="37"/>
      <c r="L282" s="37"/>
      <c r="M282" s="208"/>
      <c r="N282" s="208"/>
      <c r="O282" s="208">
        <f t="shared" ref="O282" si="329">U275</f>
        <v>115</v>
      </c>
      <c r="P282" s="208"/>
      <c r="Q282" s="208"/>
      <c r="R282" s="208"/>
      <c r="S282" s="208"/>
      <c r="T282" s="37"/>
      <c r="U282" s="37"/>
      <c r="V282" s="37"/>
      <c r="W282" s="37"/>
      <c r="X282" s="37"/>
      <c r="Y282" s="37"/>
      <c r="Z282" s="208" t="s">
        <v>134</v>
      </c>
      <c r="AA282" s="208"/>
      <c r="AB282" s="208" t="s">
        <v>316</v>
      </c>
      <c r="AC282" s="241">
        <f t="shared" ref="AC282" si="330">O283</f>
        <v>42.61</v>
      </c>
      <c r="AD282" s="241"/>
      <c r="AE282" s="241"/>
      <c r="AF282" s="38" t="s">
        <v>105</v>
      </c>
      <c r="AG282" s="194">
        <f t="shared" ref="AG282" si="331">D273-AG280</f>
        <v>74.5</v>
      </c>
      <c r="AH282" s="194"/>
      <c r="AI282" s="194"/>
      <c r="AJ282" s="208" t="s">
        <v>122</v>
      </c>
      <c r="AK282" s="209">
        <f t="shared" ref="AK282" si="332">ROUND(AC282*AG282/AC283,2)</f>
        <v>23.51</v>
      </c>
      <c r="AL282" s="209"/>
      <c r="AM282" s="209"/>
      <c r="AN282" s="208" t="s">
        <v>103</v>
      </c>
      <c r="AO282" s="208"/>
      <c r="AP282" s="80"/>
    </row>
    <row r="283" spans="2:42" x14ac:dyDescent="0.2">
      <c r="B283" s="37"/>
      <c r="C283" s="208" t="s">
        <v>122</v>
      </c>
      <c r="D283" s="212">
        <f t="shared" ref="D283" si="333">ROUND(D281/D282,2)</f>
        <v>6.36</v>
      </c>
      <c r="E283" s="212"/>
      <c r="F283" s="212"/>
      <c r="G283" s="208" t="s">
        <v>70</v>
      </c>
      <c r="H283" s="208"/>
      <c r="I283" s="37"/>
      <c r="J283" s="37"/>
      <c r="K283" s="37"/>
      <c r="L283" s="37"/>
      <c r="M283" s="37"/>
      <c r="N283" s="208" t="s">
        <v>122</v>
      </c>
      <c r="O283" s="212">
        <f t="shared" ref="O283" si="334">ROUND(O281*R281/O282,2)</f>
        <v>42.61</v>
      </c>
      <c r="P283" s="212"/>
      <c r="Q283" s="212"/>
      <c r="R283" s="208" t="s">
        <v>70</v>
      </c>
      <c r="S283" s="208"/>
      <c r="T283" s="37"/>
      <c r="U283" s="37"/>
      <c r="V283" s="37"/>
      <c r="W283" s="37"/>
      <c r="X283" s="37"/>
      <c r="Y283" s="37"/>
      <c r="Z283" s="208"/>
      <c r="AA283" s="208"/>
      <c r="AB283" s="208"/>
      <c r="AC283" s="208">
        <f t="shared" ref="AC283" si="335">D273</f>
        <v>135</v>
      </c>
      <c r="AD283" s="208"/>
      <c r="AE283" s="208"/>
      <c r="AF283" s="208"/>
      <c r="AG283" s="208"/>
      <c r="AH283" s="208"/>
      <c r="AI283" s="208"/>
      <c r="AJ283" s="208"/>
      <c r="AK283" s="209"/>
      <c r="AL283" s="209"/>
      <c r="AM283" s="209"/>
      <c r="AN283" s="208"/>
      <c r="AO283" s="208"/>
      <c r="AP283" s="80"/>
    </row>
    <row r="284" spans="2:42" x14ac:dyDescent="0.2">
      <c r="B284" s="37"/>
      <c r="C284" s="208"/>
      <c r="D284" s="212"/>
      <c r="E284" s="212"/>
      <c r="F284" s="212"/>
      <c r="G284" s="208"/>
      <c r="H284" s="208"/>
      <c r="I284" s="37"/>
      <c r="J284" s="37"/>
      <c r="K284" s="37"/>
      <c r="L284" s="37"/>
      <c r="M284" s="37"/>
      <c r="N284" s="208"/>
      <c r="O284" s="212"/>
      <c r="P284" s="212"/>
      <c r="Q284" s="212"/>
      <c r="R284" s="208"/>
      <c r="S284" s="208"/>
      <c r="T284" s="37"/>
      <c r="U284" s="37"/>
      <c r="V284" s="37"/>
      <c r="W284" s="37"/>
      <c r="X284" s="37"/>
      <c r="Y284" s="37"/>
      <c r="Z284" s="37"/>
      <c r="AA284" s="37"/>
      <c r="AB284" s="37"/>
      <c r="AC284" s="37"/>
      <c r="AD284" s="37"/>
      <c r="AE284" s="37"/>
      <c r="AF284" s="37"/>
      <c r="AG284" s="37"/>
      <c r="AH284" s="37"/>
      <c r="AI284" s="37"/>
      <c r="AJ284" s="37"/>
      <c r="AK284" s="80"/>
      <c r="AL284" s="80"/>
      <c r="AM284" s="80"/>
      <c r="AN284" s="80"/>
      <c r="AO284" s="80"/>
      <c r="AP284" s="80"/>
    </row>
    <row r="285" spans="2:42" x14ac:dyDescent="0.2">
      <c r="B285" s="80"/>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80"/>
      <c r="AL285" s="80"/>
      <c r="AM285" s="80"/>
      <c r="AN285" s="80"/>
      <c r="AO285" s="80"/>
      <c r="AP285" s="80"/>
    </row>
    <row r="286" spans="2:42" x14ac:dyDescent="0.2">
      <c r="B286" s="80" t="s">
        <v>135</v>
      </c>
      <c r="C286" s="80"/>
      <c r="D286" s="80"/>
      <c r="E286" s="80"/>
      <c r="F286" s="80"/>
      <c r="G286" s="80"/>
      <c r="H286" s="80"/>
      <c r="I286" s="80"/>
      <c r="J286" s="80"/>
      <c r="K286" s="80"/>
      <c r="L286" s="80"/>
      <c r="M286" s="80"/>
      <c r="N286" s="80"/>
      <c r="O286" s="80"/>
      <c r="P286" s="37"/>
      <c r="Q286" s="37"/>
      <c r="R286" s="37"/>
      <c r="S286" s="37"/>
      <c r="T286" s="37"/>
      <c r="U286" s="37"/>
      <c r="V286" s="37"/>
      <c r="W286" s="37"/>
      <c r="X286" s="37"/>
      <c r="Y286" s="37"/>
      <c r="Z286" s="37"/>
      <c r="AA286" s="37"/>
      <c r="AB286" s="37"/>
      <c r="AC286" s="37"/>
      <c r="AD286" s="37"/>
      <c r="AE286" s="37"/>
      <c r="AF286" s="37"/>
      <c r="AG286" s="37"/>
      <c r="AH286" s="37"/>
      <c r="AI286" s="37"/>
      <c r="AJ286" s="37"/>
      <c r="AK286" s="80"/>
      <c r="AL286" s="80"/>
      <c r="AM286" s="80"/>
      <c r="AN286" s="80"/>
      <c r="AO286" s="80"/>
      <c r="AP286" s="80"/>
    </row>
    <row r="287" spans="2:42" x14ac:dyDescent="0.2">
      <c r="B287" s="208" t="s">
        <v>137</v>
      </c>
      <c r="C287" s="208"/>
      <c r="D287" s="208"/>
      <c r="E287" s="208"/>
      <c r="F287" s="208"/>
      <c r="G287" s="80" t="s">
        <v>122</v>
      </c>
      <c r="H287" s="208">
        <f t="shared" ref="H287" si="336">D283</f>
        <v>6.36</v>
      </c>
      <c r="I287" s="208"/>
      <c r="J287" s="80" t="str">
        <f t="shared" ref="J287" si="337">IF(N273="前方","+","-")</f>
        <v>+</v>
      </c>
      <c r="K287" s="213">
        <f t="shared" ref="K287" si="338">AK280</f>
        <v>19.100000000000001</v>
      </c>
      <c r="L287" s="213"/>
      <c r="M287" s="213"/>
      <c r="N287" s="37" t="s">
        <v>102</v>
      </c>
      <c r="O287" s="212">
        <f t="shared" ref="O287" si="339">(H287+(K287*IF(N273="後方",-1,1)))</f>
        <v>25.46</v>
      </c>
      <c r="P287" s="212"/>
      <c r="Q287" s="212"/>
      <c r="R287" s="208" t="s">
        <v>103</v>
      </c>
      <c r="S287" s="208"/>
      <c r="T287" s="37"/>
      <c r="U287" s="37"/>
      <c r="V287" s="37"/>
      <c r="W287" s="37"/>
      <c r="X287" s="37"/>
      <c r="Y287" s="37"/>
      <c r="Z287" s="37"/>
      <c r="AA287" s="37"/>
      <c r="AB287" s="37"/>
      <c r="AC287" s="37"/>
      <c r="AD287" s="37"/>
      <c r="AE287" s="37"/>
      <c r="AF287" s="37"/>
      <c r="AG287" s="37"/>
      <c r="AH287" s="37"/>
      <c r="AI287" s="37"/>
      <c r="AJ287" s="37"/>
      <c r="AK287" s="80"/>
      <c r="AL287" s="80"/>
      <c r="AM287" s="80"/>
      <c r="AN287" s="80"/>
      <c r="AO287" s="80"/>
      <c r="AP287" s="80"/>
    </row>
    <row r="288" spans="2:42" x14ac:dyDescent="0.2">
      <c r="B288" s="208" t="s">
        <v>136</v>
      </c>
      <c r="C288" s="208"/>
      <c r="D288" s="208"/>
      <c r="E288" s="208"/>
      <c r="F288" s="208"/>
      <c r="G288" s="80" t="s">
        <v>122</v>
      </c>
      <c r="H288" s="208">
        <f t="shared" ref="H288" si="340">D283</f>
        <v>6.36</v>
      </c>
      <c r="I288" s="208"/>
      <c r="J288" s="80" t="str">
        <f t="shared" ref="J288" si="341">IF(J287="+","-","+")</f>
        <v>-</v>
      </c>
      <c r="K288" s="208">
        <f t="shared" ref="K288" si="342">AK282</f>
        <v>23.51</v>
      </c>
      <c r="L288" s="208"/>
      <c r="M288" s="208"/>
      <c r="N288" s="37" t="s">
        <v>102</v>
      </c>
      <c r="O288" s="212">
        <f t="shared" ref="O288" si="343">(H288+(K288*IF(N273="後方",1,-1)))</f>
        <v>-17.150000000000002</v>
      </c>
      <c r="P288" s="212"/>
      <c r="Q288" s="212"/>
      <c r="R288" s="208" t="s">
        <v>103</v>
      </c>
      <c r="S288" s="208"/>
      <c r="T288" s="37"/>
      <c r="U288" s="37"/>
      <c r="V288" s="37"/>
      <c r="W288" s="37"/>
      <c r="X288" s="37"/>
      <c r="Y288" s="37"/>
      <c r="Z288" s="37"/>
      <c r="AA288" s="37"/>
      <c r="AB288" s="37"/>
      <c r="AC288" s="37"/>
      <c r="AD288" s="37"/>
      <c r="AE288" s="37"/>
      <c r="AF288" s="37"/>
      <c r="AG288" s="37"/>
      <c r="AH288" s="37"/>
      <c r="AI288" s="37"/>
      <c r="AJ288" s="37"/>
      <c r="AK288" s="80"/>
      <c r="AL288" s="80"/>
      <c r="AM288" s="80"/>
      <c r="AN288" s="80"/>
      <c r="AO288" s="80"/>
      <c r="AP288" s="80"/>
    </row>
    <row r="290" spans="2:42" x14ac:dyDescent="0.2">
      <c r="B290" s="15" t="s">
        <v>232</v>
      </c>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97" t="s">
        <v>118</v>
      </c>
      <c r="AG290" s="98" t="s">
        <v>119</v>
      </c>
      <c r="AI290" s="15"/>
      <c r="AJ290" s="15"/>
    </row>
    <row r="291" spans="2:42" x14ac:dyDescent="0.2">
      <c r="B291" s="238" t="s">
        <v>9</v>
      </c>
      <c r="C291" s="201"/>
      <c r="D291" s="204">
        <v>125</v>
      </c>
      <c r="E291" s="204"/>
      <c r="F291" s="200" t="s">
        <v>108</v>
      </c>
      <c r="G291" s="201"/>
      <c r="H291" s="201"/>
      <c r="I291" s="201"/>
      <c r="J291" s="201"/>
      <c r="K291" s="201"/>
      <c r="L291" s="201"/>
      <c r="M291" s="201"/>
      <c r="N291" s="243" t="s">
        <v>118</v>
      </c>
      <c r="O291" s="243"/>
      <c r="P291" s="204">
        <v>30</v>
      </c>
      <c r="Q291" s="204"/>
      <c r="R291" s="200" t="s">
        <v>109</v>
      </c>
      <c r="S291" s="201"/>
      <c r="T291" s="201"/>
      <c r="U291" s="201"/>
      <c r="V291" s="204">
        <v>145</v>
      </c>
      <c r="W291" s="204"/>
      <c r="X291" s="200" t="s">
        <v>110</v>
      </c>
      <c r="Y291" s="201"/>
      <c r="Z291" s="201"/>
      <c r="AA291" s="201"/>
      <c r="AB291" s="201"/>
      <c r="AC291" s="201"/>
      <c r="AD291" s="201"/>
      <c r="AE291" s="201"/>
      <c r="AF291" s="201"/>
      <c r="AG291" s="201"/>
      <c r="AH291" s="201"/>
      <c r="AI291" s="201"/>
      <c r="AJ291" s="201"/>
      <c r="AK291" s="201"/>
      <c r="AL291" s="201"/>
      <c r="AM291" s="201"/>
      <c r="AN291" s="201"/>
      <c r="AO291" s="201"/>
      <c r="AP291" s="16"/>
    </row>
    <row r="292" spans="2:42" x14ac:dyDescent="0.2">
      <c r="B292" s="205" t="s">
        <v>111</v>
      </c>
      <c r="C292" s="207"/>
      <c r="D292" s="207"/>
      <c r="E292" s="207"/>
      <c r="F292" s="207"/>
      <c r="G292" s="207"/>
      <c r="H292" s="207"/>
      <c r="I292" s="207"/>
      <c r="J292" s="207"/>
      <c r="K292" s="207"/>
      <c r="L292" s="207"/>
      <c r="M292" s="207"/>
      <c r="N292" s="207"/>
      <c r="O292" s="207"/>
      <c r="P292" s="207"/>
      <c r="Q292" s="207"/>
      <c r="R292" s="207"/>
      <c r="S292" s="18">
        <v>6</v>
      </c>
      <c r="T292" s="74" t="s">
        <v>112</v>
      </c>
      <c r="U292" s="244" t="s">
        <v>118</v>
      </c>
      <c r="V292" s="244"/>
      <c r="W292" s="206" t="s">
        <v>113</v>
      </c>
      <c r="X292" s="207"/>
      <c r="Y292" s="207"/>
      <c r="Z292" s="207"/>
      <c r="AA292" s="207"/>
      <c r="AB292" s="207"/>
      <c r="AC292" s="207"/>
      <c r="AD292" s="207"/>
      <c r="AE292" s="207"/>
      <c r="AF292" s="207"/>
      <c r="AG292" s="246">
        <v>22.4</v>
      </c>
      <c r="AH292" s="246"/>
      <c r="AI292" s="245" t="s">
        <v>114</v>
      </c>
      <c r="AJ292" s="245"/>
      <c r="AK292" s="245"/>
      <c r="AL292" s="245"/>
      <c r="AM292" s="245"/>
      <c r="AN292" s="245"/>
      <c r="AO292" s="245"/>
      <c r="AP292" s="17"/>
    </row>
    <row r="293" spans="2:42" x14ac:dyDescent="0.2">
      <c r="B293" s="205" t="s">
        <v>332</v>
      </c>
      <c r="C293" s="207"/>
      <c r="D293" s="207"/>
      <c r="E293" s="207"/>
      <c r="F293" s="207"/>
      <c r="G293" s="207"/>
      <c r="H293" s="207"/>
      <c r="I293" s="207"/>
      <c r="J293" s="207"/>
      <c r="K293" s="207"/>
      <c r="L293" s="207"/>
      <c r="M293" s="207"/>
      <c r="N293" s="207"/>
      <c r="O293" s="207"/>
      <c r="P293" s="207"/>
      <c r="Q293" s="207"/>
      <c r="R293" s="207"/>
      <c r="S293" s="207"/>
      <c r="T293" s="207"/>
      <c r="U293" s="202">
        <v>118</v>
      </c>
      <c r="V293" s="202"/>
      <c r="W293" s="206" t="s">
        <v>116</v>
      </c>
      <c r="X293" s="206"/>
      <c r="Y293" s="206"/>
      <c r="Z293" s="206"/>
      <c r="AA293" s="206"/>
      <c r="AB293" s="206"/>
      <c r="AC293" s="206"/>
      <c r="AD293" s="206"/>
      <c r="AE293" s="206"/>
      <c r="AF293" s="206"/>
      <c r="AG293" s="206"/>
      <c r="AH293" s="206"/>
      <c r="AI293" s="206"/>
      <c r="AJ293" s="206"/>
      <c r="AK293" s="206"/>
      <c r="AL293" s="206"/>
      <c r="AM293" s="206"/>
      <c r="AN293" s="206"/>
      <c r="AO293" s="206"/>
      <c r="AP293" s="242"/>
    </row>
    <row r="294" spans="2:42" x14ac:dyDescent="0.2">
      <c r="B294" s="235" t="s">
        <v>117</v>
      </c>
      <c r="C294" s="236"/>
      <c r="D294" s="236"/>
      <c r="E294" s="23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1"/>
      <c r="AL294" s="1"/>
      <c r="AM294" s="1"/>
      <c r="AN294" s="1"/>
      <c r="AO294" s="1"/>
      <c r="AP294" s="19"/>
    </row>
    <row r="295" spans="2:42" x14ac:dyDescent="0.2">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row>
    <row r="296" spans="2:42" x14ac:dyDescent="0.2">
      <c r="B296" s="37" t="s">
        <v>120</v>
      </c>
      <c r="C296" s="37"/>
      <c r="D296" s="37"/>
      <c r="E296" s="37"/>
      <c r="F296" s="37"/>
      <c r="G296" s="37"/>
      <c r="H296" s="37"/>
      <c r="I296" s="37"/>
      <c r="J296" s="37"/>
      <c r="K296" s="37"/>
      <c r="L296" s="37"/>
      <c r="M296" s="37" t="s">
        <v>380</v>
      </c>
      <c r="N296" s="37"/>
      <c r="O296" s="37"/>
      <c r="P296" s="37"/>
      <c r="Q296" s="37"/>
      <c r="R296" s="37"/>
      <c r="S296" s="37"/>
      <c r="T296" s="37"/>
      <c r="U296" s="37"/>
      <c r="V296" s="37"/>
      <c r="W296" s="37"/>
      <c r="X296" s="37"/>
      <c r="Y296" s="37"/>
      <c r="Z296" s="37" t="s">
        <v>381</v>
      </c>
      <c r="AA296" s="37"/>
      <c r="AB296" s="37"/>
      <c r="AC296" s="37"/>
      <c r="AD296" s="37"/>
      <c r="AE296" s="37"/>
      <c r="AF296" s="37"/>
      <c r="AG296" s="37"/>
      <c r="AH296" s="37"/>
      <c r="AI296" s="37"/>
      <c r="AJ296" s="37"/>
      <c r="AK296" s="80"/>
      <c r="AL296" s="80"/>
      <c r="AM296" s="80"/>
      <c r="AN296" s="80"/>
      <c r="AO296" s="80"/>
      <c r="AP296" s="80"/>
    </row>
    <row r="297" spans="2:42" x14ac:dyDescent="0.2">
      <c r="B297" s="208" t="s">
        <v>121</v>
      </c>
      <c r="C297" s="208" t="s">
        <v>122</v>
      </c>
      <c r="D297" s="194" t="s">
        <v>92</v>
      </c>
      <c r="E297" s="194"/>
      <c r="F297" s="194"/>
      <c r="G297" s="37"/>
      <c r="H297" s="37"/>
      <c r="I297" s="37"/>
      <c r="J297" s="37"/>
      <c r="K297" s="37"/>
      <c r="L297" s="37"/>
      <c r="M297" s="208" t="s">
        <v>91</v>
      </c>
      <c r="N297" s="208" t="s">
        <v>122</v>
      </c>
      <c r="O297" s="194" t="s">
        <v>92</v>
      </c>
      <c r="P297" s="194"/>
      <c r="Q297" s="38" t="s">
        <v>105</v>
      </c>
      <c r="R297" s="194" t="s">
        <v>93</v>
      </c>
      <c r="S297" s="194"/>
      <c r="T297" s="37"/>
      <c r="U297" s="37"/>
      <c r="V297" s="37"/>
      <c r="W297" s="37"/>
      <c r="X297" s="37"/>
      <c r="Y297" s="37"/>
      <c r="Z297" s="37"/>
      <c r="AA297" s="37"/>
      <c r="AB297" s="37"/>
      <c r="AC297" s="37"/>
      <c r="AD297" s="37"/>
      <c r="AE297" s="37"/>
      <c r="AF297" s="37"/>
      <c r="AG297" s="37"/>
      <c r="AH297" s="37"/>
      <c r="AI297" s="37"/>
      <c r="AJ297" s="37"/>
      <c r="AK297" s="80"/>
      <c r="AL297" s="80"/>
      <c r="AM297" s="80"/>
      <c r="AN297" s="80"/>
      <c r="AO297" s="80"/>
      <c r="AP297" s="80"/>
    </row>
    <row r="298" spans="2:42" x14ac:dyDescent="0.2">
      <c r="B298" s="208"/>
      <c r="C298" s="208"/>
      <c r="D298" s="208" t="s">
        <v>124</v>
      </c>
      <c r="E298" s="208"/>
      <c r="F298" s="208"/>
      <c r="G298" s="37"/>
      <c r="H298" s="37"/>
      <c r="I298" s="37"/>
      <c r="J298" s="37"/>
      <c r="K298" s="37"/>
      <c r="L298" s="37"/>
      <c r="M298" s="208"/>
      <c r="N298" s="208"/>
      <c r="O298" s="208" t="s">
        <v>94</v>
      </c>
      <c r="P298" s="208"/>
      <c r="Q298" s="208"/>
      <c r="R298" s="208"/>
      <c r="S298" s="208"/>
      <c r="T298" s="37"/>
      <c r="U298" s="37"/>
      <c r="V298" s="37"/>
      <c r="W298" s="37"/>
      <c r="X298" s="37"/>
      <c r="Y298" s="37"/>
      <c r="Z298" s="208" t="s">
        <v>133</v>
      </c>
      <c r="AA298" s="208"/>
      <c r="AB298" s="208" t="s">
        <v>102</v>
      </c>
      <c r="AC298" s="241">
        <f t="shared" ref="AC298" si="344">O301</f>
        <v>36.86</v>
      </c>
      <c r="AD298" s="241"/>
      <c r="AE298" s="241"/>
      <c r="AF298" s="38" t="s">
        <v>105</v>
      </c>
      <c r="AG298" s="194">
        <f t="shared" ref="AG298" si="345">D291/2-S292*IF($U292="前方",1,-1)</f>
        <v>56.5</v>
      </c>
      <c r="AH298" s="194"/>
      <c r="AI298" s="194"/>
      <c r="AJ298" s="208" t="s">
        <v>122</v>
      </c>
      <c r="AK298" s="209">
        <f t="shared" ref="AK298" si="346">ROUND(AC298*AG298/AC299,2)</f>
        <v>16.66</v>
      </c>
      <c r="AL298" s="209"/>
      <c r="AM298" s="209"/>
      <c r="AN298" s="208" t="s">
        <v>103</v>
      </c>
      <c r="AO298" s="208"/>
      <c r="AP298" s="80"/>
    </row>
    <row r="299" spans="2:42" x14ac:dyDescent="0.2">
      <c r="B299" s="37"/>
      <c r="C299" s="208" t="s">
        <v>122</v>
      </c>
      <c r="D299" s="194">
        <f t="shared" ref="D299" si="347">V291</f>
        <v>145</v>
      </c>
      <c r="E299" s="194"/>
      <c r="F299" s="194"/>
      <c r="G299" s="37"/>
      <c r="H299" s="37"/>
      <c r="I299" s="37"/>
      <c r="J299" s="37"/>
      <c r="K299" s="37"/>
      <c r="L299" s="37"/>
      <c r="M299" s="208"/>
      <c r="N299" s="208" t="s">
        <v>122</v>
      </c>
      <c r="O299" s="194">
        <f t="shared" ref="O299" si="348">V291</f>
        <v>145</v>
      </c>
      <c r="P299" s="194"/>
      <c r="Q299" s="38" t="s">
        <v>105</v>
      </c>
      <c r="R299" s="194">
        <f t="shared" ref="R299" si="349">P291</f>
        <v>30</v>
      </c>
      <c r="S299" s="194"/>
      <c r="T299" s="37"/>
      <c r="U299" s="37"/>
      <c r="V299" s="37"/>
      <c r="W299" s="37"/>
      <c r="X299" s="37"/>
      <c r="Y299" s="37"/>
      <c r="Z299" s="208"/>
      <c r="AA299" s="208"/>
      <c r="AB299" s="208"/>
      <c r="AC299" s="208">
        <f t="shared" ref="AC299" si="350">D291</f>
        <v>125</v>
      </c>
      <c r="AD299" s="208"/>
      <c r="AE299" s="208"/>
      <c r="AF299" s="208"/>
      <c r="AG299" s="208"/>
      <c r="AH299" s="208"/>
      <c r="AI299" s="208"/>
      <c r="AJ299" s="208"/>
      <c r="AK299" s="209"/>
      <c r="AL299" s="209"/>
      <c r="AM299" s="209"/>
      <c r="AN299" s="208"/>
      <c r="AO299" s="208"/>
      <c r="AP299" s="80"/>
    </row>
    <row r="300" spans="2:42" x14ac:dyDescent="0.2">
      <c r="B300" s="37"/>
      <c r="C300" s="208"/>
      <c r="D300" s="208">
        <f t="shared" ref="D300" si="351">AG292</f>
        <v>22.4</v>
      </c>
      <c r="E300" s="208"/>
      <c r="F300" s="208"/>
      <c r="G300" s="37"/>
      <c r="H300" s="37"/>
      <c r="I300" s="37"/>
      <c r="J300" s="37"/>
      <c r="K300" s="37"/>
      <c r="L300" s="37"/>
      <c r="M300" s="208"/>
      <c r="N300" s="208"/>
      <c r="O300" s="208">
        <f t="shared" ref="O300" si="352">U293</f>
        <v>118</v>
      </c>
      <c r="P300" s="208"/>
      <c r="Q300" s="208"/>
      <c r="R300" s="208"/>
      <c r="S300" s="208"/>
      <c r="T300" s="37"/>
      <c r="U300" s="37"/>
      <c r="V300" s="37"/>
      <c r="W300" s="37"/>
      <c r="X300" s="37"/>
      <c r="Y300" s="37"/>
      <c r="Z300" s="208" t="s">
        <v>134</v>
      </c>
      <c r="AA300" s="208"/>
      <c r="AB300" s="208" t="s">
        <v>316</v>
      </c>
      <c r="AC300" s="241">
        <f t="shared" ref="AC300" si="353">O301</f>
        <v>36.86</v>
      </c>
      <c r="AD300" s="241"/>
      <c r="AE300" s="241"/>
      <c r="AF300" s="38" t="s">
        <v>105</v>
      </c>
      <c r="AG300" s="194">
        <f t="shared" ref="AG300" si="354">D291-AG298</f>
        <v>68.5</v>
      </c>
      <c r="AH300" s="194"/>
      <c r="AI300" s="194"/>
      <c r="AJ300" s="208" t="s">
        <v>122</v>
      </c>
      <c r="AK300" s="209">
        <f t="shared" ref="AK300" si="355">ROUND(AC300*AG300/AC301,2)</f>
        <v>20.2</v>
      </c>
      <c r="AL300" s="209"/>
      <c r="AM300" s="209"/>
      <c r="AN300" s="208" t="s">
        <v>103</v>
      </c>
      <c r="AO300" s="208"/>
      <c r="AP300" s="80"/>
    </row>
    <row r="301" spans="2:42" x14ac:dyDescent="0.2">
      <c r="B301" s="37"/>
      <c r="C301" s="208" t="s">
        <v>122</v>
      </c>
      <c r="D301" s="212">
        <f t="shared" ref="D301" si="356">ROUND(D299/D300,2)</f>
        <v>6.47</v>
      </c>
      <c r="E301" s="212"/>
      <c r="F301" s="212"/>
      <c r="G301" s="208" t="s">
        <v>70</v>
      </c>
      <c r="H301" s="208"/>
      <c r="I301" s="37"/>
      <c r="J301" s="37"/>
      <c r="K301" s="37"/>
      <c r="L301" s="37"/>
      <c r="M301" s="37"/>
      <c r="N301" s="208" t="s">
        <v>122</v>
      </c>
      <c r="O301" s="212">
        <f t="shared" ref="O301" si="357">ROUND(O299*R299/O300,2)</f>
        <v>36.86</v>
      </c>
      <c r="P301" s="212"/>
      <c r="Q301" s="212"/>
      <c r="R301" s="208" t="s">
        <v>70</v>
      </c>
      <c r="S301" s="208"/>
      <c r="T301" s="37"/>
      <c r="U301" s="37"/>
      <c r="V301" s="37"/>
      <c r="W301" s="37"/>
      <c r="X301" s="37"/>
      <c r="Y301" s="37"/>
      <c r="Z301" s="208"/>
      <c r="AA301" s="208"/>
      <c r="AB301" s="208"/>
      <c r="AC301" s="208">
        <f t="shared" ref="AC301" si="358">D291</f>
        <v>125</v>
      </c>
      <c r="AD301" s="208"/>
      <c r="AE301" s="208"/>
      <c r="AF301" s="208"/>
      <c r="AG301" s="208"/>
      <c r="AH301" s="208"/>
      <c r="AI301" s="208"/>
      <c r="AJ301" s="208"/>
      <c r="AK301" s="209"/>
      <c r="AL301" s="209"/>
      <c r="AM301" s="209"/>
      <c r="AN301" s="208"/>
      <c r="AO301" s="208"/>
      <c r="AP301" s="80"/>
    </row>
    <row r="302" spans="2:42" x14ac:dyDescent="0.2">
      <c r="B302" s="37"/>
      <c r="C302" s="208"/>
      <c r="D302" s="212"/>
      <c r="E302" s="212"/>
      <c r="F302" s="212"/>
      <c r="G302" s="208"/>
      <c r="H302" s="208"/>
      <c r="I302" s="37"/>
      <c r="J302" s="37"/>
      <c r="K302" s="37"/>
      <c r="L302" s="37"/>
      <c r="M302" s="37"/>
      <c r="N302" s="208"/>
      <c r="O302" s="212"/>
      <c r="P302" s="212"/>
      <c r="Q302" s="212"/>
      <c r="R302" s="208"/>
      <c r="S302" s="208"/>
      <c r="T302" s="37"/>
      <c r="U302" s="37"/>
      <c r="V302" s="37"/>
      <c r="W302" s="37"/>
      <c r="X302" s="37"/>
      <c r="Y302" s="37"/>
      <c r="Z302" s="37"/>
      <c r="AA302" s="37"/>
      <c r="AB302" s="37"/>
      <c r="AC302" s="37"/>
      <c r="AD302" s="37"/>
      <c r="AE302" s="37"/>
      <c r="AF302" s="37"/>
      <c r="AG302" s="37"/>
      <c r="AH302" s="37"/>
      <c r="AI302" s="37"/>
      <c r="AJ302" s="37"/>
      <c r="AK302" s="80"/>
      <c r="AL302" s="80"/>
      <c r="AM302" s="80"/>
      <c r="AN302" s="80"/>
      <c r="AO302" s="80"/>
      <c r="AP302" s="80"/>
    </row>
    <row r="303" spans="2:42" x14ac:dyDescent="0.2">
      <c r="B303" s="80"/>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80"/>
      <c r="AL303" s="80"/>
      <c r="AM303" s="80"/>
      <c r="AN303" s="80"/>
      <c r="AO303" s="80"/>
      <c r="AP303" s="80"/>
    </row>
    <row r="304" spans="2:42" x14ac:dyDescent="0.2">
      <c r="B304" s="80" t="s">
        <v>135</v>
      </c>
      <c r="C304" s="80"/>
      <c r="D304" s="80"/>
      <c r="E304" s="80"/>
      <c r="F304" s="80"/>
      <c r="G304" s="80"/>
      <c r="H304" s="80"/>
      <c r="I304" s="80"/>
      <c r="J304" s="80"/>
      <c r="K304" s="80"/>
      <c r="L304" s="80"/>
      <c r="M304" s="80"/>
      <c r="N304" s="80"/>
      <c r="O304" s="80"/>
      <c r="P304" s="37"/>
      <c r="Q304" s="37"/>
      <c r="R304" s="37"/>
      <c r="S304" s="37"/>
      <c r="T304" s="37"/>
      <c r="U304" s="37"/>
      <c r="V304" s="37"/>
      <c r="W304" s="37"/>
      <c r="X304" s="37"/>
      <c r="Y304" s="37"/>
      <c r="Z304" s="37"/>
      <c r="AA304" s="37"/>
      <c r="AB304" s="37"/>
      <c r="AC304" s="37"/>
      <c r="AD304" s="37"/>
      <c r="AE304" s="37"/>
      <c r="AF304" s="37"/>
      <c r="AG304" s="37"/>
      <c r="AH304" s="37"/>
      <c r="AI304" s="37"/>
      <c r="AJ304" s="37"/>
      <c r="AK304" s="80"/>
      <c r="AL304" s="80"/>
      <c r="AM304" s="80"/>
      <c r="AN304" s="80"/>
      <c r="AO304" s="80"/>
      <c r="AP304" s="80"/>
    </row>
    <row r="305" spans="2:42" x14ac:dyDescent="0.2">
      <c r="B305" s="208" t="s">
        <v>137</v>
      </c>
      <c r="C305" s="208"/>
      <c r="D305" s="208"/>
      <c r="E305" s="208"/>
      <c r="F305" s="208"/>
      <c r="G305" s="80" t="s">
        <v>122</v>
      </c>
      <c r="H305" s="208">
        <f t="shared" ref="H305" si="359">D301</f>
        <v>6.47</v>
      </c>
      <c r="I305" s="208"/>
      <c r="J305" s="80" t="str">
        <f t="shared" ref="J305" si="360">IF(N291="前方","+","-")</f>
        <v>+</v>
      </c>
      <c r="K305" s="213">
        <f t="shared" ref="K305" si="361">AK298</f>
        <v>16.66</v>
      </c>
      <c r="L305" s="213"/>
      <c r="M305" s="213"/>
      <c r="N305" s="37" t="s">
        <v>102</v>
      </c>
      <c r="O305" s="212">
        <f t="shared" ref="O305" si="362">(H305+(K305*IF(N291="後方",-1,1)))</f>
        <v>23.13</v>
      </c>
      <c r="P305" s="212"/>
      <c r="Q305" s="212"/>
      <c r="R305" s="208" t="s">
        <v>103</v>
      </c>
      <c r="S305" s="208"/>
      <c r="T305" s="37"/>
      <c r="U305" s="37"/>
      <c r="V305" s="37"/>
      <c r="W305" s="37"/>
      <c r="X305" s="37"/>
      <c r="Y305" s="37"/>
      <c r="Z305" s="37"/>
      <c r="AA305" s="37"/>
      <c r="AB305" s="37"/>
      <c r="AC305" s="37"/>
      <c r="AD305" s="37"/>
      <c r="AE305" s="37"/>
      <c r="AF305" s="37"/>
      <c r="AG305" s="37"/>
      <c r="AH305" s="37"/>
      <c r="AI305" s="37"/>
      <c r="AJ305" s="37"/>
      <c r="AK305" s="80"/>
      <c r="AL305" s="80"/>
      <c r="AM305" s="80"/>
      <c r="AN305" s="80"/>
      <c r="AO305" s="80"/>
      <c r="AP305" s="80"/>
    </row>
    <row r="306" spans="2:42" x14ac:dyDescent="0.2">
      <c r="B306" s="208" t="s">
        <v>136</v>
      </c>
      <c r="C306" s="208"/>
      <c r="D306" s="208"/>
      <c r="E306" s="208"/>
      <c r="F306" s="208"/>
      <c r="G306" s="80" t="s">
        <v>122</v>
      </c>
      <c r="H306" s="208">
        <f t="shared" ref="H306" si="363">D301</f>
        <v>6.47</v>
      </c>
      <c r="I306" s="208"/>
      <c r="J306" s="80" t="str">
        <f t="shared" ref="J306" si="364">IF(J305="+","-","+")</f>
        <v>-</v>
      </c>
      <c r="K306" s="208">
        <f t="shared" ref="K306" si="365">AK300</f>
        <v>20.2</v>
      </c>
      <c r="L306" s="208"/>
      <c r="M306" s="208"/>
      <c r="N306" s="37" t="s">
        <v>102</v>
      </c>
      <c r="O306" s="212">
        <f t="shared" ref="O306" si="366">(H306+(K306*IF(N291="後方",1,-1)))</f>
        <v>-13.73</v>
      </c>
      <c r="P306" s="212"/>
      <c r="Q306" s="212"/>
      <c r="R306" s="208" t="s">
        <v>103</v>
      </c>
      <c r="S306" s="208"/>
      <c r="T306" s="37"/>
      <c r="U306" s="37"/>
      <c r="V306" s="37"/>
      <c r="W306" s="37"/>
      <c r="X306" s="37"/>
      <c r="Y306" s="37"/>
      <c r="Z306" s="37"/>
      <c r="AA306" s="37"/>
      <c r="AB306" s="37"/>
      <c r="AC306" s="37"/>
      <c r="AD306" s="37"/>
      <c r="AE306" s="37"/>
      <c r="AF306" s="37"/>
      <c r="AG306" s="37"/>
      <c r="AH306" s="37"/>
      <c r="AI306" s="37"/>
      <c r="AJ306" s="37"/>
      <c r="AK306" s="80"/>
      <c r="AL306" s="80"/>
      <c r="AM306" s="80"/>
      <c r="AN306" s="80"/>
      <c r="AO306" s="80"/>
      <c r="AP306" s="80"/>
    </row>
    <row r="308" spans="2:42" x14ac:dyDescent="0.2">
      <c r="B308" s="15" t="s">
        <v>233</v>
      </c>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97" t="s">
        <v>118</v>
      </c>
      <c r="AG308" s="98" t="s">
        <v>119</v>
      </c>
      <c r="AI308" s="15"/>
      <c r="AJ308" s="15"/>
    </row>
    <row r="309" spans="2:42" x14ac:dyDescent="0.2">
      <c r="B309" s="238" t="s">
        <v>9</v>
      </c>
      <c r="C309" s="201"/>
      <c r="D309" s="204">
        <v>120</v>
      </c>
      <c r="E309" s="204"/>
      <c r="F309" s="200" t="s">
        <v>108</v>
      </c>
      <c r="G309" s="201"/>
      <c r="H309" s="201"/>
      <c r="I309" s="201"/>
      <c r="J309" s="201"/>
      <c r="K309" s="201"/>
      <c r="L309" s="201"/>
      <c r="M309" s="201"/>
      <c r="N309" s="243" t="s">
        <v>119</v>
      </c>
      <c r="O309" s="243"/>
      <c r="P309" s="204">
        <v>20</v>
      </c>
      <c r="Q309" s="204"/>
      <c r="R309" s="200" t="s">
        <v>109</v>
      </c>
      <c r="S309" s="201"/>
      <c r="T309" s="201"/>
      <c r="U309" s="201"/>
      <c r="V309" s="204">
        <v>150</v>
      </c>
      <c r="W309" s="204"/>
      <c r="X309" s="200" t="s">
        <v>110</v>
      </c>
      <c r="Y309" s="201"/>
      <c r="Z309" s="201"/>
      <c r="AA309" s="201"/>
      <c r="AB309" s="201"/>
      <c r="AC309" s="201"/>
      <c r="AD309" s="201"/>
      <c r="AE309" s="201"/>
      <c r="AF309" s="201"/>
      <c r="AG309" s="201"/>
      <c r="AH309" s="201"/>
      <c r="AI309" s="201"/>
      <c r="AJ309" s="201"/>
      <c r="AK309" s="201"/>
      <c r="AL309" s="201"/>
      <c r="AM309" s="201"/>
      <c r="AN309" s="201"/>
      <c r="AO309" s="201"/>
      <c r="AP309" s="16"/>
    </row>
    <row r="310" spans="2:42" x14ac:dyDescent="0.2">
      <c r="B310" s="205" t="s">
        <v>111</v>
      </c>
      <c r="C310" s="207"/>
      <c r="D310" s="207"/>
      <c r="E310" s="207"/>
      <c r="F310" s="207"/>
      <c r="G310" s="207"/>
      <c r="H310" s="207"/>
      <c r="I310" s="207"/>
      <c r="J310" s="207"/>
      <c r="K310" s="207"/>
      <c r="L310" s="207"/>
      <c r="M310" s="207"/>
      <c r="N310" s="207"/>
      <c r="O310" s="207"/>
      <c r="P310" s="207"/>
      <c r="Q310" s="207"/>
      <c r="R310" s="207"/>
      <c r="S310" s="18">
        <v>8</v>
      </c>
      <c r="T310" s="74" t="s">
        <v>112</v>
      </c>
      <c r="U310" s="244" t="s">
        <v>119</v>
      </c>
      <c r="V310" s="244"/>
      <c r="W310" s="206" t="s">
        <v>113</v>
      </c>
      <c r="X310" s="207"/>
      <c r="Y310" s="207"/>
      <c r="Z310" s="207"/>
      <c r="AA310" s="207"/>
      <c r="AB310" s="207"/>
      <c r="AC310" s="207"/>
      <c r="AD310" s="207"/>
      <c r="AE310" s="207"/>
      <c r="AF310" s="207"/>
      <c r="AG310" s="246">
        <v>20.2</v>
      </c>
      <c r="AH310" s="246"/>
      <c r="AI310" s="245" t="s">
        <v>114</v>
      </c>
      <c r="AJ310" s="245"/>
      <c r="AK310" s="245"/>
      <c r="AL310" s="245"/>
      <c r="AM310" s="245"/>
      <c r="AN310" s="245"/>
      <c r="AO310" s="245"/>
      <c r="AP310" s="17"/>
    </row>
    <row r="311" spans="2:42" x14ac:dyDescent="0.2">
      <c r="B311" s="205" t="s">
        <v>333</v>
      </c>
      <c r="C311" s="207"/>
      <c r="D311" s="207"/>
      <c r="E311" s="207"/>
      <c r="F311" s="207"/>
      <c r="G311" s="207"/>
      <c r="H311" s="207"/>
      <c r="I311" s="207"/>
      <c r="J311" s="207"/>
      <c r="K311" s="207"/>
      <c r="L311" s="207"/>
      <c r="M311" s="207"/>
      <c r="N311" s="207"/>
      <c r="O311" s="207"/>
      <c r="P311" s="207"/>
      <c r="Q311" s="207"/>
      <c r="R311" s="207"/>
      <c r="S311" s="207"/>
      <c r="T311" s="207"/>
      <c r="U311" s="202">
        <v>113</v>
      </c>
      <c r="V311" s="202"/>
      <c r="W311" s="206" t="s">
        <v>116</v>
      </c>
      <c r="X311" s="206"/>
      <c r="Y311" s="206"/>
      <c r="Z311" s="206"/>
      <c r="AA311" s="206"/>
      <c r="AB311" s="206"/>
      <c r="AC311" s="206"/>
      <c r="AD311" s="206"/>
      <c r="AE311" s="206"/>
      <c r="AF311" s="206"/>
      <c r="AG311" s="206"/>
      <c r="AH311" s="206"/>
      <c r="AI311" s="206"/>
      <c r="AJ311" s="206"/>
      <c r="AK311" s="206"/>
      <c r="AL311" s="206"/>
      <c r="AM311" s="206"/>
      <c r="AN311" s="206"/>
      <c r="AO311" s="206"/>
      <c r="AP311" s="242"/>
    </row>
    <row r="312" spans="2:42" x14ac:dyDescent="0.2">
      <c r="B312" s="235" t="s">
        <v>117</v>
      </c>
      <c r="C312" s="236"/>
      <c r="D312" s="236"/>
      <c r="E312" s="23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1"/>
      <c r="AL312" s="1"/>
      <c r="AM312" s="1"/>
      <c r="AN312" s="1"/>
      <c r="AO312" s="1"/>
      <c r="AP312" s="19"/>
    </row>
    <row r="313" spans="2:42" x14ac:dyDescent="0.2">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row>
    <row r="314" spans="2:42" x14ac:dyDescent="0.2">
      <c r="B314" s="37" t="s">
        <v>120</v>
      </c>
      <c r="C314" s="37"/>
      <c r="D314" s="37"/>
      <c r="E314" s="37"/>
      <c r="F314" s="37"/>
      <c r="G314" s="37"/>
      <c r="H314" s="37"/>
      <c r="I314" s="37"/>
      <c r="J314" s="37"/>
      <c r="K314" s="37"/>
      <c r="L314" s="37"/>
      <c r="M314" s="37" t="s">
        <v>380</v>
      </c>
      <c r="N314" s="37"/>
      <c r="O314" s="37"/>
      <c r="P314" s="37"/>
      <c r="Q314" s="37"/>
      <c r="R314" s="37"/>
      <c r="S314" s="37"/>
      <c r="T314" s="37"/>
      <c r="U314" s="37"/>
      <c r="V314" s="37"/>
      <c r="W314" s="37"/>
      <c r="X314" s="37"/>
      <c r="Y314" s="37"/>
      <c r="Z314" s="37" t="s">
        <v>381</v>
      </c>
      <c r="AA314" s="37"/>
      <c r="AB314" s="37"/>
      <c r="AC314" s="37"/>
      <c r="AD314" s="37"/>
      <c r="AE314" s="37"/>
      <c r="AF314" s="37"/>
      <c r="AG314" s="37"/>
      <c r="AH314" s="37"/>
      <c r="AI314" s="37"/>
      <c r="AJ314" s="37"/>
      <c r="AK314" s="80"/>
      <c r="AL314" s="80"/>
      <c r="AM314" s="80"/>
      <c r="AN314" s="80"/>
      <c r="AO314" s="80"/>
      <c r="AP314" s="80"/>
    </row>
    <row r="315" spans="2:42" x14ac:dyDescent="0.2">
      <c r="B315" s="208" t="s">
        <v>121</v>
      </c>
      <c r="C315" s="208" t="s">
        <v>122</v>
      </c>
      <c r="D315" s="194" t="s">
        <v>92</v>
      </c>
      <c r="E315" s="194"/>
      <c r="F315" s="194"/>
      <c r="G315" s="37"/>
      <c r="H315" s="37"/>
      <c r="I315" s="37"/>
      <c r="J315" s="37"/>
      <c r="K315" s="37"/>
      <c r="L315" s="37"/>
      <c r="M315" s="208" t="s">
        <v>91</v>
      </c>
      <c r="N315" s="208" t="s">
        <v>122</v>
      </c>
      <c r="O315" s="194" t="s">
        <v>92</v>
      </c>
      <c r="P315" s="194"/>
      <c r="Q315" s="38" t="s">
        <v>105</v>
      </c>
      <c r="R315" s="194" t="s">
        <v>93</v>
      </c>
      <c r="S315" s="194"/>
      <c r="T315" s="37"/>
      <c r="U315" s="37"/>
      <c r="V315" s="37"/>
      <c r="W315" s="37"/>
      <c r="X315" s="37"/>
      <c r="Y315" s="37"/>
      <c r="Z315" s="37"/>
      <c r="AA315" s="37"/>
      <c r="AB315" s="37"/>
      <c r="AC315" s="37"/>
      <c r="AD315" s="37"/>
      <c r="AE315" s="37"/>
      <c r="AF315" s="37"/>
      <c r="AG315" s="37"/>
      <c r="AH315" s="37"/>
      <c r="AI315" s="37"/>
      <c r="AJ315" s="37"/>
      <c r="AK315" s="80"/>
      <c r="AL315" s="80"/>
      <c r="AM315" s="80"/>
      <c r="AN315" s="80"/>
      <c r="AO315" s="80"/>
      <c r="AP315" s="80"/>
    </row>
    <row r="316" spans="2:42" x14ac:dyDescent="0.2">
      <c r="B316" s="208"/>
      <c r="C316" s="208"/>
      <c r="D316" s="208" t="s">
        <v>124</v>
      </c>
      <c r="E316" s="208"/>
      <c r="F316" s="208"/>
      <c r="G316" s="37"/>
      <c r="H316" s="37"/>
      <c r="I316" s="37"/>
      <c r="J316" s="37"/>
      <c r="K316" s="37"/>
      <c r="L316" s="37"/>
      <c r="M316" s="208"/>
      <c r="N316" s="208"/>
      <c r="O316" s="208" t="s">
        <v>94</v>
      </c>
      <c r="P316" s="208"/>
      <c r="Q316" s="208"/>
      <c r="R316" s="208"/>
      <c r="S316" s="208"/>
      <c r="T316" s="37"/>
      <c r="U316" s="37"/>
      <c r="V316" s="37"/>
      <c r="W316" s="37"/>
      <c r="X316" s="37"/>
      <c r="Y316" s="37"/>
      <c r="Z316" s="208" t="s">
        <v>133</v>
      </c>
      <c r="AA316" s="208"/>
      <c r="AB316" s="208" t="s">
        <v>102</v>
      </c>
      <c r="AC316" s="241">
        <f t="shared" ref="AC316" si="367">O319</f>
        <v>26.55</v>
      </c>
      <c r="AD316" s="241"/>
      <c r="AE316" s="241"/>
      <c r="AF316" s="38" t="s">
        <v>105</v>
      </c>
      <c r="AG316" s="194">
        <f t="shared" ref="AG316" si="368">D309/2-S310*IF($U310="前方",1,-1)</f>
        <v>68</v>
      </c>
      <c r="AH316" s="194"/>
      <c r="AI316" s="194"/>
      <c r="AJ316" s="208" t="s">
        <v>122</v>
      </c>
      <c r="AK316" s="209">
        <f t="shared" ref="AK316" si="369">ROUND(AC316*AG316/AC317,2)</f>
        <v>15.05</v>
      </c>
      <c r="AL316" s="209"/>
      <c r="AM316" s="209"/>
      <c r="AN316" s="208" t="s">
        <v>103</v>
      </c>
      <c r="AO316" s="208"/>
      <c r="AP316" s="80"/>
    </row>
    <row r="317" spans="2:42" x14ac:dyDescent="0.2">
      <c r="B317" s="37"/>
      <c r="C317" s="208" t="s">
        <v>122</v>
      </c>
      <c r="D317" s="194">
        <f t="shared" ref="D317" si="370">V309</f>
        <v>150</v>
      </c>
      <c r="E317" s="194"/>
      <c r="F317" s="194"/>
      <c r="G317" s="37"/>
      <c r="H317" s="37"/>
      <c r="I317" s="37"/>
      <c r="J317" s="37"/>
      <c r="K317" s="37"/>
      <c r="L317" s="37"/>
      <c r="M317" s="208"/>
      <c r="N317" s="208" t="s">
        <v>122</v>
      </c>
      <c r="O317" s="194">
        <f t="shared" ref="O317" si="371">V309</f>
        <v>150</v>
      </c>
      <c r="P317" s="194"/>
      <c r="Q317" s="38" t="s">
        <v>105</v>
      </c>
      <c r="R317" s="194">
        <f t="shared" ref="R317" si="372">P309</f>
        <v>20</v>
      </c>
      <c r="S317" s="194"/>
      <c r="T317" s="37"/>
      <c r="U317" s="37"/>
      <c r="V317" s="37"/>
      <c r="W317" s="37"/>
      <c r="X317" s="37"/>
      <c r="Y317" s="37"/>
      <c r="Z317" s="208"/>
      <c r="AA317" s="208"/>
      <c r="AB317" s="208"/>
      <c r="AC317" s="208">
        <f t="shared" ref="AC317" si="373">D309</f>
        <v>120</v>
      </c>
      <c r="AD317" s="208"/>
      <c r="AE317" s="208"/>
      <c r="AF317" s="208"/>
      <c r="AG317" s="208"/>
      <c r="AH317" s="208"/>
      <c r="AI317" s="208"/>
      <c r="AJ317" s="208"/>
      <c r="AK317" s="209"/>
      <c r="AL317" s="209"/>
      <c r="AM317" s="209"/>
      <c r="AN317" s="208"/>
      <c r="AO317" s="208"/>
      <c r="AP317" s="80"/>
    </row>
    <row r="318" spans="2:42" x14ac:dyDescent="0.2">
      <c r="B318" s="37"/>
      <c r="C318" s="208"/>
      <c r="D318" s="208">
        <f t="shared" ref="D318" si="374">AG310</f>
        <v>20.2</v>
      </c>
      <c r="E318" s="208"/>
      <c r="F318" s="208"/>
      <c r="G318" s="37"/>
      <c r="H318" s="37"/>
      <c r="I318" s="37"/>
      <c r="J318" s="37"/>
      <c r="K318" s="37"/>
      <c r="L318" s="37"/>
      <c r="M318" s="208"/>
      <c r="N318" s="208"/>
      <c r="O318" s="208">
        <f t="shared" ref="O318" si="375">U311</f>
        <v>113</v>
      </c>
      <c r="P318" s="208"/>
      <c r="Q318" s="208"/>
      <c r="R318" s="208"/>
      <c r="S318" s="208"/>
      <c r="T318" s="37"/>
      <c r="U318" s="37"/>
      <c r="V318" s="37"/>
      <c r="W318" s="37"/>
      <c r="X318" s="37"/>
      <c r="Y318" s="37"/>
      <c r="Z318" s="208" t="s">
        <v>134</v>
      </c>
      <c r="AA318" s="208"/>
      <c r="AB318" s="208" t="s">
        <v>316</v>
      </c>
      <c r="AC318" s="241">
        <f t="shared" ref="AC318" si="376">O319</f>
        <v>26.55</v>
      </c>
      <c r="AD318" s="241"/>
      <c r="AE318" s="241"/>
      <c r="AF318" s="38" t="s">
        <v>105</v>
      </c>
      <c r="AG318" s="194">
        <f t="shared" ref="AG318" si="377">D309-AG316</f>
        <v>52</v>
      </c>
      <c r="AH318" s="194"/>
      <c r="AI318" s="194"/>
      <c r="AJ318" s="208" t="s">
        <v>122</v>
      </c>
      <c r="AK318" s="209">
        <f t="shared" ref="AK318" si="378">ROUND(AC318*AG318/AC319,2)</f>
        <v>11.51</v>
      </c>
      <c r="AL318" s="209"/>
      <c r="AM318" s="209"/>
      <c r="AN318" s="208" t="s">
        <v>103</v>
      </c>
      <c r="AO318" s="208"/>
      <c r="AP318" s="80"/>
    </row>
    <row r="319" spans="2:42" x14ac:dyDescent="0.2">
      <c r="B319" s="37"/>
      <c r="C319" s="208" t="s">
        <v>122</v>
      </c>
      <c r="D319" s="212">
        <f t="shared" ref="D319" si="379">ROUND(D317/D318,2)</f>
        <v>7.43</v>
      </c>
      <c r="E319" s="212"/>
      <c r="F319" s="212"/>
      <c r="G319" s="208" t="s">
        <v>70</v>
      </c>
      <c r="H319" s="208"/>
      <c r="I319" s="37"/>
      <c r="J319" s="37"/>
      <c r="K319" s="37"/>
      <c r="L319" s="37"/>
      <c r="M319" s="37"/>
      <c r="N319" s="208" t="s">
        <v>122</v>
      </c>
      <c r="O319" s="212">
        <f t="shared" ref="O319" si="380">ROUND(O317*R317/O318,2)</f>
        <v>26.55</v>
      </c>
      <c r="P319" s="212"/>
      <c r="Q319" s="212"/>
      <c r="R319" s="208" t="s">
        <v>70</v>
      </c>
      <c r="S319" s="208"/>
      <c r="T319" s="37"/>
      <c r="U319" s="37"/>
      <c r="V319" s="37"/>
      <c r="W319" s="37"/>
      <c r="X319" s="37"/>
      <c r="Y319" s="37"/>
      <c r="Z319" s="208"/>
      <c r="AA319" s="208"/>
      <c r="AB319" s="208"/>
      <c r="AC319" s="208">
        <f t="shared" ref="AC319" si="381">D309</f>
        <v>120</v>
      </c>
      <c r="AD319" s="208"/>
      <c r="AE319" s="208"/>
      <c r="AF319" s="208"/>
      <c r="AG319" s="208"/>
      <c r="AH319" s="208"/>
      <c r="AI319" s="208"/>
      <c r="AJ319" s="208"/>
      <c r="AK319" s="209"/>
      <c r="AL319" s="209"/>
      <c r="AM319" s="209"/>
      <c r="AN319" s="208"/>
      <c r="AO319" s="208"/>
      <c r="AP319" s="80"/>
    </row>
    <row r="320" spans="2:42" x14ac:dyDescent="0.2">
      <c r="B320" s="37"/>
      <c r="C320" s="208"/>
      <c r="D320" s="212"/>
      <c r="E320" s="212"/>
      <c r="F320" s="212"/>
      <c r="G320" s="208"/>
      <c r="H320" s="208"/>
      <c r="I320" s="37"/>
      <c r="J320" s="37"/>
      <c r="K320" s="37"/>
      <c r="L320" s="37"/>
      <c r="M320" s="37"/>
      <c r="N320" s="208"/>
      <c r="O320" s="212"/>
      <c r="P320" s="212"/>
      <c r="Q320" s="212"/>
      <c r="R320" s="208"/>
      <c r="S320" s="208"/>
      <c r="T320" s="37"/>
      <c r="U320" s="37"/>
      <c r="V320" s="37"/>
      <c r="W320" s="37"/>
      <c r="X320" s="37"/>
      <c r="Y320" s="37"/>
      <c r="Z320" s="37"/>
      <c r="AA320" s="37"/>
      <c r="AB320" s="37"/>
      <c r="AC320" s="37"/>
      <c r="AD320" s="37"/>
      <c r="AE320" s="37"/>
      <c r="AF320" s="37"/>
      <c r="AG320" s="37"/>
      <c r="AH320" s="37"/>
      <c r="AI320" s="37"/>
      <c r="AJ320" s="37"/>
      <c r="AK320" s="80"/>
      <c r="AL320" s="80"/>
      <c r="AM320" s="80"/>
      <c r="AN320" s="80"/>
      <c r="AO320" s="80"/>
      <c r="AP320" s="80"/>
    </row>
    <row r="321" spans="2:42" x14ac:dyDescent="0.2">
      <c r="B321" s="80"/>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80"/>
      <c r="AL321" s="80"/>
      <c r="AM321" s="80"/>
      <c r="AN321" s="80"/>
      <c r="AO321" s="80"/>
      <c r="AP321" s="80"/>
    </row>
    <row r="322" spans="2:42" x14ac:dyDescent="0.2">
      <c r="B322" s="80" t="s">
        <v>135</v>
      </c>
      <c r="C322" s="80"/>
      <c r="D322" s="80"/>
      <c r="E322" s="80"/>
      <c r="F322" s="80"/>
      <c r="G322" s="80"/>
      <c r="H322" s="80"/>
      <c r="I322" s="80"/>
      <c r="J322" s="80"/>
      <c r="K322" s="80"/>
      <c r="L322" s="80"/>
      <c r="M322" s="80"/>
      <c r="N322" s="80"/>
      <c r="O322" s="80"/>
      <c r="P322" s="37"/>
      <c r="Q322" s="37"/>
      <c r="R322" s="37"/>
      <c r="S322" s="37"/>
      <c r="T322" s="37"/>
      <c r="U322" s="37"/>
      <c r="V322" s="37"/>
      <c r="W322" s="37"/>
      <c r="X322" s="37"/>
      <c r="Y322" s="37"/>
      <c r="Z322" s="37"/>
      <c r="AA322" s="37"/>
      <c r="AB322" s="37"/>
      <c r="AC322" s="37"/>
      <c r="AD322" s="37"/>
      <c r="AE322" s="37"/>
      <c r="AF322" s="37"/>
      <c r="AG322" s="37"/>
      <c r="AH322" s="37"/>
      <c r="AI322" s="37"/>
      <c r="AJ322" s="37"/>
      <c r="AK322" s="80"/>
      <c r="AL322" s="80"/>
      <c r="AM322" s="80"/>
      <c r="AN322" s="80"/>
      <c r="AO322" s="80"/>
      <c r="AP322" s="80"/>
    </row>
    <row r="323" spans="2:42" x14ac:dyDescent="0.2">
      <c r="B323" s="208" t="s">
        <v>137</v>
      </c>
      <c r="C323" s="208"/>
      <c r="D323" s="208"/>
      <c r="E323" s="208"/>
      <c r="F323" s="208"/>
      <c r="G323" s="80" t="s">
        <v>122</v>
      </c>
      <c r="H323" s="208">
        <f t="shared" ref="H323" si="382">D319</f>
        <v>7.43</v>
      </c>
      <c r="I323" s="208"/>
      <c r="J323" s="80" t="str">
        <f t="shared" ref="J323" si="383">IF(N309="前方","+","-")</f>
        <v>-</v>
      </c>
      <c r="K323" s="213">
        <f t="shared" ref="K323" si="384">AK316</f>
        <v>15.05</v>
      </c>
      <c r="L323" s="213"/>
      <c r="M323" s="213"/>
      <c r="N323" s="37" t="s">
        <v>102</v>
      </c>
      <c r="O323" s="212">
        <f t="shared" ref="O323" si="385">(H323+(K323*IF(N309="後方",-1,1)))</f>
        <v>-7.620000000000001</v>
      </c>
      <c r="P323" s="212"/>
      <c r="Q323" s="212"/>
      <c r="R323" s="208" t="s">
        <v>103</v>
      </c>
      <c r="S323" s="208"/>
      <c r="T323" s="37"/>
      <c r="U323" s="37"/>
      <c r="V323" s="37"/>
      <c r="W323" s="37"/>
      <c r="X323" s="37"/>
      <c r="Y323" s="37"/>
      <c r="Z323" s="37"/>
      <c r="AA323" s="37"/>
      <c r="AB323" s="37"/>
      <c r="AC323" s="37"/>
      <c r="AD323" s="37"/>
      <c r="AE323" s="37"/>
      <c r="AF323" s="37"/>
      <c r="AG323" s="37"/>
      <c r="AH323" s="37"/>
      <c r="AI323" s="37"/>
      <c r="AJ323" s="37"/>
      <c r="AK323" s="80"/>
      <c r="AL323" s="80"/>
      <c r="AM323" s="80"/>
      <c r="AN323" s="80"/>
      <c r="AO323" s="80"/>
      <c r="AP323" s="80"/>
    </row>
    <row r="324" spans="2:42" x14ac:dyDescent="0.2">
      <c r="B324" s="208" t="s">
        <v>136</v>
      </c>
      <c r="C324" s="208"/>
      <c r="D324" s="208"/>
      <c r="E324" s="208"/>
      <c r="F324" s="208"/>
      <c r="G324" s="80" t="s">
        <v>122</v>
      </c>
      <c r="H324" s="208">
        <f t="shared" ref="H324" si="386">D319</f>
        <v>7.43</v>
      </c>
      <c r="I324" s="208"/>
      <c r="J324" s="80" t="str">
        <f t="shared" ref="J324" si="387">IF(J323="+","-","+")</f>
        <v>+</v>
      </c>
      <c r="K324" s="208">
        <f t="shared" ref="K324" si="388">AK318</f>
        <v>11.51</v>
      </c>
      <c r="L324" s="208"/>
      <c r="M324" s="208"/>
      <c r="N324" s="37" t="s">
        <v>102</v>
      </c>
      <c r="O324" s="212">
        <f t="shared" ref="O324" si="389">(H324+(K324*IF(N309="後方",1,-1)))</f>
        <v>18.939999999999998</v>
      </c>
      <c r="P324" s="212"/>
      <c r="Q324" s="212"/>
      <c r="R324" s="208" t="s">
        <v>103</v>
      </c>
      <c r="S324" s="208"/>
      <c r="T324" s="37"/>
      <c r="U324" s="37"/>
      <c r="V324" s="37"/>
      <c r="W324" s="37"/>
      <c r="X324" s="37"/>
      <c r="Y324" s="37"/>
      <c r="Z324" s="37"/>
      <c r="AA324" s="37"/>
      <c r="AB324" s="37"/>
      <c r="AC324" s="37"/>
      <c r="AD324" s="37"/>
      <c r="AE324" s="37"/>
      <c r="AF324" s="37"/>
      <c r="AG324" s="37"/>
      <c r="AH324" s="37"/>
      <c r="AI324" s="37"/>
      <c r="AJ324" s="37"/>
      <c r="AK324" s="80"/>
      <c r="AL324" s="80"/>
      <c r="AM324" s="80"/>
      <c r="AN324" s="80"/>
      <c r="AO324" s="80"/>
      <c r="AP324" s="80"/>
    </row>
    <row r="326" spans="2:42" x14ac:dyDescent="0.2">
      <c r="B326" s="15" t="s">
        <v>234</v>
      </c>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97" t="s">
        <v>118</v>
      </c>
      <c r="AG326" s="98" t="s">
        <v>119</v>
      </c>
      <c r="AI326" s="15"/>
      <c r="AJ326" s="15"/>
    </row>
    <row r="327" spans="2:42" x14ac:dyDescent="0.2">
      <c r="B327" s="238" t="s">
        <v>9</v>
      </c>
      <c r="C327" s="201"/>
      <c r="D327" s="204">
        <v>110</v>
      </c>
      <c r="E327" s="204"/>
      <c r="F327" s="200" t="s">
        <v>108</v>
      </c>
      <c r="G327" s="201"/>
      <c r="H327" s="201"/>
      <c r="I327" s="201"/>
      <c r="J327" s="201"/>
      <c r="K327" s="201"/>
      <c r="L327" s="201"/>
      <c r="M327" s="201"/>
      <c r="N327" s="243" t="s">
        <v>119</v>
      </c>
      <c r="O327" s="243"/>
      <c r="P327" s="204">
        <v>25</v>
      </c>
      <c r="Q327" s="204"/>
      <c r="R327" s="200" t="s">
        <v>109</v>
      </c>
      <c r="S327" s="201"/>
      <c r="T327" s="201"/>
      <c r="U327" s="201"/>
      <c r="V327" s="204">
        <v>125</v>
      </c>
      <c r="W327" s="204"/>
      <c r="X327" s="200" t="s">
        <v>110</v>
      </c>
      <c r="Y327" s="201"/>
      <c r="Z327" s="201"/>
      <c r="AA327" s="201"/>
      <c r="AB327" s="201"/>
      <c r="AC327" s="201"/>
      <c r="AD327" s="201"/>
      <c r="AE327" s="201"/>
      <c r="AF327" s="201"/>
      <c r="AG327" s="201"/>
      <c r="AH327" s="201"/>
      <c r="AI327" s="201"/>
      <c r="AJ327" s="201"/>
      <c r="AK327" s="201"/>
      <c r="AL327" s="201"/>
      <c r="AM327" s="201"/>
      <c r="AN327" s="201"/>
      <c r="AO327" s="201"/>
      <c r="AP327" s="16"/>
    </row>
    <row r="328" spans="2:42" x14ac:dyDescent="0.2">
      <c r="B328" s="205" t="s">
        <v>111</v>
      </c>
      <c r="C328" s="207"/>
      <c r="D328" s="207"/>
      <c r="E328" s="207"/>
      <c r="F328" s="207"/>
      <c r="G328" s="207"/>
      <c r="H328" s="207"/>
      <c r="I328" s="207"/>
      <c r="J328" s="207"/>
      <c r="K328" s="207"/>
      <c r="L328" s="207"/>
      <c r="M328" s="207"/>
      <c r="N328" s="207"/>
      <c r="O328" s="207"/>
      <c r="P328" s="207"/>
      <c r="Q328" s="207"/>
      <c r="R328" s="207"/>
      <c r="S328" s="18">
        <v>5</v>
      </c>
      <c r="T328" s="74" t="s">
        <v>112</v>
      </c>
      <c r="U328" s="244" t="s">
        <v>118</v>
      </c>
      <c r="V328" s="244"/>
      <c r="W328" s="206" t="s">
        <v>113</v>
      </c>
      <c r="X328" s="207"/>
      <c r="Y328" s="207"/>
      <c r="Z328" s="207"/>
      <c r="AA328" s="207"/>
      <c r="AB328" s="207"/>
      <c r="AC328" s="207"/>
      <c r="AD328" s="207"/>
      <c r="AE328" s="207"/>
      <c r="AF328" s="207"/>
      <c r="AG328" s="246">
        <v>19.8</v>
      </c>
      <c r="AH328" s="246"/>
      <c r="AI328" s="245" t="s">
        <v>114</v>
      </c>
      <c r="AJ328" s="245"/>
      <c r="AK328" s="245"/>
      <c r="AL328" s="245"/>
      <c r="AM328" s="245"/>
      <c r="AN328" s="245"/>
      <c r="AO328" s="245"/>
      <c r="AP328" s="17"/>
    </row>
    <row r="329" spans="2:42" x14ac:dyDescent="0.2">
      <c r="B329" s="205" t="s">
        <v>334</v>
      </c>
      <c r="C329" s="207"/>
      <c r="D329" s="207"/>
      <c r="E329" s="207"/>
      <c r="F329" s="207"/>
      <c r="G329" s="207"/>
      <c r="H329" s="207"/>
      <c r="I329" s="207"/>
      <c r="J329" s="207"/>
      <c r="K329" s="207"/>
      <c r="L329" s="207"/>
      <c r="M329" s="207"/>
      <c r="N329" s="207"/>
      <c r="O329" s="207"/>
      <c r="P329" s="207"/>
      <c r="Q329" s="207"/>
      <c r="R329" s="207"/>
      <c r="S329" s="207"/>
      <c r="T329" s="207"/>
      <c r="U329" s="202">
        <v>112</v>
      </c>
      <c r="V329" s="202"/>
      <c r="W329" s="206" t="s">
        <v>116</v>
      </c>
      <c r="X329" s="206"/>
      <c r="Y329" s="206"/>
      <c r="Z329" s="206"/>
      <c r="AA329" s="206"/>
      <c r="AB329" s="206"/>
      <c r="AC329" s="206"/>
      <c r="AD329" s="206"/>
      <c r="AE329" s="206"/>
      <c r="AF329" s="206"/>
      <c r="AG329" s="206"/>
      <c r="AH329" s="206"/>
      <c r="AI329" s="206"/>
      <c r="AJ329" s="206"/>
      <c r="AK329" s="206"/>
      <c r="AL329" s="206"/>
      <c r="AM329" s="206"/>
      <c r="AN329" s="206"/>
      <c r="AO329" s="206"/>
      <c r="AP329" s="242"/>
    </row>
    <row r="330" spans="2:42" x14ac:dyDescent="0.2">
      <c r="B330" s="235" t="s">
        <v>117</v>
      </c>
      <c r="C330" s="236"/>
      <c r="D330" s="236"/>
      <c r="E330" s="23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1"/>
      <c r="AL330" s="1"/>
      <c r="AM330" s="1"/>
      <c r="AN330" s="1"/>
      <c r="AO330" s="1"/>
      <c r="AP330" s="19"/>
    </row>
    <row r="331" spans="2:42" x14ac:dyDescent="0.2">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row>
    <row r="332" spans="2:42" x14ac:dyDescent="0.2">
      <c r="B332" s="37" t="s">
        <v>120</v>
      </c>
      <c r="C332" s="37"/>
      <c r="D332" s="37"/>
      <c r="E332" s="37"/>
      <c r="F332" s="37"/>
      <c r="G332" s="37"/>
      <c r="H332" s="37"/>
      <c r="I332" s="37"/>
      <c r="J332" s="37"/>
      <c r="K332" s="37"/>
      <c r="L332" s="37"/>
      <c r="M332" s="37" t="s">
        <v>380</v>
      </c>
      <c r="N332" s="37"/>
      <c r="O332" s="37"/>
      <c r="P332" s="37"/>
      <c r="Q332" s="37"/>
      <c r="R332" s="37"/>
      <c r="S332" s="37"/>
      <c r="T332" s="37"/>
      <c r="U332" s="37"/>
      <c r="V332" s="37"/>
      <c r="W332" s="37"/>
      <c r="X332" s="37"/>
      <c r="Y332" s="37"/>
      <c r="Z332" s="37" t="s">
        <v>381</v>
      </c>
      <c r="AA332" s="37"/>
      <c r="AB332" s="37"/>
      <c r="AC332" s="37"/>
      <c r="AD332" s="37"/>
      <c r="AE332" s="37"/>
      <c r="AF332" s="37"/>
      <c r="AG332" s="37"/>
      <c r="AH332" s="37"/>
      <c r="AI332" s="37"/>
      <c r="AJ332" s="37"/>
      <c r="AK332" s="80"/>
      <c r="AL332" s="80"/>
      <c r="AM332" s="80"/>
      <c r="AN332" s="80"/>
      <c r="AO332" s="80"/>
      <c r="AP332" s="80"/>
    </row>
    <row r="333" spans="2:42" x14ac:dyDescent="0.2">
      <c r="B333" s="208" t="s">
        <v>121</v>
      </c>
      <c r="C333" s="208" t="s">
        <v>122</v>
      </c>
      <c r="D333" s="194" t="s">
        <v>92</v>
      </c>
      <c r="E333" s="194"/>
      <c r="F333" s="194"/>
      <c r="G333" s="37"/>
      <c r="H333" s="37"/>
      <c r="I333" s="37"/>
      <c r="J333" s="37"/>
      <c r="K333" s="37"/>
      <c r="L333" s="37"/>
      <c r="M333" s="208" t="s">
        <v>91</v>
      </c>
      <c r="N333" s="208" t="s">
        <v>122</v>
      </c>
      <c r="O333" s="194" t="s">
        <v>92</v>
      </c>
      <c r="P333" s="194"/>
      <c r="Q333" s="38" t="s">
        <v>105</v>
      </c>
      <c r="R333" s="194" t="s">
        <v>93</v>
      </c>
      <c r="S333" s="194"/>
      <c r="T333" s="37"/>
      <c r="U333" s="37"/>
      <c r="V333" s="37"/>
      <c r="W333" s="37"/>
      <c r="X333" s="37"/>
      <c r="Y333" s="37"/>
      <c r="Z333" s="37"/>
      <c r="AA333" s="37"/>
      <c r="AB333" s="37"/>
      <c r="AC333" s="37"/>
      <c r="AD333" s="37"/>
      <c r="AE333" s="37"/>
      <c r="AF333" s="37"/>
      <c r="AG333" s="37"/>
      <c r="AH333" s="37"/>
      <c r="AI333" s="37"/>
      <c r="AJ333" s="37"/>
      <c r="AK333" s="80"/>
      <c r="AL333" s="80"/>
      <c r="AM333" s="80"/>
      <c r="AN333" s="80"/>
      <c r="AO333" s="80"/>
      <c r="AP333" s="80"/>
    </row>
    <row r="334" spans="2:42" x14ac:dyDescent="0.2">
      <c r="B334" s="208"/>
      <c r="C334" s="208"/>
      <c r="D334" s="208" t="s">
        <v>124</v>
      </c>
      <c r="E334" s="208"/>
      <c r="F334" s="208"/>
      <c r="G334" s="37"/>
      <c r="H334" s="37"/>
      <c r="I334" s="37"/>
      <c r="J334" s="37"/>
      <c r="K334" s="37"/>
      <c r="L334" s="37"/>
      <c r="M334" s="208"/>
      <c r="N334" s="208"/>
      <c r="O334" s="208" t="s">
        <v>94</v>
      </c>
      <c r="P334" s="208"/>
      <c r="Q334" s="208"/>
      <c r="R334" s="208"/>
      <c r="S334" s="208"/>
      <c r="T334" s="37"/>
      <c r="U334" s="37"/>
      <c r="V334" s="37"/>
      <c r="W334" s="37"/>
      <c r="X334" s="37"/>
      <c r="Y334" s="37"/>
      <c r="Z334" s="208" t="s">
        <v>133</v>
      </c>
      <c r="AA334" s="208"/>
      <c r="AB334" s="208" t="s">
        <v>102</v>
      </c>
      <c r="AC334" s="241">
        <f t="shared" ref="AC334" si="390">O337</f>
        <v>27.9</v>
      </c>
      <c r="AD334" s="241"/>
      <c r="AE334" s="241"/>
      <c r="AF334" s="38" t="s">
        <v>105</v>
      </c>
      <c r="AG334" s="194">
        <f t="shared" ref="AG334" si="391">D327/2-S328*IF($U328="前方",1,-1)</f>
        <v>50</v>
      </c>
      <c r="AH334" s="194"/>
      <c r="AI334" s="194"/>
      <c r="AJ334" s="208" t="s">
        <v>122</v>
      </c>
      <c r="AK334" s="209">
        <f t="shared" ref="AK334" si="392">ROUND(AC334*AG334/AC335,2)</f>
        <v>12.68</v>
      </c>
      <c r="AL334" s="209"/>
      <c r="AM334" s="209"/>
      <c r="AN334" s="208" t="s">
        <v>103</v>
      </c>
      <c r="AO334" s="208"/>
      <c r="AP334" s="80"/>
    </row>
    <row r="335" spans="2:42" x14ac:dyDescent="0.2">
      <c r="B335" s="37"/>
      <c r="C335" s="208" t="s">
        <v>122</v>
      </c>
      <c r="D335" s="194">
        <f t="shared" ref="D335" si="393">V327</f>
        <v>125</v>
      </c>
      <c r="E335" s="194"/>
      <c r="F335" s="194"/>
      <c r="G335" s="37"/>
      <c r="H335" s="37"/>
      <c r="I335" s="37"/>
      <c r="J335" s="37"/>
      <c r="K335" s="37"/>
      <c r="L335" s="37"/>
      <c r="M335" s="208"/>
      <c r="N335" s="208" t="s">
        <v>122</v>
      </c>
      <c r="O335" s="194">
        <f t="shared" ref="O335" si="394">V327</f>
        <v>125</v>
      </c>
      <c r="P335" s="194"/>
      <c r="Q335" s="38" t="s">
        <v>105</v>
      </c>
      <c r="R335" s="194">
        <f t="shared" ref="R335" si="395">P327</f>
        <v>25</v>
      </c>
      <c r="S335" s="194"/>
      <c r="T335" s="37"/>
      <c r="U335" s="37"/>
      <c r="V335" s="37"/>
      <c r="W335" s="37"/>
      <c r="X335" s="37"/>
      <c r="Y335" s="37"/>
      <c r="Z335" s="208"/>
      <c r="AA335" s="208"/>
      <c r="AB335" s="208"/>
      <c r="AC335" s="208">
        <f t="shared" ref="AC335" si="396">D327</f>
        <v>110</v>
      </c>
      <c r="AD335" s="208"/>
      <c r="AE335" s="208"/>
      <c r="AF335" s="208"/>
      <c r="AG335" s="208"/>
      <c r="AH335" s="208"/>
      <c r="AI335" s="208"/>
      <c r="AJ335" s="208"/>
      <c r="AK335" s="209"/>
      <c r="AL335" s="209"/>
      <c r="AM335" s="209"/>
      <c r="AN335" s="208"/>
      <c r="AO335" s="208"/>
      <c r="AP335" s="80"/>
    </row>
    <row r="336" spans="2:42" x14ac:dyDescent="0.2">
      <c r="B336" s="37"/>
      <c r="C336" s="208"/>
      <c r="D336" s="208">
        <f t="shared" ref="D336" si="397">AG328</f>
        <v>19.8</v>
      </c>
      <c r="E336" s="208"/>
      <c r="F336" s="208"/>
      <c r="G336" s="37"/>
      <c r="H336" s="37"/>
      <c r="I336" s="37"/>
      <c r="J336" s="37"/>
      <c r="K336" s="37"/>
      <c r="L336" s="37"/>
      <c r="M336" s="208"/>
      <c r="N336" s="208"/>
      <c r="O336" s="208">
        <f t="shared" ref="O336" si="398">U329</f>
        <v>112</v>
      </c>
      <c r="P336" s="208"/>
      <c r="Q336" s="208"/>
      <c r="R336" s="208"/>
      <c r="S336" s="208"/>
      <c r="T336" s="37"/>
      <c r="U336" s="37"/>
      <c r="V336" s="37"/>
      <c r="W336" s="37"/>
      <c r="X336" s="37"/>
      <c r="Y336" s="37"/>
      <c r="Z336" s="208" t="s">
        <v>134</v>
      </c>
      <c r="AA336" s="208"/>
      <c r="AB336" s="208" t="s">
        <v>316</v>
      </c>
      <c r="AC336" s="241">
        <f t="shared" ref="AC336" si="399">O337</f>
        <v>27.9</v>
      </c>
      <c r="AD336" s="241"/>
      <c r="AE336" s="241"/>
      <c r="AF336" s="38" t="s">
        <v>105</v>
      </c>
      <c r="AG336" s="194">
        <f t="shared" ref="AG336" si="400">D327-AG334</f>
        <v>60</v>
      </c>
      <c r="AH336" s="194"/>
      <c r="AI336" s="194"/>
      <c r="AJ336" s="208" t="s">
        <v>122</v>
      </c>
      <c r="AK336" s="209">
        <f t="shared" ref="AK336" si="401">ROUND(AC336*AG336/AC337,2)</f>
        <v>15.22</v>
      </c>
      <c r="AL336" s="209"/>
      <c r="AM336" s="209"/>
      <c r="AN336" s="208" t="s">
        <v>103</v>
      </c>
      <c r="AO336" s="208"/>
      <c r="AP336" s="80"/>
    </row>
    <row r="337" spans="2:42" x14ac:dyDescent="0.2">
      <c r="B337" s="37"/>
      <c r="C337" s="208" t="s">
        <v>122</v>
      </c>
      <c r="D337" s="212">
        <f t="shared" ref="D337" si="402">ROUND(D335/D336,2)</f>
        <v>6.31</v>
      </c>
      <c r="E337" s="212"/>
      <c r="F337" s="212"/>
      <c r="G337" s="208" t="s">
        <v>70</v>
      </c>
      <c r="H337" s="208"/>
      <c r="I337" s="37"/>
      <c r="J337" s="37"/>
      <c r="K337" s="37"/>
      <c r="L337" s="37"/>
      <c r="M337" s="37"/>
      <c r="N337" s="208" t="s">
        <v>122</v>
      </c>
      <c r="O337" s="212">
        <f t="shared" ref="O337" si="403">ROUND(O335*R335/O336,2)</f>
        <v>27.9</v>
      </c>
      <c r="P337" s="212"/>
      <c r="Q337" s="212"/>
      <c r="R337" s="208" t="s">
        <v>70</v>
      </c>
      <c r="S337" s="208"/>
      <c r="T337" s="37"/>
      <c r="U337" s="37"/>
      <c r="V337" s="37"/>
      <c r="W337" s="37"/>
      <c r="X337" s="37"/>
      <c r="Y337" s="37"/>
      <c r="Z337" s="208"/>
      <c r="AA337" s="208"/>
      <c r="AB337" s="208"/>
      <c r="AC337" s="208">
        <f t="shared" ref="AC337" si="404">D327</f>
        <v>110</v>
      </c>
      <c r="AD337" s="208"/>
      <c r="AE337" s="208"/>
      <c r="AF337" s="208"/>
      <c r="AG337" s="208"/>
      <c r="AH337" s="208"/>
      <c r="AI337" s="208"/>
      <c r="AJ337" s="208"/>
      <c r="AK337" s="209"/>
      <c r="AL337" s="209"/>
      <c r="AM337" s="209"/>
      <c r="AN337" s="208"/>
      <c r="AO337" s="208"/>
      <c r="AP337" s="80"/>
    </row>
    <row r="338" spans="2:42" x14ac:dyDescent="0.2">
      <c r="B338" s="37"/>
      <c r="C338" s="208"/>
      <c r="D338" s="212"/>
      <c r="E338" s="212"/>
      <c r="F338" s="212"/>
      <c r="G338" s="208"/>
      <c r="H338" s="208"/>
      <c r="I338" s="37"/>
      <c r="J338" s="37"/>
      <c r="K338" s="37"/>
      <c r="L338" s="37"/>
      <c r="M338" s="37"/>
      <c r="N338" s="208"/>
      <c r="O338" s="212"/>
      <c r="P338" s="212"/>
      <c r="Q338" s="212"/>
      <c r="R338" s="208"/>
      <c r="S338" s="208"/>
      <c r="T338" s="37"/>
      <c r="U338" s="37"/>
      <c r="V338" s="37"/>
      <c r="W338" s="37"/>
      <c r="X338" s="37"/>
      <c r="Y338" s="37"/>
      <c r="Z338" s="37"/>
      <c r="AA338" s="37"/>
      <c r="AB338" s="37"/>
      <c r="AC338" s="37"/>
      <c r="AD338" s="37"/>
      <c r="AE338" s="37"/>
      <c r="AF338" s="37"/>
      <c r="AG338" s="37"/>
      <c r="AH338" s="37"/>
      <c r="AI338" s="37"/>
      <c r="AJ338" s="37"/>
      <c r="AK338" s="80"/>
      <c r="AL338" s="80"/>
      <c r="AM338" s="80"/>
      <c r="AN338" s="80"/>
      <c r="AO338" s="80"/>
      <c r="AP338" s="80"/>
    </row>
    <row r="339" spans="2:42" x14ac:dyDescent="0.2">
      <c r="B339" s="80"/>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80"/>
      <c r="AL339" s="80"/>
      <c r="AM339" s="80"/>
      <c r="AN339" s="80"/>
      <c r="AO339" s="80"/>
      <c r="AP339" s="80"/>
    </row>
    <row r="340" spans="2:42" x14ac:dyDescent="0.2">
      <c r="B340" s="80" t="s">
        <v>135</v>
      </c>
      <c r="C340" s="80"/>
      <c r="D340" s="80"/>
      <c r="E340" s="80"/>
      <c r="F340" s="80"/>
      <c r="G340" s="80"/>
      <c r="H340" s="80"/>
      <c r="I340" s="80"/>
      <c r="J340" s="80"/>
      <c r="K340" s="80"/>
      <c r="L340" s="80"/>
      <c r="M340" s="80"/>
      <c r="N340" s="80"/>
      <c r="O340" s="80"/>
      <c r="P340" s="37"/>
      <c r="Q340" s="37"/>
      <c r="R340" s="37"/>
      <c r="S340" s="37"/>
      <c r="T340" s="37"/>
      <c r="U340" s="37"/>
      <c r="V340" s="37"/>
      <c r="W340" s="37"/>
      <c r="X340" s="37"/>
      <c r="Y340" s="37"/>
      <c r="Z340" s="37"/>
      <c r="AA340" s="37"/>
      <c r="AB340" s="37"/>
      <c r="AC340" s="37"/>
      <c r="AD340" s="37"/>
      <c r="AE340" s="37"/>
      <c r="AF340" s="37"/>
      <c r="AG340" s="37"/>
      <c r="AH340" s="37"/>
      <c r="AI340" s="37"/>
      <c r="AJ340" s="37"/>
      <c r="AK340" s="80"/>
      <c r="AL340" s="80"/>
      <c r="AM340" s="80"/>
      <c r="AN340" s="80"/>
      <c r="AO340" s="80"/>
      <c r="AP340" s="80"/>
    </row>
    <row r="341" spans="2:42" x14ac:dyDescent="0.2">
      <c r="B341" s="208" t="s">
        <v>137</v>
      </c>
      <c r="C341" s="208"/>
      <c r="D341" s="208"/>
      <c r="E341" s="208"/>
      <c r="F341" s="208"/>
      <c r="G341" s="80" t="s">
        <v>122</v>
      </c>
      <c r="H341" s="208">
        <f t="shared" ref="H341" si="405">D337</f>
        <v>6.31</v>
      </c>
      <c r="I341" s="208"/>
      <c r="J341" s="80" t="str">
        <f t="shared" ref="J341" si="406">IF(N327="前方","+","-")</f>
        <v>-</v>
      </c>
      <c r="K341" s="213">
        <f t="shared" ref="K341" si="407">AK334</f>
        <v>12.68</v>
      </c>
      <c r="L341" s="213"/>
      <c r="M341" s="213"/>
      <c r="N341" s="37" t="s">
        <v>102</v>
      </c>
      <c r="O341" s="212">
        <f t="shared" ref="O341" si="408">(H341+(K341*IF(N327="後方",-1,1)))</f>
        <v>-6.37</v>
      </c>
      <c r="P341" s="212"/>
      <c r="Q341" s="212"/>
      <c r="R341" s="208" t="s">
        <v>103</v>
      </c>
      <c r="S341" s="208"/>
      <c r="T341" s="37"/>
      <c r="U341" s="37"/>
      <c r="V341" s="37"/>
      <c r="W341" s="37"/>
      <c r="X341" s="37"/>
      <c r="Y341" s="37"/>
      <c r="Z341" s="37"/>
      <c r="AA341" s="37"/>
      <c r="AB341" s="37"/>
      <c r="AC341" s="37"/>
      <c r="AD341" s="37"/>
      <c r="AE341" s="37"/>
      <c r="AF341" s="37"/>
      <c r="AG341" s="37"/>
      <c r="AH341" s="37"/>
      <c r="AI341" s="37"/>
      <c r="AJ341" s="37"/>
      <c r="AK341" s="80"/>
      <c r="AL341" s="80"/>
      <c r="AM341" s="80"/>
      <c r="AN341" s="80"/>
      <c r="AO341" s="80"/>
      <c r="AP341" s="80"/>
    </row>
    <row r="342" spans="2:42" x14ac:dyDescent="0.2">
      <c r="B342" s="208" t="s">
        <v>136</v>
      </c>
      <c r="C342" s="208"/>
      <c r="D342" s="208"/>
      <c r="E342" s="208"/>
      <c r="F342" s="208"/>
      <c r="G342" s="80" t="s">
        <v>122</v>
      </c>
      <c r="H342" s="208">
        <f t="shared" ref="H342" si="409">D337</f>
        <v>6.31</v>
      </c>
      <c r="I342" s="208"/>
      <c r="J342" s="80" t="str">
        <f t="shared" ref="J342" si="410">IF(J341="+","-","+")</f>
        <v>+</v>
      </c>
      <c r="K342" s="208">
        <f t="shared" ref="K342" si="411">AK336</f>
        <v>15.22</v>
      </c>
      <c r="L342" s="208"/>
      <c r="M342" s="208"/>
      <c r="N342" s="37" t="s">
        <v>102</v>
      </c>
      <c r="O342" s="212">
        <f t="shared" ref="O342" si="412">(H342+(K342*IF(N327="後方",1,-1)))</f>
        <v>21.53</v>
      </c>
      <c r="P342" s="212"/>
      <c r="Q342" s="212"/>
      <c r="R342" s="208" t="s">
        <v>103</v>
      </c>
      <c r="S342" s="208"/>
      <c r="T342" s="37"/>
      <c r="U342" s="37"/>
      <c r="V342" s="37"/>
      <c r="W342" s="37"/>
      <c r="X342" s="37"/>
      <c r="Y342" s="37"/>
      <c r="Z342" s="37"/>
      <c r="AA342" s="37"/>
      <c r="AB342" s="37"/>
      <c r="AC342" s="37"/>
      <c r="AD342" s="37"/>
      <c r="AE342" s="37"/>
      <c r="AF342" s="37"/>
      <c r="AG342" s="37"/>
      <c r="AH342" s="37"/>
      <c r="AI342" s="37"/>
      <c r="AJ342" s="37"/>
      <c r="AK342" s="80"/>
      <c r="AL342" s="80"/>
      <c r="AM342" s="80"/>
      <c r="AN342" s="80"/>
      <c r="AO342" s="80"/>
      <c r="AP342" s="80"/>
    </row>
    <row r="344" spans="2:42" x14ac:dyDescent="0.2">
      <c r="B344" s="15" t="s">
        <v>235</v>
      </c>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97" t="s">
        <v>118</v>
      </c>
      <c r="AG344" s="98" t="s">
        <v>119</v>
      </c>
      <c r="AI344" s="15"/>
      <c r="AJ344" s="15"/>
    </row>
    <row r="345" spans="2:42" x14ac:dyDescent="0.2">
      <c r="B345" s="238" t="s">
        <v>9</v>
      </c>
      <c r="C345" s="201"/>
      <c r="D345" s="204">
        <v>160</v>
      </c>
      <c r="E345" s="204"/>
      <c r="F345" s="200" t="s">
        <v>108</v>
      </c>
      <c r="G345" s="201"/>
      <c r="H345" s="201"/>
      <c r="I345" s="201"/>
      <c r="J345" s="201"/>
      <c r="K345" s="201"/>
      <c r="L345" s="201"/>
      <c r="M345" s="201"/>
      <c r="N345" s="243" t="s">
        <v>118</v>
      </c>
      <c r="O345" s="243"/>
      <c r="P345" s="204">
        <v>28</v>
      </c>
      <c r="Q345" s="204"/>
      <c r="R345" s="200" t="s">
        <v>109</v>
      </c>
      <c r="S345" s="201"/>
      <c r="T345" s="201"/>
      <c r="U345" s="201"/>
      <c r="V345" s="204">
        <v>180</v>
      </c>
      <c r="W345" s="204"/>
      <c r="X345" s="200" t="s">
        <v>110</v>
      </c>
      <c r="Y345" s="201"/>
      <c r="Z345" s="201"/>
      <c r="AA345" s="201"/>
      <c r="AB345" s="201"/>
      <c r="AC345" s="201"/>
      <c r="AD345" s="201"/>
      <c r="AE345" s="201"/>
      <c r="AF345" s="201"/>
      <c r="AG345" s="201"/>
      <c r="AH345" s="201"/>
      <c r="AI345" s="201"/>
      <c r="AJ345" s="201"/>
      <c r="AK345" s="201"/>
      <c r="AL345" s="201"/>
      <c r="AM345" s="201"/>
      <c r="AN345" s="201"/>
      <c r="AO345" s="201"/>
      <c r="AP345" s="16"/>
    </row>
    <row r="346" spans="2:42" x14ac:dyDescent="0.2">
      <c r="B346" s="205" t="s">
        <v>111</v>
      </c>
      <c r="C346" s="207"/>
      <c r="D346" s="207"/>
      <c r="E346" s="207"/>
      <c r="F346" s="207"/>
      <c r="G346" s="207"/>
      <c r="H346" s="207"/>
      <c r="I346" s="207"/>
      <c r="J346" s="207"/>
      <c r="K346" s="207"/>
      <c r="L346" s="207"/>
      <c r="M346" s="207"/>
      <c r="N346" s="207"/>
      <c r="O346" s="207"/>
      <c r="P346" s="207"/>
      <c r="Q346" s="207"/>
      <c r="R346" s="207"/>
      <c r="S346" s="18">
        <v>7</v>
      </c>
      <c r="T346" s="74" t="s">
        <v>112</v>
      </c>
      <c r="U346" s="244" t="s">
        <v>119</v>
      </c>
      <c r="V346" s="244"/>
      <c r="W346" s="206" t="s">
        <v>113</v>
      </c>
      <c r="X346" s="207"/>
      <c r="Y346" s="207"/>
      <c r="Z346" s="207"/>
      <c r="AA346" s="207"/>
      <c r="AB346" s="207"/>
      <c r="AC346" s="207"/>
      <c r="AD346" s="207"/>
      <c r="AE346" s="207"/>
      <c r="AF346" s="207"/>
      <c r="AG346" s="246">
        <v>20.5</v>
      </c>
      <c r="AH346" s="246"/>
      <c r="AI346" s="245" t="s">
        <v>114</v>
      </c>
      <c r="AJ346" s="245"/>
      <c r="AK346" s="245"/>
      <c r="AL346" s="245"/>
      <c r="AM346" s="245"/>
      <c r="AN346" s="245"/>
      <c r="AO346" s="245"/>
      <c r="AP346" s="17"/>
    </row>
    <row r="347" spans="2:42" x14ac:dyDescent="0.2">
      <c r="B347" s="205" t="s">
        <v>335</v>
      </c>
      <c r="C347" s="207"/>
      <c r="D347" s="207"/>
      <c r="E347" s="207"/>
      <c r="F347" s="207"/>
      <c r="G347" s="207"/>
      <c r="H347" s="207"/>
      <c r="I347" s="207"/>
      <c r="J347" s="207"/>
      <c r="K347" s="207"/>
      <c r="L347" s="207"/>
      <c r="M347" s="207"/>
      <c r="N347" s="207"/>
      <c r="O347" s="207"/>
      <c r="P347" s="207"/>
      <c r="Q347" s="207"/>
      <c r="R347" s="207"/>
      <c r="S347" s="207"/>
      <c r="T347" s="207"/>
      <c r="U347" s="202">
        <v>119</v>
      </c>
      <c r="V347" s="202"/>
      <c r="W347" s="206" t="s">
        <v>116</v>
      </c>
      <c r="X347" s="206"/>
      <c r="Y347" s="206"/>
      <c r="Z347" s="206"/>
      <c r="AA347" s="206"/>
      <c r="AB347" s="206"/>
      <c r="AC347" s="206"/>
      <c r="AD347" s="206"/>
      <c r="AE347" s="206"/>
      <c r="AF347" s="206"/>
      <c r="AG347" s="206"/>
      <c r="AH347" s="206"/>
      <c r="AI347" s="206"/>
      <c r="AJ347" s="206"/>
      <c r="AK347" s="206"/>
      <c r="AL347" s="206"/>
      <c r="AM347" s="206"/>
      <c r="AN347" s="206"/>
      <c r="AO347" s="206"/>
      <c r="AP347" s="242"/>
    </row>
    <row r="348" spans="2:42" x14ac:dyDescent="0.2">
      <c r="B348" s="235" t="s">
        <v>117</v>
      </c>
      <c r="C348" s="236"/>
      <c r="D348" s="236"/>
      <c r="E348" s="23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1"/>
      <c r="AL348" s="1"/>
      <c r="AM348" s="1"/>
      <c r="AN348" s="1"/>
      <c r="AO348" s="1"/>
      <c r="AP348" s="19"/>
    </row>
    <row r="349" spans="2:42" x14ac:dyDescent="0.2">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row>
    <row r="350" spans="2:42" x14ac:dyDescent="0.2">
      <c r="B350" s="37" t="s">
        <v>359</v>
      </c>
      <c r="C350" s="37"/>
      <c r="D350" s="37"/>
      <c r="E350" s="37"/>
      <c r="F350" s="37"/>
      <c r="G350" s="37"/>
      <c r="H350" s="37"/>
      <c r="I350" s="37"/>
      <c r="J350" s="37"/>
      <c r="K350" s="37"/>
      <c r="L350" s="37"/>
      <c r="M350" s="37" t="s">
        <v>127</v>
      </c>
      <c r="N350" s="37"/>
      <c r="O350" s="37"/>
      <c r="P350" s="37"/>
      <c r="Q350" s="37"/>
      <c r="R350" s="37"/>
      <c r="S350" s="37"/>
      <c r="T350" s="37"/>
      <c r="U350" s="37"/>
      <c r="V350" s="37"/>
      <c r="W350" s="37"/>
      <c r="X350" s="37"/>
      <c r="Y350" s="37"/>
      <c r="Z350" s="37" t="s">
        <v>381</v>
      </c>
      <c r="AA350" s="37"/>
      <c r="AB350" s="37"/>
      <c r="AC350" s="37"/>
      <c r="AD350" s="37"/>
      <c r="AE350" s="37"/>
      <c r="AF350" s="37"/>
      <c r="AG350" s="37"/>
      <c r="AH350" s="37"/>
      <c r="AI350" s="37"/>
      <c r="AJ350" s="37"/>
      <c r="AK350" s="80"/>
      <c r="AL350" s="80"/>
      <c r="AM350" s="80"/>
      <c r="AN350" s="80"/>
      <c r="AO350" s="80"/>
      <c r="AP350" s="80"/>
    </row>
    <row r="351" spans="2:42" x14ac:dyDescent="0.2">
      <c r="B351" s="208" t="s">
        <v>121</v>
      </c>
      <c r="C351" s="208" t="s">
        <v>122</v>
      </c>
      <c r="D351" s="194" t="s">
        <v>92</v>
      </c>
      <c r="E351" s="194"/>
      <c r="F351" s="194"/>
      <c r="G351" s="37"/>
      <c r="H351" s="37"/>
      <c r="I351" s="37"/>
      <c r="J351" s="37"/>
      <c r="K351" s="37"/>
      <c r="L351" s="37"/>
      <c r="M351" s="208" t="s">
        <v>91</v>
      </c>
      <c r="N351" s="208" t="s">
        <v>122</v>
      </c>
      <c r="O351" s="194" t="s">
        <v>92</v>
      </c>
      <c r="P351" s="194"/>
      <c r="Q351" s="38" t="s">
        <v>105</v>
      </c>
      <c r="R351" s="194" t="s">
        <v>93</v>
      </c>
      <c r="S351" s="194"/>
      <c r="T351" s="37"/>
      <c r="U351" s="37"/>
      <c r="V351" s="37"/>
      <c r="W351" s="37"/>
      <c r="X351" s="37"/>
      <c r="Y351" s="37"/>
      <c r="Z351" s="37"/>
      <c r="AA351" s="37"/>
      <c r="AB351" s="37"/>
      <c r="AC351" s="37"/>
      <c r="AD351" s="37"/>
      <c r="AE351" s="37"/>
      <c r="AF351" s="37"/>
      <c r="AG351" s="37"/>
      <c r="AH351" s="37"/>
      <c r="AI351" s="37"/>
      <c r="AJ351" s="37"/>
      <c r="AK351" s="80"/>
      <c r="AL351" s="80"/>
      <c r="AM351" s="80"/>
      <c r="AN351" s="80"/>
      <c r="AO351" s="80"/>
      <c r="AP351" s="80"/>
    </row>
    <row r="352" spans="2:42" x14ac:dyDescent="0.2">
      <c r="B352" s="208"/>
      <c r="C352" s="208"/>
      <c r="D352" s="208" t="s">
        <v>124</v>
      </c>
      <c r="E352" s="208"/>
      <c r="F352" s="208"/>
      <c r="G352" s="37"/>
      <c r="H352" s="37"/>
      <c r="I352" s="37"/>
      <c r="J352" s="37"/>
      <c r="K352" s="37"/>
      <c r="L352" s="37"/>
      <c r="M352" s="208"/>
      <c r="N352" s="208"/>
      <c r="O352" s="208" t="s">
        <v>94</v>
      </c>
      <c r="P352" s="208"/>
      <c r="Q352" s="208"/>
      <c r="R352" s="208"/>
      <c r="S352" s="208"/>
      <c r="T352" s="37"/>
      <c r="U352" s="37"/>
      <c r="V352" s="37"/>
      <c r="W352" s="37"/>
      <c r="X352" s="37"/>
      <c r="Y352" s="37"/>
      <c r="Z352" s="208" t="s">
        <v>133</v>
      </c>
      <c r="AA352" s="208"/>
      <c r="AB352" s="208" t="s">
        <v>102</v>
      </c>
      <c r="AC352" s="241">
        <f t="shared" ref="AC352" si="413">O355</f>
        <v>42.35</v>
      </c>
      <c r="AD352" s="241"/>
      <c r="AE352" s="241"/>
      <c r="AF352" s="38" t="s">
        <v>105</v>
      </c>
      <c r="AG352" s="194">
        <f t="shared" ref="AG352" si="414">D345/2-S346*IF($U346="前方",1,-1)</f>
        <v>87</v>
      </c>
      <c r="AH352" s="194"/>
      <c r="AI352" s="194"/>
      <c r="AJ352" s="208" t="s">
        <v>122</v>
      </c>
      <c r="AK352" s="209">
        <f t="shared" ref="AK352" si="415">ROUND(AC352*AG352/AC353,2)</f>
        <v>23.03</v>
      </c>
      <c r="AL352" s="209"/>
      <c r="AM352" s="209"/>
      <c r="AN352" s="208" t="s">
        <v>103</v>
      </c>
      <c r="AO352" s="208"/>
      <c r="AP352" s="80"/>
    </row>
    <row r="353" spans="2:42" x14ac:dyDescent="0.2">
      <c r="B353" s="37"/>
      <c r="C353" s="208" t="s">
        <v>122</v>
      </c>
      <c r="D353" s="194">
        <f t="shared" ref="D353" si="416">V345</f>
        <v>180</v>
      </c>
      <c r="E353" s="194"/>
      <c r="F353" s="194"/>
      <c r="G353" s="37"/>
      <c r="H353" s="37"/>
      <c r="I353" s="37"/>
      <c r="J353" s="37"/>
      <c r="K353" s="37"/>
      <c r="L353" s="37"/>
      <c r="M353" s="208"/>
      <c r="N353" s="208" t="s">
        <v>122</v>
      </c>
      <c r="O353" s="194">
        <f t="shared" ref="O353" si="417">V345</f>
        <v>180</v>
      </c>
      <c r="P353" s="194"/>
      <c r="Q353" s="38" t="s">
        <v>105</v>
      </c>
      <c r="R353" s="194">
        <f t="shared" ref="R353" si="418">P345</f>
        <v>28</v>
      </c>
      <c r="S353" s="194"/>
      <c r="T353" s="37"/>
      <c r="U353" s="37"/>
      <c r="V353" s="37"/>
      <c r="W353" s="37"/>
      <c r="X353" s="37"/>
      <c r="Y353" s="37"/>
      <c r="Z353" s="208"/>
      <c r="AA353" s="208"/>
      <c r="AB353" s="208"/>
      <c r="AC353" s="208">
        <f t="shared" ref="AC353" si="419">D345</f>
        <v>160</v>
      </c>
      <c r="AD353" s="208"/>
      <c r="AE353" s="208"/>
      <c r="AF353" s="208"/>
      <c r="AG353" s="208"/>
      <c r="AH353" s="208"/>
      <c r="AI353" s="208"/>
      <c r="AJ353" s="208"/>
      <c r="AK353" s="209"/>
      <c r="AL353" s="209"/>
      <c r="AM353" s="209"/>
      <c r="AN353" s="208"/>
      <c r="AO353" s="208"/>
      <c r="AP353" s="80"/>
    </row>
    <row r="354" spans="2:42" x14ac:dyDescent="0.2">
      <c r="B354" s="37"/>
      <c r="C354" s="208"/>
      <c r="D354" s="208">
        <f t="shared" ref="D354" si="420">AG346</f>
        <v>20.5</v>
      </c>
      <c r="E354" s="208"/>
      <c r="F354" s="208"/>
      <c r="G354" s="37"/>
      <c r="H354" s="37"/>
      <c r="I354" s="37"/>
      <c r="J354" s="37"/>
      <c r="K354" s="37"/>
      <c r="L354" s="37"/>
      <c r="M354" s="208"/>
      <c r="N354" s="208"/>
      <c r="O354" s="208">
        <f t="shared" ref="O354" si="421">U347</f>
        <v>119</v>
      </c>
      <c r="P354" s="208"/>
      <c r="Q354" s="208"/>
      <c r="R354" s="208"/>
      <c r="S354" s="208"/>
      <c r="T354" s="37"/>
      <c r="U354" s="37"/>
      <c r="V354" s="37"/>
      <c r="W354" s="37"/>
      <c r="X354" s="37"/>
      <c r="Y354" s="37"/>
      <c r="Z354" s="208" t="s">
        <v>134</v>
      </c>
      <c r="AA354" s="208"/>
      <c r="AB354" s="208" t="s">
        <v>316</v>
      </c>
      <c r="AC354" s="241">
        <f t="shared" ref="AC354" si="422">O355</f>
        <v>42.35</v>
      </c>
      <c r="AD354" s="241"/>
      <c r="AE354" s="241"/>
      <c r="AF354" s="38" t="s">
        <v>105</v>
      </c>
      <c r="AG354" s="194">
        <f t="shared" ref="AG354" si="423">D345-AG352</f>
        <v>73</v>
      </c>
      <c r="AH354" s="194"/>
      <c r="AI354" s="194"/>
      <c r="AJ354" s="208" t="s">
        <v>122</v>
      </c>
      <c r="AK354" s="209">
        <f t="shared" ref="AK354" si="424">ROUND(AC354*AG354/AC355,2)</f>
        <v>19.32</v>
      </c>
      <c r="AL354" s="209"/>
      <c r="AM354" s="209"/>
      <c r="AN354" s="208" t="s">
        <v>103</v>
      </c>
      <c r="AO354" s="208"/>
      <c r="AP354" s="80"/>
    </row>
    <row r="355" spans="2:42" x14ac:dyDescent="0.2">
      <c r="B355" s="37"/>
      <c r="C355" s="208" t="s">
        <v>122</v>
      </c>
      <c r="D355" s="212">
        <f t="shared" ref="D355" si="425">ROUND(D353/D354,2)</f>
        <v>8.7799999999999994</v>
      </c>
      <c r="E355" s="212"/>
      <c r="F355" s="212"/>
      <c r="G355" s="208" t="s">
        <v>70</v>
      </c>
      <c r="H355" s="208"/>
      <c r="I355" s="37"/>
      <c r="J355" s="37"/>
      <c r="K355" s="37"/>
      <c r="L355" s="37"/>
      <c r="M355" s="37"/>
      <c r="N355" s="208" t="s">
        <v>122</v>
      </c>
      <c r="O355" s="212">
        <f t="shared" ref="O355" si="426">ROUND(O353*R353/O354,2)</f>
        <v>42.35</v>
      </c>
      <c r="P355" s="212"/>
      <c r="Q355" s="212"/>
      <c r="R355" s="208" t="s">
        <v>70</v>
      </c>
      <c r="S355" s="208"/>
      <c r="T355" s="37"/>
      <c r="U355" s="37"/>
      <c r="V355" s="37"/>
      <c r="W355" s="37"/>
      <c r="X355" s="37"/>
      <c r="Y355" s="37"/>
      <c r="Z355" s="208"/>
      <c r="AA355" s="208"/>
      <c r="AB355" s="208"/>
      <c r="AC355" s="208">
        <f t="shared" ref="AC355" si="427">D345</f>
        <v>160</v>
      </c>
      <c r="AD355" s="208"/>
      <c r="AE355" s="208"/>
      <c r="AF355" s="208"/>
      <c r="AG355" s="208"/>
      <c r="AH355" s="208"/>
      <c r="AI355" s="208"/>
      <c r="AJ355" s="208"/>
      <c r="AK355" s="209"/>
      <c r="AL355" s="209"/>
      <c r="AM355" s="209"/>
      <c r="AN355" s="208"/>
      <c r="AO355" s="208"/>
      <c r="AP355" s="80"/>
    </row>
    <row r="356" spans="2:42" x14ac:dyDescent="0.2">
      <c r="B356" s="37"/>
      <c r="C356" s="208"/>
      <c r="D356" s="212"/>
      <c r="E356" s="212"/>
      <c r="F356" s="212"/>
      <c r="G356" s="208"/>
      <c r="H356" s="208"/>
      <c r="I356" s="37"/>
      <c r="J356" s="37"/>
      <c r="K356" s="37"/>
      <c r="L356" s="37"/>
      <c r="M356" s="37"/>
      <c r="N356" s="208"/>
      <c r="O356" s="212"/>
      <c r="P356" s="212"/>
      <c r="Q356" s="212"/>
      <c r="R356" s="208"/>
      <c r="S356" s="208"/>
      <c r="T356" s="37"/>
      <c r="U356" s="37"/>
      <c r="V356" s="37"/>
      <c r="W356" s="37"/>
      <c r="X356" s="37"/>
      <c r="Y356" s="37"/>
      <c r="Z356" s="37"/>
      <c r="AA356" s="37"/>
      <c r="AB356" s="37"/>
      <c r="AC356" s="37"/>
      <c r="AD356" s="37"/>
      <c r="AE356" s="37"/>
      <c r="AF356" s="37"/>
      <c r="AG356" s="37"/>
      <c r="AH356" s="37"/>
      <c r="AI356" s="37"/>
      <c r="AJ356" s="37"/>
      <c r="AK356" s="80"/>
      <c r="AL356" s="80"/>
      <c r="AM356" s="80"/>
      <c r="AN356" s="80"/>
      <c r="AO356" s="80"/>
      <c r="AP356" s="80"/>
    </row>
    <row r="357" spans="2:42" x14ac:dyDescent="0.2">
      <c r="B357" s="80"/>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80"/>
      <c r="AL357" s="80"/>
      <c r="AM357" s="80"/>
      <c r="AN357" s="80"/>
      <c r="AO357" s="80"/>
      <c r="AP357" s="80"/>
    </row>
    <row r="358" spans="2:42" x14ac:dyDescent="0.2">
      <c r="B358" s="80" t="s">
        <v>135</v>
      </c>
      <c r="C358" s="80"/>
      <c r="D358" s="80"/>
      <c r="E358" s="80"/>
      <c r="F358" s="80"/>
      <c r="G358" s="80"/>
      <c r="H358" s="80"/>
      <c r="I358" s="80"/>
      <c r="J358" s="80"/>
      <c r="K358" s="80"/>
      <c r="L358" s="80"/>
      <c r="M358" s="80"/>
      <c r="N358" s="80"/>
      <c r="O358" s="80"/>
      <c r="P358" s="37"/>
      <c r="Q358" s="37"/>
      <c r="R358" s="37"/>
      <c r="S358" s="37"/>
      <c r="T358" s="37"/>
      <c r="U358" s="37"/>
      <c r="V358" s="37"/>
      <c r="W358" s="37"/>
      <c r="X358" s="37"/>
      <c r="Y358" s="37"/>
      <c r="Z358" s="37"/>
      <c r="AA358" s="37"/>
      <c r="AB358" s="37"/>
      <c r="AC358" s="37"/>
      <c r="AD358" s="37"/>
      <c r="AE358" s="37"/>
      <c r="AF358" s="37"/>
      <c r="AG358" s="37"/>
      <c r="AH358" s="37"/>
      <c r="AI358" s="37"/>
      <c r="AJ358" s="37"/>
      <c r="AK358" s="80"/>
      <c r="AL358" s="80"/>
      <c r="AM358" s="80"/>
      <c r="AN358" s="80"/>
      <c r="AO358" s="80"/>
      <c r="AP358" s="80"/>
    </row>
    <row r="359" spans="2:42" x14ac:dyDescent="0.2">
      <c r="B359" s="208" t="s">
        <v>137</v>
      </c>
      <c r="C359" s="208"/>
      <c r="D359" s="208"/>
      <c r="E359" s="208"/>
      <c r="F359" s="208"/>
      <c r="G359" s="80" t="s">
        <v>122</v>
      </c>
      <c r="H359" s="208">
        <f t="shared" ref="H359" si="428">D355</f>
        <v>8.7799999999999994</v>
      </c>
      <c r="I359" s="208"/>
      <c r="J359" s="80" t="str">
        <f t="shared" ref="J359" si="429">IF(N345="前方","+","-")</f>
        <v>+</v>
      </c>
      <c r="K359" s="213">
        <f t="shared" ref="K359" si="430">AK352</f>
        <v>23.03</v>
      </c>
      <c r="L359" s="213"/>
      <c r="M359" s="213"/>
      <c r="N359" s="37" t="s">
        <v>102</v>
      </c>
      <c r="O359" s="212">
        <f t="shared" ref="O359" si="431">(H359+(K359*IF(N345="後方",-1,1)))</f>
        <v>31.810000000000002</v>
      </c>
      <c r="P359" s="212"/>
      <c r="Q359" s="212"/>
      <c r="R359" s="208" t="s">
        <v>103</v>
      </c>
      <c r="S359" s="208"/>
      <c r="T359" s="37"/>
      <c r="U359" s="37"/>
      <c r="V359" s="37"/>
      <c r="W359" s="37"/>
      <c r="X359" s="37"/>
      <c r="Y359" s="37"/>
      <c r="Z359" s="37"/>
      <c r="AA359" s="37"/>
      <c r="AB359" s="37"/>
      <c r="AC359" s="37"/>
      <c r="AD359" s="37"/>
      <c r="AE359" s="37"/>
      <c r="AF359" s="37"/>
      <c r="AG359" s="37"/>
      <c r="AH359" s="37"/>
      <c r="AI359" s="37"/>
      <c r="AJ359" s="37"/>
      <c r="AK359" s="80"/>
      <c r="AL359" s="80"/>
      <c r="AM359" s="80"/>
      <c r="AN359" s="80"/>
      <c r="AO359" s="80"/>
      <c r="AP359" s="80"/>
    </row>
    <row r="360" spans="2:42" x14ac:dyDescent="0.2">
      <c r="B360" s="208" t="s">
        <v>136</v>
      </c>
      <c r="C360" s="208"/>
      <c r="D360" s="208"/>
      <c r="E360" s="208"/>
      <c r="F360" s="208"/>
      <c r="G360" s="80" t="s">
        <v>122</v>
      </c>
      <c r="H360" s="208">
        <f t="shared" ref="H360" si="432">D355</f>
        <v>8.7799999999999994</v>
      </c>
      <c r="I360" s="208"/>
      <c r="J360" s="80" t="str">
        <f t="shared" ref="J360" si="433">IF(J359="+","-","+")</f>
        <v>-</v>
      </c>
      <c r="K360" s="208">
        <f t="shared" ref="K360" si="434">AK354</f>
        <v>19.32</v>
      </c>
      <c r="L360" s="208"/>
      <c r="M360" s="208"/>
      <c r="N360" s="37" t="s">
        <v>102</v>
      </c>
      <c r="O360" s="212">
        <f t="shared" ref="O360" si="435">(H360+(K360*IF(N345="後方",1,-1)))</f>
        <v>-10.540000000000001</v>
      </c>
      <c r="P360" s="212"/>
      <c r="Q360" s="212"/>
      <c r="R360" s="208" t="s">
        <v>103</v>
      </c>
      <c r="S360" s="208"/>
      <c r="T360" s="37"/>
      <c r="U360" s="37"/>
      <c r="V360" s="37"/>
      <c r="W360" s="37"/>
      <c r="X360" s="37"/>
      <c r="Y360" s="37"/>
      <c r="Z360" s="37"/>
      <c r="AA360" s="37"/>
      <c r="AB360" s="37"/>
      <c r="AC360" s="37"/>
      <c r="AD360" s="37"/>
      <c r="AE360" s="37"/>
      <c r="AF360" s="37"/>
      <c r="AG360" s="37"/>
      <c r="AH360" s="37"/>
      <c r="AI360" s="37"/>
      <c r="AJ360" s="37"/>
      <c r="AK360" s="80"/>
      <c r="AL360" s="80"/>
      <c r="AM360" s="80"/>
      <c r="AN360" s="80"/>
      <c r="AO360" s="80"/>
      <c r="AP360" s="80"/>
    </row>
  </sheetData>
  <dataConsolidate/>
  <mergeCells count="1320">
    <mergeCell ref="B360:F360"/>
    <mergeCell ref="H360:I360"/>
    <mergeCell ref="K360:M360"/>
    <mergeCell ref="O360:Q360"/>
    <mergeCell ref="R360:S360"/>
    <mergeCell ref="B359:F359"/>
    <mergeCell ref="H359:I359"/>
    <mergeCell ref="K359:M359"/>
    <mergeCell ref="O359:Q359"/>
    <mergeCell ref="R359:S359"/>
    <mergeCell ref="AG354:AI354"/>
    <mergeCell ref="AJ354:AJ355"/>
    <mergeCell ref="AK354:AM355"/>
    <mergeCell ref="AN354:AO355"/>
    <mergeCell ref="C355:C356"/>
    <mergeCell ref="D355:F356"/>
    <mergeCell ref="G355:H356"/>
    <mergeCell ref="N355:N356"/>
    <mergeCell ref="O355:Q356"/>
    <mergeCell ref="R355:S356"/>
    <mergeCell ref="AC355:AI355"/>
    <mergeCell ref="AG352:AI352"/>
    <mergeCell ref="AJ352:AJ353"/>
    <mergeCell ref="AK352:AM353"/>
    <mergeCell ref="AN352:AO353"/>
    <mergeCell ref="C353:C354"/>
    <mergeCell ref="D353:F353"/>
    <mergeCell ref="M353:M354"/>
    <mergeCell ref="N353:N354"/>
    <mergeCell ref="O353:P353"/>
    <mergeCell ref="R353:S353"/>
    <mergeCell ref="AC353:AI353"/>
    <mergeCell ref="D354:F354"/>
    <mergeCell ref="O354:S354"/>
    <mergeCell ref="Z354:AA355"/>
    <mergeCell ref="AB354:AB355"/>
    <mergeCell ref="AC354:AE354"/>
    <mergeCell ref="B347:T347"/>
    <mergeCell ref="U347:V347"/>
    <mergeCell ref="W347:AP347"/>
    <mergeCell ref="B348:E348"/>
    <mergeCell ref="B351:B352"/>
    <mergeCell ref="C351:C352"/>
    <mergeCell ref="D351:F351"/>
    <mergeCell ref="M351:M352"/>
    <mergeCell ref="N351:N352"/>
    <mergeCell ref="O351:P351"/>
    <mergeCell ref="R351:S351"/>
    <mergeCell ref="D352:F352"/>
    <mergeCell ref="O352:S352"/>
    <mergeCell ref="Z352:AA353"/>
    <mergeCell ref="AB352:AB353"/>
    <mergeCell ref="AC352:AE352"/>
    <mergeCell ref="R345:U345"/>
    <mergeCell ref="V345:W345"/>
    <mergeCell ref="X345:AO345"/>
    <mergeCell ref="B346:R346"/>
    <mergeCell ref="U346:V346"/>
    <mergeCell ref="W346:AF346"/>
    <mergeCell ref="AG346:AH346"/>
    <mergeCell ref="AI346:AO346"/>
    <mergeCell ref="B345:C345"/>
    <mergeCell ref="D345:E345"/>
    <mergeCell ref="F345:M345"/>
    <mergeCell ref="N345:O345"/>
    <mergeCell ref="P345:Q345"/>
    <mergeCell ref="B342:F342"/>
    <mergeCell ref="H342:I342"/>
    <mergeCell ref="K342:M342"/>
    <mergeCell ref="O342:Q342"/>
    <mergeCell ref="R342:S342"/>
    <mergeCell ref="B341:F341"/>
    <mergeCell ref="H341:I341"/>
    <mergeCell ref="K341:M341"/>
    <mergeCell ref="O341:Q341"/>
    <mergeCell ref="R341:S341"/>
    <mergeCell ref="AG336:AI336"/>
    <mergeCell ref="AJ336:AJ337"/>
    <mergeCell ref="AK336:AM337"/>
    <mergeCell ref="AN336:AO337"/>
    <mergeCell ref="C337:C338"/>
    <mergeCell ref="D337:F338"/>
    <mergeCell ref="G337:H338"/>
    <mergeCell ref="N337:N338"/>
    <mergeCell ref="O337:Q338"/>
    <mergeCell ref="R337:S338"/>
    <mergeCell ref="AC337:AI337"/>
    <mergeCell ref="AG334:AI334"/>
    <mergeCell ref="AJ334:AJ335"/>
    <mergeCell ref="AK334:AM335"/>
    <mergeCell ref="AN334:AO335"/>
    <mergeCell ref="C335:C336"/>
    <mergeCell ref="D335:F335"/>
    <mergeCell ref="M335:M336"/>
    <mergeCell ref="N335:N336"/>
    <mergeCell ref="O335:P335"/>
    <mergeCell ref="R335:S335"/>
    <mergeCell ref="AC335:AI335"/>
    <mergeCell ref="D336:F336"/>
    <mergeCell ref="O336:S336"/>
    <mergeCell ref="Z336:AA337"/>
    <mergeCell ref="AB336:AB337"/>
    <mergeCell ref="AC336:AE336"/>
    <mergeCell ref="B329:T329"/>
    <mergeCell ref="U329:V329"/>
    <mergeCell ref="W329:AP329"/>
    <mergeCell ref="B330:E330"/>
    <mergeCell ref="B333:B334"/>
    <mergeCell ref="C333:C334"/>
    <mergeCell ref="D333:F333"/>
    <mergeCell ref="M333:M334"/>
    <mergeCell ref="N333:N334"/>
    <mergeCell ref="O333:P333"/>
    <mergeCell ref="R333:S333"/>
    <mergeCell ref="D334:F334"/>
    <mergeCell ref="O334:S334"/>
    <mergeCell ref="Z334:AA335"/>
    <mergeCell ref="AB334:AB335"/>
    <mergeCell ref="AC334:AE334"/>
    <mergeCell ref="R327:U327"/>
    <mergeCell ref="V327:W327"/>
    <mergeCell ref="X327:AO327"/>
    <mergeCell ref="B328:R328"/>
    <mergeCell ref="U328:V328"/>
    <mergeCell ref="W328:AF328"/>
    <mergeCell ref="AG328:AH328"/>
    <mergeCell ref="AI328:AO328"/>
    <mergeCell ref="B327:C327"/>
    <mergeCell ref="D327:E327"/>
    <mergeCell ref="F327:M327"/>
    <mergeCell ref="N327:O327"/>
    <mergeCell ref="P327:Q327"/>
    <mergeCell ref="B324:F324"/>
    <mergeCell ref="H324:I324"/>
    <mergeCell ref="K324:M324"/>
    <mergeCell ref="O324:Q324"/>
    <mergeCell ref="R324:S324"/>
    <mergeCell ref="B323:F323"/>
    <mergeCell ref="H323:I323"/>
    <mergeCell ref="K323:M323"/>
    <mergeCell ref="O323:Q323"/>
    <mergeCell ref="R323:S323"/>
    <mergeCell ref="AG318:AI318"/>
    <mergeCell ref="AJ318:AJ319"/>
    <mergeCell ref="AK318:AM319"/>
    <mergeCell ref="AN318:AO319"/>
    <mergeCell ref="C319:C320"/>
    <mergeCell ref="D319:F320"/>
    <mergeCell ref="G319:H320"/>
    <mergeCell ref="N319:N320"/>
    <mergeCell ref="O319:Q320"/>
    <mergeCell ref="R319:S320"/>
    <mergeCell ref="AC319:AI319"/>
    <mergeCell ref="AG316:AI316"/>
    <mergeCell ref="AJ316:AJ317"/>
    <mergeCell ref="AK316:AM317"/>
    <mergeCell ref="AN316:AO317"/>
    <mergeCell ref="C317:C318"/>
    <mergeCell ref="D317:F317"/>
    <mergeCell ref="M317:M318"/>
    <mergeCell ref="N317:N318"/>
    <mergeCell ref="O317:P317"/>
    <mergeCell ref="R317:S317"/>
    <mergeCell ref="AC317:AI317"/>
    <mergeCell ref="D318:F318"/>
    <mergeCell ref="O318:S318"/>
    <mergeCell ref="Z318:AA319"/>
    <mergeCell ref="AB318:AB319"/>
    <mergeCell ref="AC318:AE318"/>
    <mergeCell ref="B311:T311"/>
    <mergeCell ref="U311:V311"/>
    <mergeCell ref="W311:AP311"/>
    <mergeCell ref="B312:E312"/>
    <mergeCell ref="B315:B316"/>
    <mergeCell ref="C315:C316"/>
    <mergeCell ref="D315:F315"/>
    <mergeCell ref="M315:M316"/>
    <mergeCell ref="N315:N316"/>
    <mergeCell ref="O315:P315"/>
    <mergeCell ref="R315:S315"/>
    <mergeCell ref="D316:F316"/>
    <mergeCell ref="O316:S316"/>
    <mergeCell ref="Z316:AA317"/>
    <mergeCell ref="AB316:AB317"/>
    <mergeCell ref="AC316:AE316"/>
    <mergeCell ref="R309:U309"/>
    <mergeCell ref="V309:W309"/>
    <mergeCell ref="X309:AO309"/>
    <mergeCell ref="B310:R310"/>
    <mergeCell ref="U310:V310"/>
    <mergeCell ref="W310:AF310"/>
    <mergeCell ref="AG310:AH310"/>
    <mergeCell ref="AI310:AO310"/>
    <mergeCell ref="B309:C309"/>
    <mergeCell ref="D309:E309"/>
    <mergeCell ref="F309:M309"/>
    <mergeCell ref="N309:O309"/>
    <mergeCell ref="P309:Q309"/>
    <mergeCell ref="B306:F306"/>
    <mergeCell ref="H306:I306"/>
    <mergeCell ref="K306:M306"/>
    <mergeCell ref="O306:Q306"/>
    <mergeCell ref="R306:S306"/>
    <mergeCell ref="B305:F305"/>
    <mergeCell ref="H305:I305"/>
    <mergeCell ref="K305:M305"/>
    <mergeCell ref="O305:Q305"/>
    <mergeCell ref="R305:S305"/>
    <mergeCell ref="AG300:AI300"/>
    <mergeCell ref="AJ300:AJ301"/>
    <mergeCell ref="AK300:AM301"/>
    <mergeCell ref="AN300:AO301"/>
    <mergeCell ref="C301:C302"/>
    <mergeCell ref="D301:F302"/>
    <mergeCell ref="G301:H302"/>
    <mergeCell ref="N301:N302"/>
    <mergeCell ref="O301:Q302"/>
    <mergeCell ref="R301:S302"/>
    <mergeCell ref="AC301:AI301"/>
    <mergeCell ref="AG298:AI298"/>
    <mergeCell ref="AJ298:AJ299"/>
    <mergeCell ref="AK298:AM299"/>
    <mergeCell ref="AN298:AO299"/>
    <mergeCell ref="C299:C300"/>
    <mergeCell ref="D299:F299"/>
    <mergeCell ref="M299:M300"/>
    <mergeCell ref="N299:N300"/>
    <mergeCell ref="O299:P299"/>
    <mergeCell ref="R299:S299"/>
    <mergeCell ref="AC299:AI299"/>
    <mergeCell ref="D300:F300"/>
    <mergeCell ref="O300:S300"/>
    <mergeCell ref="Z300:AA301"/>
    <mergeCell ref="AB300:AB301"/>
    <mergeCell ref="AC300:AE300"/>
    <mergeCell ref="B293:T293"/>
    <mergeCell ref="U293:V293"/>
    <mergeCell ref="W293:AP293"/>
    <mergeCell ref="B294:E294"/>
    <mergeCell ref="B297:B298"/>
    <mergeCell ref="C297:C298"/>
    <mergeCell ref="D297:F297"/>
    <mergeCell ref="M297:M298"/>
    <mergeCell ref="N297:N298"/>
    <mergeCell ref="O297:P297"/>
    <mergeCell ref="R297:S297"/>
    <mergeCell ref="D298:F298"/>
    <mergeCell ref="O298:S298"/>
    <mergeCell ref="Z298:AA299"/>
    <mergeCell ref="AB298:AB299"/>
    <mergeCell ref="AC298:AE298"/>
    <mergeCell ref="R291:U291"/>
    <mergeCell ref="V291:W291"/>
    <mergeCell ref="X291:AO291"/>
    <mergeCell ref="B292:R292"/>
    <mergeCell ref="U292:V292"/>
    <mergeCell ref="W292:AF292"/>
    <mergeCell ref="AG292:AH292"/>
    <mergeCell ref="AI292:AO292"/>
    <mergeCell ref="B291:C291"/>
    <mergeCell ref="D291:E291"/>
    <mergeCell ref="F291:M291"/>
    <mergeCell ref="N291:O291"/>
    <mergeCell ref="P291:Q291"/>
    <mergeCell ref="B288:F288"/>
    <mergeCell ref="H288:I288"/>
    <mergeCell ref="K288:M288"/>
    <mergeCell ref="O288:Q288"/>
    <mergeCell ref="R288:S288"/>
    <mergeCell ref="B287:F287"/>
    <mergeCell ref="H287:I287"/>
    <mergeCell ref="K287:M287"/>
    <mergeCell ref="O287:Q287"/>
    <mergeCell ref="R287:S287"/>
    <mergeCell ref="AG282:AI282"/>
    <mergeCell ref="AJ282:AJ283"/>
    <mergeCell ref="AK282:AM283"/>
    <mergeCell ref="AN282:AO283"/>
    <mergeCell ref="C283:C284"/>
    <mergeCell ref="D283:F284"/>
    <mergeCell ref="G283:H284"/>
    <mergeCell ref="N283:N284"/>
    <mergeCell ref="O283:Q284"/>
    <mergeCell ref="R283:S284"/>
    <mergeCell ref="AC283:AI283"/>
    <mergeCell ref="AG280:AI280"/>
    <mergeCell ref="AJ280:AJ281"/>
    <mergeCell ref="AK280:AM281"/>
    <mergeCell ref="AN280:AO281"/>
    <mergeCell ref="C281:C282"/>
    <mergeCell ref="D281:F281"/>
    <mergeCell ref="M281:M282"/>
    <mergeCell ref="N281:N282"/>
    <mergeCell ref="O281:P281"/>
    <mergeCell ref="R281:S281"/>
    <mergeCell ref="AC281:AI281"/>
    <mergeCell ref="D282:F282"/>
    <mergeCell ref="O282:S282"/>
    <mergeCell ref="Z282:AA283"/>
    <mergeCell ref="AB282:AB283"/>
    <mergeCell ref="AC282:AE282"/>
    <mergeCell ref="B275:T275"/>
    <mergeCell ref="U275:V275"/>
    <mergeCell ref="W275:AP275"/>
    <mergeCell ref="B276:E276"/>
    <mergeCell ref="B279:B280"/>
    <mergeCell ref="C279:C280"/>
    <mergeCell ref="D279:F279"/>
    <mergeCell ref="M279:M280"/>
    <mergeCell ref="N279:N280"/>
    <mergeCell ref="O279:P279"/>
    <mergeCell ref="R279:S279"/>
    <mergeCell ref="D280:F280"/>
    <mergeCell ref="O280:S280"/>
    <mergeCell ref="Z280:AA281"/>
    <mergeCell ref="AB280:AB281"/>
    <mergeCell ref="AC280:AE280"/>
    <mergeCell ref="R273:U273"/>
    <mergeCell ref="V273:W273"/>
    <mergeCell ref="X273:AO273"/>
    <mergeCell ref="B274:R274"/>
    <mergeCell ref="U274:V274"/>
    <mergeCell ref="W274:AF274"/>
    <mergeCell ref="AG274:AH274"/>
    <mergeCell ref="AI274:AO274"/>
    <mergeCell ref="B273:C273"/>
    <mergeCell ref="D273:E273"/>
    <mergeCell ref="F273:M273"/>
    <mergeCell ref="N273:O273"/>
    <mergeCell ref="P273:Q273"/>
    <mergeCell ref="B270:F270"/>
    <mergeCell ref="H270:I270"/>
    <mergeCell ref="K270:M270"/>
    <mergeCell ref="O270:Q270"/>
    <mergeCell ref="R270:S270"/>
    <mergeCell ref="B269:F269"/>
    <mergeCell ref="H269:I269"/>
    <mergeCell ref="K269:M269"/>
    <mergeCell ref="O269:Q269"/>
    <mergeCell ref="R269:S269"/>
    <mergeCell ref="AG264:AI264"/>
    <mergeCell ref="AJ264:AJ265"/>
    <mergeCell ref="AK264:AM265"/>
    <mergeCell ref="AN264:AO265"/>
    <mergeCell ref="C265:C266"/>
    <mergeCell ref="D265:F266"/>
    <mergeCell ref="G265:H266"/>
    <mergeCell ref="N265:N266"/>
    <mergeCell ref="O265:Q266"/>
    <mergeCell ref="R265:S266"/>
    <mergeCell ref="AC265:AI265"/>
    <mergeCell ref="AG262:AI262"/>
    <mergeCell ref="AJ262:AJ263"/>
    <mergeCell ref="AK262:AM263"/>
    <mergeCell ref="AN262:AO263"/>
    <mergeCell ref="C263:C264"/>
    <mergeCell ref="D263:F263"/>
    <mergeCell ref="M263:M264"/>
    <mergeCell ref="N263:N264"/>
    <mergeCell ref="O263:P263"/>
    <mergeCell ref="R263:S263"/>
    <mergeCell ref="AC263:AI263"/>
    <mergeCell ref="D264:F264"/>
    <mergeCell ref="O264:S264"/>
    <mergeCell ref="Z264:AA265"/>
    <mergeCell ref="AB264:AB265"/>
    <mergeCell ref="AC264:AE264"/>
    <mergeCell ref="B257:T257"/>
    <mergeCell ref="U257:V257"/>
    <mergeCell ref="W257:AP257"/>
    <mergeCell ref="B258:E258"/>
    <mergeCell ref="B261:B262"/>
    <mergeCell ref="C261:C262"/>
    <mergeCell ref="D261:F261"/>
    <mergeCell ref="M261:M262"/>
    <mergeCell ref="N261:N262"/>
    <mergeCell ref="O261:P261"/>
    <mergeCell ref="R261:S261"/>
    <mergeCell ref="D262:F262"/>
    <mergeCell ref="O262:S262"/>
    <mergeCell ref="Z262:AA263"/>
    <mergeCell ref="AB262:AB263"/>
    <mergeCell ref="AC262:AE262"/>
    <mergeCell ref="R255:U255"/>
    <mergeCell ref="V255:W255"/>
    <mergeCell ref="X255:AO255"/>
    <mergeCell ref="B256:R256"/>
    <mergeCell ref="U256:V256"/>
    <mergeCell ref="W256:AF256"/>
    <mergeCell ref="AG256:AH256"/>
    <mergeCell ref="AI256:AO256"/>
    <mergeCell ref="B255:C255"/>
    <mergeCell ref="D255:E255"/>
    <mergeCell ref="F255:M255"/>
    <mergeCell ref="N255:O255"/>
    <mergeCell ref="P255:Q255"/>
    <mergeCell ref="B252:F252"/>
    <mergeCell ref="H252:I252"/>
    <mergeCell ref="K252:M252"/>
    <mergeCell ref="O252:Q252"/>
    <mergeCell ref="R252:S252"/>
    <mergeCell ref="B251:F251"/>
    <mergeCell ref="H251:I251"/>
    <mergeCell ref="K251:M251"/>
    <mergeCell ref="O251:Q251"/>
    <mergeCell ref="R251:S251"/>
    <mergeCell ref="AG246:AI246"/>
    <mergeCell ref="AJ246:AJ247"/>
    <mergeCell ref="AK246:AM247"/>
    <mergeCell ref="AN246:AO247"/>
    <mergeCell ref="C247:C248"/>
    <mergeCell ref="D247:F248"/>
    <mergeCell ref="G247:H248"/>
    <mergeCell ref="N247:N248"/>
    <mergeCell ref="O247:Q248"/>
    <mergeCell ref="R247:S248"/>
    <mergeCell ref="AC247:AI247"/>
    <mergeCell ref="AG244:AI244"/>
    <mergeCell ref="AJ244:AJ245"/>
    <mergeCell ref="AK244:AM245"/>
    <mergeCell ref="AN244:AO245"/>
    <mergeCell ref="C245:C246"/>
    <mergeCell ref="D245:F245"/>
    <mergeCell ref="M245:M246"/>
    <mergeCell ref="N245:N246"/>
    <mergeCell ref="O245:P245"/>
    <mergeCell ref="R245:S245"/>
    <mergeCell ref="AC245:AI245"/>
    <mergeCell ref="D246:F246"/>
    <mergeCell ref="O246:S246"/>
    <mergeCell ref="Z246:AA247"/>
    <mergeCell ref="AB246:AB247"/>
    <mergeCell ref="AC246:AE246"/>
    <mergeCell ref="B239:T239"/>
    <mergeCell ref="U239:V239"/>
    <mergeCell ref="W239:AP239"/>
    <mergeCell ref="B240:E240"/>
    <mergeCell ref="B243:B244"/>
    <mergeCell ref="C243:C244"/>
    <mergeCell ref="D243:F243"/>
    <mergeCell ref="M243:M244"/>
    <mergeCell ref="N243:N244"/>
    <mergeCell ref="O243:P243"/>
    <mergeCell ref="R243:S243"/>
    <mergeCell ref="D244:F244"/>
    <mergeCell ref="O244:S244"/>
    <mergeCell ref="Z244:AA245"/>
    <mergeCell ref="AB244:AB245"/>
    <mergeCell ref="AC244:AE244"/>
    <mergeCell ref="R237:U237"/>
    <mergeCell ref="V237:W237"/>
    <mergeCell ref="X237:AO237"/>
    <mergeCell ref="B238:R238"/>
    <mergeCell ref="U238:V238"/>
    <mergeCell ref="W238:AF238"/>
    <mergeCell ref="AG238:AH238"/>
    <mergeCell ref="AI238:AO238"/>
    <mergeCell ref="B237:C237"/>
    <mergeCell ref="D237:E237"/>
    <mergeCell ref="F237:M237"/>
    <mergeCell ref="N237:O237"/>
    <mergeCell ref="P237:Q237"/>
    <mergeCell ref="B234:F234"/>
    <mergeCell ref="H234:I234"/>
    <mergeCell ref="K234:M234"/>
    <mergeCell ref="O234:Q234"/>
    <mergeCell ref="R234:S234"/>
    <mergeCell ref="B233:F233"/>
    <mergeCell ref="H233:I233"/>
    <mergeCell ref="K233:M233"/>
    <mergeCell ref="O233:Q233"/>
    <mergeCell ref="R233:S233"/>
    <mergeCell ref="AG228:AI228"/>
    <mergeCell ref="AJ228:AJ229"/>
    <mergeCell ref="AK228:AM229"/>
    <mergeCell ref="AN228:AO229"/>
    <mergeCell ref="C229:C230"/>
    <mergeCell ref="D229:F230"/>
    <mergeCell ref="G229:H230"/>
    <mergeCell ref="N229:N230"/>
    <mergeCell ref="O229:Q230"/>
    <mergeCell ref="R229:S230"/>
    <mergeCell ref="AC229:AI229"/>
    <mergeCell ref="AG226:AI226"/>
    <mergeCell ref="AJ226:AJ227"/>
    <mergeCell ref="AK226:AM227"/>
    <mergeCell ref="AN226:AO227"/>
    <mergeCell ref="C227:C228"/>
    <mergeCell ref="D227:F227"/>
    <mergeCell ref="M227:M228"/>
    <mergeCell ref="N227:N228"/>
    <mergeCell ref="O227:P227"/>
    <mergeCell ref="R227:S227"/>
    <mergeCell ref="AC227:AI227"/>
    <mergeCell ref="D228:F228"/>
    <mergeCell ref="O228:S228"/>
    <mergeCell ref="Z228:AA229"/>
    <mergeCell ref="AB228:AB229"/>
    <mergeCell ref="AC228:AE228"/>
    <mergeCell ref="B221:T221"/>
    <mergeCell ref="U221:V221"/>
    <mergeCell ref="W221:AP221"/>
    <mergeCell ref="B222:E222"/>
    <mergeCell ref="B225:B226"/>
    <mergeCell ref="C225:C226"/>
    <mergeCell ref="D225:F225"/>
    <mergeCell ref="M225:M226"/>
    <mergeCell ref="N225:N226"/>
    <mergeCell ref="O225:P225"/>
    <mergeCell ref="R225:S225"/>
    <mergeCell ref="D226:F226"/>
    <mergeCell ref="O226:S226"/>
    <mergeCell ref="Z226:AA227"/>
    <mergeCell ref="AB226:AB227"/>
    <mergeCell ref="AC226:AE226"/>
    <mergeCell ref="R219:U219"/>
    <mergeCell ref="V219:W219"/>
    <mergeCell ref="X219:AO219"/>
    <mergeCell ref="B220:R220"/>
    <mergeCell ref="U220:V220"/>
    <mergeCell ref="W220:AF220"/>
    <mergeCell ref="AG220:AH220"/>
    <mergeCell ref="AI220:AO220"/>
    <mergeCell ref="B219:C219"/>
    <mergeCell ref="D219:E219"/>
    <mergeCell ref="F219:M219"/>
    <mergeCell ref="N219:O219"/>
    <mergeCell ref="P219:Q219"/>
    <mergeCell ref="B216:F216"/>
    <mergeCell ref="H216:I216"/>
    <mergeCell ref="K216:M216"/>
    <mergeCell ref="O216:Q216"/>
    <mergeCell ref="R216:S216"/>
    <mergeCell ref="B215:F215"/>
    <mergeCell ref="H215:I215"/>
    <mergeCell ref="K215:M215"/>
    <mergeCell ref="O215:Q215"/>
    <mergeCell ref="R215:S215"/>
    <mergeCell ref="AG210:AI210"/>
    <mergeCell ref="AJ210:AJ211"/>
    <mergeCell ref="AK210:AM211"/>
    <mergeCell ref="AN210:AO211"/>
    <mergeCell ref="C211:C212"/>
    <mergeCell ref="D211:F212"/>
    <mergeCell ref="G211:H212"/>
    <mergeCell ref="N211:N212"/>
    <mergeCell ref="O211:Q212"/>
    <mergeCell ref="R211:S212"/>
    <mergeCell ref="AC211:AI211"/>
    <mergeCell ref="AG208:AI208"/>
    <mergeCell ref="AJ208:AJ209"/>
    <mergeCell ref="AK208:AM209"/>
    <mergeCell ref="AN208:AO209"/>
    <mergeCell ref="C209:C210"/>
    <mergeCell ref="D209:F209"/>
    <mergeCell ref="M209:M210"/>
    <mergeCell ref="N209:N210"/>
    <mergeCell ref="O209:P209"/>
    <mergeCell ref="R209:S209"/>
    <mergeCell ref="AC209:AI209"/>
    <mergeCell ref="D210:F210"/>
    <mergeCell ref="O210:S210"/>
    <mergeCell ref="Z210:AA211"/>
    <mergeCell ref="AB210:AB211"/>
    <mergeCell ref="AC210:AE210"/>
    <mergeCell ref="B203:T203"/>
    <mergeCell ref="U203:V203"/>
    <mergeCell ref="W203:AP203"/>
    <mergeCell ref="B204:E204"/>
    <mergeCell ref="B207:B208"/>
    <mergeCell ref="C207:C208"/>
    <mergeCell ref="D207:F207"/>
    <mergeCell ref="M207:M208"/>
    <mergeCell ref="N207:N208"/>
    <mergeCell ref="O207:P207"/>
    <mergeCell ref="R207:S207"/>
    <mergeCell ref="D208:F208"/>
    <mergeCell ref="O208:S208"/>
    <mergeCell ref="Z208:AA209"/>
    <mergeCell ref="AB208:AB209"/>
    <mergeCell ref="AC208:AE208"/>
    <mergeCell ref="R201:U201"/>
    <mergeCell ref="V201:W201"/>
    <mergeCell ref="X201:AO201"/>
    <mergeCell ref="B202:R202"/>
    <mergeCell ref="U202:V202"/>
    <mergeCell ref="W202:AF202"/>
    <mergeCell ref="AG202:AH202"/>
    <mergeCell ref="AI202:AO202"/>
    <mergeCell ref="B201:C201"/>
    <mergeCell ref="D201:E201"/>
    <mergeCell ref="F201:M201"/>
    <mergeCell ref="N201:O201"/>
    <mergeCell ref="P201:Q201"/>
    <mergeCell ref="B198:F198"/>
    <mergeCell ref="H198:I198"/>
    <mergeCell ref="K198:M198"/>
    <mergeCell ref="O198:Q198"/>
    <mergeCell ref="R198:S198"/>
    <mergeCell ref="B197:F197"/>
    <mergeCell ref="H197:I197"/>
    <mergeCell ref="K197:M197"/>
    <mergeCell ref="O197:Q197"/>
    <mergeCell ref="R197:S197"/>
    <mergeCell ref="AG192:AI192"/>
    <mergeCell ref="AJ192:AJ193"/>
    <mergeCell ref="AK192:AM193"/>
    <mergeCell ref="AN192:AO193"/>
    <mergeCell ref="C193:C194"/>
    <mergeCell ref="D193:F194"/>
    <mergeCell ref="G193:H194"/>
    <mergeCell ref="N193:N194"/>
    <mergeCell ref="O193:Q194"/>
    <mergeCell ref="R193:S194"/>
    <mergeCell ref="AC193:AI193"/>
    <mergeCell ref="AG190:AI190"/>
    <mergeCell ref="AJ190:AJ191"/>
    <mergeCell ref="AK190:AM191"/>
    <mergeCell ref="AN190:AO191"/>
    <mergeCell ref="C191:C192"/>
    <mergeCell ref="D191:F191"/>
    <mergeCell ref="M191:M192"/>
    <mergeCell ref="N191:N192"/>
    <mergeCell ref="O191:P191"/>
    <mergeCell ref="R191:S191"/>
    <mergeCell ref="AC191:AI191"/>
    <mergeCell ref="D192:F192"/>
    <mergeCell ref="O192:S192"/>
    <mergeCell ref="Z192:AA193"/>
    <mergeCell ref="AB192:AB193"/>
    <mergeCell ref="AC192:AE192"/>
    <mergeCell ref="B185:T185"/>
    <mergeCell ref="U185:V185"/>
    <mergeCell ref="W185:AP185"/>
    <mergeCell ref="B186:E186"/>
    <mergeCell ref="B189:B190"/>
    <mergeCell ref="C189:C190"/>
    <mergeCell ref="D189:F189"/>
    <mergeCell ref="M189:M190"/>
    <mergeCell ref="N189:N190"/>
    <mergeCell ref="O189:P189"/>
    <mergeCell ref="R189:S189"/>
    <mergeCell ref="D190:F190"/>
    <mergeCell ref="O190:S190"/>
    <mergeCell ref="Z190:AA191"/>
    <mergeCell ref="AB190:AB191"/>
    <mergeCell ref="AC190:AE190"/>
    <mergeCell ref="R183:U183"/>
    <mergeCell ref="V183:W183"/>
    <mergeCell ref="X183:AO183"/>
    <mergeCell ref="B184:R184"/>
    <mergeCell ref="U184:V184"/>
    <mergeCell ref="W184:AF184"/>
    <mergeCell ref="AG184:AH184"/>
    <mergeCell ref="AI184:AO184"/>
    <mergeCell ref="B183:C183"/>
    <mergeCell ref="D183:E183"/>
    <mergeCell ref="F183:M183"/>
    <mergeCell ref="N183:O183"/>
    <mergeCell ref="P183:Q183"/>
    <mergeCell ref="B180:F180"/>
    <mergeCell ref="H180:I180"/>
    <mergeCell ref="K180:M180"/>
    <mergeCell ref="O180:Q180"/>
    <mergeCell ref="R180:S180"/>
    <mergeCell ref="B179:F179"/>
    <mergeCell ref="H179:I179"/>
    <mergeCell ref="K179:M179"/>
    <mergeCell ref="O179:Q179"/>
    <mergeCell ref="R179:S179"/>
    <mergeCell ref="AG174:AI174"/>
    <mergeCell ref="AJ174:AJ175"/>
    <mergeCell ref="AK174:AM175"/>
    <mergeCell ref="AN174:AO175"/>
    <mergeCell ref="C175:C176"/>
    <mergeCell ref="D175:F176"/>
    <mergeCell ref="G175:H176"/>
    <mergeCell ref="N175:N176"/>
    <mergeCell ref="O175:Q176"/>
    <mergeCell ref="R175:S176"/>
    <mergeCell ref="AC175:AI175"/>
    <mergeCell ref="AG172:AI172"/>
    <mergeCell ref="AJ172:AJ173"/>
    <mergeCell ref="AK172:AM173"/>
    <mergeCell ref="AN172:AO173"/>
    <mergeCell ref="C173:C174"/>
    <mergeCell ref="D173:F173"/>
    <mergeCell ref="M173:M174"/>
    <mergeCell ref="N173:N174"/>
    <mergeCell ref="O173:P173"/>
    <mergeCell ref="R173:S173"/>
    <mergeCell ref="AC173:AI173"/>
    <mergeCell ref="D174:F174"/>
    <mergeCell ref="O174:S174"/>
    <mergeCell ref="Z174:AA175"/>
    <mergeCell ref="AB174:AB175"/>
    <mergeCell ref="AC174:AE174"/>
    <mergeCell ref="B167:T167"/>
    <mergeCell ref="U167:V167"/>
    <mergeCell ref="W167:AP167"/>
    <mergeCell ref="B168:E168"/>
    <mergeCell ref="B171:B172"/>
    <mergeCell ref="C171:C172"/>
    <mergeCell ref="D171:F171"/>
    <mergeCell ref="M171:M172"/>
    <mergeCell ref="N171:N172"/>
    <mergeCell ref="O171:P171"/>
    <mergeCell ref="R171:S171"/>
    <mergeCell ref="D172:F172"/>
    <mergeCell ref="O172:S172"/>
    <mergeCell ref="Z172:AA173"/>
    <mergeCell ref="AB172:AB173"/>
    <mergeCell ref="AC172:AE172"/>
    <mergeCell ref="R165:U165"/>
    <mergeCell ref="V165:W165"/>
    <mergeCell ref="X165:AO165"/>
    <mergeCell ref="B166:R166"/>
    <mergeCell ref="U166:V166"/>
    <mergeCell ref="W166:AF166"/>
    <mergeCell ref="AG166:AH166"/>
    <mergeCell ref="AI166:AO166"/>
    <mergeCell ref="B165:C165"/>
    <mergeCell ref="D165:E165"/>
    <mergeCell ref="F165:M165"/>
    <mergeCell ref="N165:O165"/>
    <mergeCell ref="P165:Q165"/>
    <mergeCell ref="B162:F162"/>
    <mergeCell ref="H162:I162"/>
    <mergeCell ref="K162:M162"/>
    <mergeCell ref="O162:Q162"/>
    <mergeCell ref="R162:S162"/>
    <mergeCell ref="B161:F161"/>
    <mergeCell ref="H161:I161"/>
    <mergeCell ref="K161:M161"/>
    <mergeCell ref="O161:Q161"/>
    <mergeCell ref="R161:S161"/>
    <mergeCell ref="AG156:AI156"/>
    <mergeCell ref="AJ156:AJ157"/>
    <mergeCell ref="AK156:AM157"/>
    <mergeCell ref="AN156:AO157"/>
    <mergeCell ref="C157:C158"/>
    <mergeCell ref="D157:F158"/>
    <mergeCell ref="G157:H158"/>
    <mergeCell ref="N157:N158"/>
    <mergeCell ref="O157:Q158"/>
    <mergeCell ref="R157:S158"/>
    <mergeCell ref="AC157:AI157"/>
    <mergeCell ref="AG154:AI154"/>
    <mergeCell ref="AJ154:AJ155"/>
    <mergeCell ref="AK154:AM155"/>
    <mergeCell ref="AN154:AO155"/>
    <mergeCell ref="C155:C156"/>
    <mergeCell ref="D155:F155"/>
    <mergeCell ref="M155:M156"/>
    <mergeCell ref="N155:N156"/>
    <mergeCell ref="O155:P155"/>
    <mergeCell ref="R155:S155"/>
    <mergeCell ref="AC155:AI155"/>
    <mergeCell ref="D156:F156"/>
    <mergeCell ref="O156:S156"/>
    <mergeCell ref="Z156:AA157"/>
    <mergeCell ref="AB156:AB157"/>
    <mergeCell ref="AC156:AE156"/>
    <mergeCell ref="B149:T149"/>
    <mergeCell ref="U149:V149"/>
    <mergeCell ref="W149:AP149"/>
    <mergeCell ref="B150:E150"/>
    <mergeCell ref="B153:B154"/>
    <mergeCell ref="C153:C154"/>
    <mergeCell ref="D153:F153"/>
    <mergeCell ref="M153:M154"/>
    <mergeCell ref="N153:N154"/>
    <mergeCell ref="O153:P153"/>
    <mergeCell ref="R153:S153"/>
    <mergeCell ref="D154:F154"/>
    <mergeCell ref="O154:S154"/>
    <mergeCell ref="Z154:AA155"/>
    <mergeCell ref="AB154:AB155"/>
    <mergeCell ref="AC154:AE154"/>
    <mergeCell ref="R147:U147"/>
    <mergeCell ref="V147:W147"/>
    <mergeCell ref="X147:AO147"/>
    <mergeCell ref="B148:R148"/>
    <mergeCell ref="U148:V148"/>
    <mergeCell ref="W148:AF148"/>
    <mergeCell ref="AG148:AH148"/>
    <mergeCell ref="AI148:AO148"/>
    <mergeCell ref="B147:C147"/>
    <mergeCell ref="D147:E147"/>
    <mergeCell ref="F147:M147"/>
    <mergeCell ref="N147:O147"/>
    <mergeCell ref="P147:Q147"/>
    <mergeCell ref="B144:F144"/>
    <mergeCell ref="H144:I144"/>
    <mergeCell ref="K144:M144"/>
    <mergeCell ref="O144:Q144"/>
    <mergeCell ref="R144:S144"/>
    <mergeCell ref="B143:F143"/>
    <mergeCell ref="H143:I143"/>
    <mergeCell ref="K143:M143"/>
    <mergeCell ref="O143:Q143"/>
    <mergeCell ref="R143:S143"/>
    <mergeCell ref="AG138:AI138"/>
    <mergeCell ref="AJ138:AJ139"/>
    <mergeCell ref="AK138:AM139"/>
    <mergeCell ref="AN138:AO139"/>
    <mergeCell ref="C139:C140"/>
    <mergeCell ref="D139:F140"/>
    <mergeCell ref="G139:H140"/>
    <mergeCell ref="N139:N140"/>
    <mergeCell ref="O139:Q140"/>
    <mergeCell ref="R139:S140"/>
    <mergeCell ref="AC139:AI139"/>
    <mergeCell ref="AG136:AI136"/>
    <mergeCell ref="AJ136:AJ137"/>
    <mergeCell ref="AK136:AM137"/>
    <mergeCell ref="AN136:AO137"/>
    <mergeCell ref="C137:C138"/>
    <mergeCell ref="D137:F137"/>
    <mergeCell ref="M137:M138"/>
    <mergeCell ref="N137:N138"/>
    <mergeCell ref="O137:P137"/>
    <mergeCell ref="R137:S137"/>
    <mergeCell ref="AC137:AI137"/>
    <mergeCell ref="D138:F138"/>
    <mergeCell ref="O138:S138"/>
    <mergeCell ref="Z138:AA139"/>
    <mergeCell ref="AB138:AB139"/>
    <mergeCell ref="AC138:AE138"/>
    <mergeCell ref="B131:T131"/>
    <mergeCell ref="U131:V131"/>
    <mergeCell ref="W131:AP131"/>
    <mergeCell ref="B132:E132"/>
    <mergeCell ref="B135:B136"/>
    <mergeCell ref="C135:C136"/>
    <mergeCell ref="D135:F135"/>
    <mergeCell ref="M135:M136"/>
    <mergeCell ref="N135:N136"/>
    <mergeCell ref="O135:P135"/>
    <mergeCell ref="R135:S135"/>
    <mergeCell ref="D136:F136"/>
    <mergeCell ref="O136:S136"/>
    <mergeCell ref="Z136:AA137"/>
    <mergeCell ref="AB136:AB137"/>
    <mergeCell ref="AC136:AE136"/>
    <mergeCell ref="R129:U129"/>
    <mergeCell ref="V129:W129"/>
    <mergeCell ref="X129:AO129"/>
    <mergeCell ref="B130:R130"/>
    <mergeCell ref="U130:V130"/>
    <mergeCell ref="W130:AF130"/>
    <mergeCell ref="AG130:AH130"/>
    <mergeCell ref="AI130:AO130"/>
    <mergeCell ref="B129:C129"/>
    <mergeCell ref="D129:E129"/>
    <mergeCell ref="F129:M129"/>
    <mergeCell ref="N129:O129"/>
    <mergeCell ref="P129:Q129"/>
    <mergeCell ref="B126:F126"/>
    <mergeCell ref="H126:I126"/>
    <mergeCell ref="K126:M126"/>
    <mergeCell ref="O126:Q126"/>
    <mergeCell ref="R126:S126"/>
    <mergeCell ref="B125:F125"/>
    <mergeCell ref="H125:I125"/>
    <mergeCell ref="K125:M125"/>
    <mergeCell ref="O125:Q125"/>
    <mergeCell ref="R125:S125"/>
    <mergeCell ref="AG120:AI120"/>
    <mergeCell ref="AJ120:AJ121"/>
    <mergeCell ref="AK120:AM121"/>
    <mergeCell ref="AN120:AO121"/>
    <mergeCell ref="C121:C122"/>
    <mergeCell ref="D121:F122"/>
    <mergeCell ref="G121:H122"/>
    <mergeCell ref="N121:N122"/>
    <mergeCell ref="O121:Q122"/>
    <mergeCell ref="R121:S122"/>
    <mergeCell ref="AC121:AI121"/>
    <mergeCell ref="AG118:AI118"/>
    <mergeCell ref="AJ118:AJ119"/>
    <mergeCell ref="AK118:AM119"/>
    <mergeCell ref="AN118:AO119"/>
    <mergeCell ref="C119:C120"/>
    <mergeCell ref="D119:F119"/>
    <mergeCell ref="M119:M120"/>
    <mergeCell ref="N119:N120"/>
    <mergeCell ref="O119:P119"/>
    <mergeCell ref="R119:S119"/>
    <mergeCell ref="AC119:AI119"/>
    <mergeCell ref="D120:F120"/>
    <mergeCell ref="O120:S120"/>
    <mergeCell ref="Z120:AA121"/>
    <mergeCell ref="AB120:AB121"/>
    <mergeCell ref="AC120:AE120"/>
    <mergeCell ref="B113:T113"/>
    <mergeCell ref="U113:V113"/>
    <mergeCell ref="W113:AP113"/>
    <mergeCell ref="B114:E114"/>
    <mergeCell ref="B117:B118"/>
    <mergeCell ref="C117:C118"/>
    <mergeCell ref="D117:F117"/>
    <mergeCell ref="M117:M118"/>
    <mergeCell ref="N117:N118"/>
    <mergeCell ref="O117:P117"/>
    <mergeCell ref="R117:S117"/>
    <mergeCell ref="D118:F118"/>
    <mergeCell ref="O118:S118"/>
    <mergeCell ref="Z118:AA119"/>
    <mergeCell ref="AB118:AB119"/>
    <mergeCell ref="AC118:AE118"/>
    <mergeCell ref="R111:U111"/>
    <mergeCell ref="V111:W111"/>
    <mergeCell ref="X111:AO111"/>
    <mergeCell ref="B112:R112"/>
    <mergeCell ref="U112:V112"/>
    <mergeCell ref="W112:AF112"/>
    <mergeCell ref="AG112:AH112"/>
    <mergeCell ref="AI112:AO112"/>
    <mergeCell ref="B111:C111"/>
    <mergeCell ref="D111:E111"/>
    <mergeCell ref="F111:M111"/>
    <mergeCell ref="N111:O111"/>
    <mergeCell ref="P111:Q111"/>
    <mergeCell ref="B108:F108"/>
    <mergeCell ref="H108:I108"/>
    <mergeCell ref="K108:M108"/>
    <mergeCell ref="O108:Q108"/>
    <mergeCell ref="R108:S108"/>
    <mergeCell ref="B107:F107"/>
    <mergeCell ref="H107:I107"/>
    <mergeCell ref="K107:M107"/>
    <mergeCell ref="O107:Q107"/>
    <mergeCell ref="R107:S107"/>
    <mergeCell ref="AG102:AI102"/>
    <mergeCell ref="AJ102:AJ103"/>
    <mergeCell ref="AK102:AM103"/>
    <mergeCell ref="AN102:AO103"/>
    <mergeCell ref="C103:C104"/>
    <mergeCell ref="D103:F104"/>
    <mergeCell ref="G103:H104"/>
    <mergeCell ref="N103:N104"/>
    <mergeCell ref="O103:Q104"/>
    <mergeCell ref="R103:S104"/>
    <mergeCell ref="AC103:AI103"/>
    <mergeCell ref="AG100:AI100"/>
    <mergeCell ref="AJ100:AJ101"/>
    <mergeCell ref="AK100:AM101"/>
    <mergeCell ref="AN100:AO101"/>
    <mergeCell ref="C101:C102"/>
    <mergeCell ref="D101:F101"/>
    <mergeCell ref="M101:M102"/>
    <mergeCell ref="N101:N102"/>
    <mergeCell ref="O101:P101"/>
    <mergeCell ref="R101:S101"/>
    <mergeCell ref="AC101:AI101"/>
    <mergeCell ref="D102:F102"/>
    <mergeCell ref="O102:S102"/>
    <mergeCell ref="Z102:AA103"/>
    <mergeCell ref="AB102:AB103"/>
    <mergeCell ref="AC102:AE102"/>
    <mergeCell ref="B95:T95"/>
    <mergeCell ref="U95:V95"/>
    <mergeCell ref="W95:AP95"/>
    <mergeCell ref="B96:E96"/>
    <mergeCell ref="B99:B100"/>
    <mergeCell ref="C99:C100"/>
    <mergeCell ref="D99:F99"/>
    <mergeCell ref="M99:M100"/>
    <mergeCell ref="N99:N100"/>
    <mergeCell ref="O99:P99"/>
    <mergeCell ref="R99:S99"/>
    <mergeCell ref="D100:F100"/>
    <mergeCell ref="O100:S100"/>
    <mergeCell ref="Z100:AA101"/>
    <mergeCell ref="AB100:AB101"/>
    <mergeCell ref="AC100:AE100"/>
    <mergeCell ref="R93:U93"/>
    <mergeCell ref="V93:W93"/>
    <mergeCell ref="X93:AO93"/>
    <mergeCell ref="B94:R94"/>
    <mergeCell ref="U94:V94"/>
    <mergeCell ref="W94:AF94"/>
    <mergeCell ref="AG94:AH94"/>
    <mergeCell ref="AI94:AO94"/>
    <mergeCell ref="B93:C93"/>
    <mergeCell ref="D93:E93"/>
    <mergeCell ref="F93:M93"/>
    <mergeCell ref="N93:O93"/>
    <mergeCell ref="P93:Q93"/>
    <mergeCell ref="B90:F90"/>
    <mergeCell ref="H90:I90"/>
    <mergeCell ref="K90:M90"/>
    <mergeCell ref="O90:Q90"/>
    <mergeCell ref="R90:S90"/>
    <mergeCell ref="B89:F89"/>
    <mergeCell ref="H89:I89"/>
    <mergeCell ref="K89:M89"/>
    <mergeCell ref="O89:Q89"/>
    <mergeCell ref="R89:S89"/>
    <mergeCell ref="AG84:AI84"/>
    <mergeCell ref="AJ84:AJ85"/>
    <mergeCell ref="AK84:AM85"/>
    <mergeCell ref="AN84:AO85"/>
    <mergeCell ref="C85:C86"/>
    <mergeCell ref="D85:F86"/>
    <mergeCell ref="G85:H86"/>
    <mergeCell ref="N85:N86"/>
    <mergeCell ref="O85:Q86"/>
    <mergeCell ref="R85:S86"/>
    <mergeCell ref="AC85:AI85"/>
    <mergeCell ref="AG82:AI82"/>
    <mergeCell ref="AJ82:AJ83"/>
    <mergeCell ref="AK82:AM83"/>
    <mergeCell ref="AN82:AO83"/>
    <mergeCell ref="C83:C84"/>
    <mergeCell ref="D83:F83"/>
    <mergeCell ref="M83:M84"/>
    <mergeCell ref="N83:N84"/>
    <mergeCell ref="O83:P83"/>
    <mergeCell ref="R83:S83"/>
    <mergeCell ref="AC83:AI83"/>
    <mergeCell ref="D84:F84"/>
    <mergeCell ref="O84:S84"/>
    <mergeCell ref="Z84:AA85"/>
    <mergeCell ref="AB84:AB85"/>
    <mergeCell ref="AC84:AE84"/>
    <mergeCell ref="B77:T77"/>
    <mergeCell ref="U77:V77"/>
    <mergeCell ref="W77:AP77"/>
    <mergeCell ref="B78:E78"/>
    <mergeCell ref="B81:B82"/>
    <mergeCell ref="C81:C82"/>
    <mergeCell ref="D81:F81"/>
    <mergeCell ref="M81:M82"/>
    <mergeCell ref="N81:N82"/>
    <mergeCell ref="O81:P81"/>
    <mergeCell ref="R81:S81"/>
    <mergeCell ref="D82:F82"/>
    <mergeCell ref="O82:S82"/>
    <mergeCell ref="Z82:AA83"/>
    <mergeCell ref="AB82:AB83"/>
    <mergeCell ref="AC82:AE82"/>
    <mergeCell ref="R75:U75"/>
    <mergeCell ref="V75:W75"/>
    <mergeCell ref="X75:AO75"/>
    <mergeCell ref="B76:R76"/>
    <mergeCell ref="U76:V76"/>
    <mergeCell ref="W76:AF76"/>
    <mergeCell ref="AG76:AH76"/>
    <mergeCell ref="AI76:AO76"/>
    <mergeCell ref="B75:C75"/>
    <mergeCell ref="D75:E75"/>
    <mergeCell ref="F75:M75"/>
    <mergeCell ref="N75:O75"/>
    <mergeCell ref="P75:Q75"/>
    <mergeCell ref="B72:F72"/>
    <mergeCell ref="H72:I72"/>
    <mergeCell ref="K72:M72"/>
    <mergeCell ref="O72:Q72"/>
    <mergeCell ref="R72:S72"/>
    <mergeCell ref="B71:F71"/>
    <mergeCell ref="H71:I71"/>
    <mergeCell ref="K71:M71"/>
    <mergeCell ref="O71:Q71"/>
    <mergeCell ref="R71:S71"/>
    <mergeCell ref="AG66:AI66"/>
    <mergeCell ref="AJ66:AJ67"/>
    <mergeCell ref="AK66:AM67"/>
    <mergeCell ref="AN66:AO67"/>
    <mergeCell ref="C67:C68"/>
    <mergeCell ref="D67:F68"/>
    <mergeCell ref="G67:H68"/>
    <mergeCell ref="N67:N68"/>
    <mergeCell ref="O67:Q68"/>
    <mergeCell ref="R67:S68"/>
    <mergeCell ref="AC67:AI67"/>
    <mergeCell ref="AG64:AI64"/>
    <mergeCell ref="AJ64:AJ65"/>
    <mergeCell ref="AK64:AM65"/>
    <mergeCell ref="AN64:AO65"/>
    <mergeCell ref="C65:C66"/>
    <mergeCell ref="D65:F65"/>
    <mergeCell ref="M65:M66"/>
    <mergeCell ref="N65:N66"/>
    <mergeCell ref="O65:P65"/>
    <mergeCell ref="R65:S65"/>
    <mergeCell ref="AC65:AI65"/>
    <mergeCell ref="D66:F66"/>
    <mergeCell ref="O66:S66"/>
    <mergeCell ref="Z66:AA67"/>
    <mergeCell ref="AB66:AB67"/>
    <mergeCell ref="AC66:AE66"/>
    <mergeCell ref="B59:T59"/>
    <mergeCell ref="U59:V59"/>
    <mergeCell ref="W59:AP59"/>
    <mergeCell ref="B60:E60"/>
    <mergeCell ref="B63:B64"/>
    <mergeCell ref="C63:C64"/>
    <mergeCell ref="D63:F63"/>
    <mergeCell ref="M63:M64"/>
    <mergeCell ref="N63:N64"/>
    <mergeCell ref="O63:P63"/>
    <mergeCell ref="R63:S63"/>
    <mergeCell ref="D64:F64"/>
    <mergeCell ref="O64:S64"/>
    <mergeCell ref="Z64:AA65"/>
    <mergeCell ref="AB64:AB65"/>
    <mergeCell ref="AC64:AE64"/>
    <mergeCell ref="R57:U57"/>
    <mergeCell ref="V57:W57"/>
    <mergeCell ref="X57:AO57"/>
    <mergeCell ref="B58:R58"/>
    <mergeCell ref="U58:V58"/>
    <mergeCell ref="W58:AF58"/>
    <mergeCell ref="AG58:AH58"/>
    <mergeCell ref="AI58:AO58"/>
    <mergeCell ref="B57:C57"/>
    <mergeCell ref="D57:E57"/>
    <mergeCell ref="F57:M57"/>
    <mergeCell ref="N57:O57"/>
    <mergeCell ref="P57:Q57"/>
    <mergeCell ref="B54:F54"/>
    <mergeCell ref="H54:I54"/>
    <mergeCell ref="K54:M54"/>
    <mergeCell ref="O54:Q54"/>
    <mergeCell ref="R54:S54"/>
    <mergeCell ref="B53:F53"/>
    <mergeCell ref="H53:I53"/>
    <mergeCell ref="K53:M53"/>
    <mergeCell ref="O53:Q53"/>
    <mergeCell ref="R53:S53"/>
    <mergeCell ref="AG48:AI48"/>
    <mergeCell ref="AJ48:AJ49"/>
    <mergeCell ref="AK48:AM49"/>
    <mergeCell ref="AN48:AO49"/>
    <mergeCell ref="C49:C50"/>
    <mergeCell ref="D49:F50"/>
    <mergeCell ref="G49:H50"/>
    <mergeCell ref="N49:N50"/>
    <mergeCell ref="O49:Q50"/>
    <mergeCell ref="R49:S50"/>
    <mergeCell ref="AC49:AI49"/>
    <mergeCell ref="AG46:AI46"/>
    <mergeCell ref="AJ46:AJ47"/>
    <mergeCell ref="AK46:AM47"/>
    <mergeCell ref="AN46:AO47"/>
    <mergeCell ref="C47:C48"/>
    <mergeCell ref="D47:F47"/>
    <mergeCell ref="M47:M48"/>
    <mergeCell ref="N47:N48"/>
    <mergeCell ref="O47:P47"/>
    <mergeCell ref="R47:S47"/>
    <mergeCell ref="AC47:AI47"/>
    <mergeCell ref="D48:F48"/>
    <mergeCell ref="O48:S48"/>
    <mergeCell ref="Z48:AA49"/>
    <mergeCell ref="AB48:AB49"/>
    <mergeCell ref="AC48:AE48"/>
    <mergeCell ref="B41:T41"/>
    <mergeCell ref="U41:V41"/>
    <mergeCell ref="W41:AP41"/>
    <mergeCell ref="B42:E42"/>
    <mergeCell ref="B45:B46"/>
    <mergeCell ref="C45:C46"/>
    <mergeCell ref="D45:F45"/>
    <mergeCell ref="M45:M46"/>
    <mergeCell ref="N45:N46"/>
    <mergeCell ref="O45:P45"/>
    <mergeCell ref="R45:S45"/>
    <mergeCell ref="D46:F46"/>
    <mergeCell ref="O46:S46"/>
    <mergeCell ref="Z46:AA47"/>
    <mergeCell ref="AB46:AB47"/>
    <mergeCell ref="AC46:AE46"/>
    <mergeCell ref="R39:U39"/>
    <mergeCell ref="V39:W39"/>
    <mergeCell ref="X39:AO39"/>
    <mergeCell ref="B40:R40"/>
    <mergeCell ref="U40:V40"/>
    <mergeCell ref="W40:AF40"/>
    <mergeCell ref="AG40:AH40"/>
    <mergeCell ref="AI40:AO40"/>
    <mergeCell ref="B39:C39"/>
    <mergeCell ref="D39:E39"/>
    <mergeCell ref="F39:M39"/>
    <mergeCell ref="N39:O39"/>
    <mergeCell ref="P39:Q39"/>
    <mergeCell ref="B36:F36"/>
    <mergeCell ref="H36:I36"/>
    <mergeCell ref="K36:M36"/>
    <mergeCell ref="O36:Q36"/>
    <mergeCell ref="R36:S36"/>
    <mergeCell ref="B35:F35"/>
    <mergeCell ref="H35:I35"/>
    <mergeCell ref="K35:M35"/>
    <mergeCell ref="O35:Q35"/>
    <mergeCell ref="R35:S35"/>
    <mergeCell ref="AG30:AI30"/>
    <mergeCell ref="AJ30:AJ31"/>
    <mergeCell ref="AK30:AM31"/>
    <mergeCell ref="AN30:AO31"/>
    <mergeCell ref="C31:C32"/>
    <mergeCell ref="D31:F32"/>
    <mergeCell ref="G31:H32"/>
    <mergeCell ref="N31:N32"/>
    <mergeCell ref="O31:Q32"/>
    <mergeCell ref="R31:S32"/>
    <mergeCell ref="AC31:AI31"/>
    <mergeCell ref="AG28:AI28"/>
    <mergeCell ref="AJ28:AJ29"/>
    <mergeCell ref="AK28:AM29"/>
    <mergeCell ref="AN28:AO29"/>
    <mergeCell ref="C29:C30"/>
    <mergeCell ref="D29:F29"/>
    <mergeCell ref="M29:M30"/>
    <mergeCell ref="N29:N30"/>
    <mergeCell ref="O29:P29"/>
    <mergeCell ref="R29:S29"/>
    <mergeCell ref="AC29:AI29"/>
    <mergeCell ref="D30:F30"/>
    <mergeCell ref="O30:S30"/>
    <mergeCell ref="Z30:AA31"/>
    <mergeCell ref="AB30:AB31"/>
    <mergeCell ref="AC30:AE30"/>
    <mergeCell ref="B23:T23"/>
    <mergeCell ref="U23:V23"/>
    <mergeCell ref="W23:AP23"/>
    <mergeCell ref="B24:E24"/>
    <mergeCell ref="B27:B28"/>
    <mergeCell ref="C27:C28"/>
    <mergeCell ref="D27:F27"/>
    <mergeCell ref="M27:M28"/>
    <mergeCell ref="N27:N28"/>
    <mergeCell ref="O27:P27"/>
    <mergeCell ref="R27:S27"/>
    <mergeCell ref="D28:F28"/>
    <mergeCell ref="O28:S28"/>
    <mergeCell ref="Z28:AA29"/>
    <mergeCell ref="AB28:AB29"/>
    <mergeCell ref="AC28:AE28"/>
    <mergeCell ref="B22:R22"/>
    <mergeCell ref="U22:V22"/>
    <mergeCell ref="W22:AF22"/>
    <mergeCell ref="AG22:AH22"/>
    <mergeCell ref="AI22:AO22"/>
    <mergeCell ref="N21:O21"/>
    <mergeCell ref="P21:Q21"/>
    <mergeCell ref="R21:U21"/>
    <mergeCell ref="V21:W21"/>
    <mergeCell ref="X21:AO21"/>
    <mergeCell ref="B17:F17"/>
    <mergeCell ref="B18:F18"/>
    <mergeCell ref="B21:C21"/>
    <mergeCell ref="D21:E21"/>
    <mergeCell ref="F21:M21"/>
    <mergeCell ref="O11:P11"/>
    <mergeCell ref="R11:S11"/>
    <mergeCell ref="O12:S12"/>
    <mergeCell ref="AN10:AO11"/>
    <mergeCell ref="AN12:AO13"/>
    <mergeCell ref="R13:S14"/>
    <mergeCell ref="Z10:AA11"/>
    <mergeCell ref="AB10:AB11"/>
    <mergeCell ref="AC10:AE10"/>
    <mergeCell ref="AG10:AI10"/>
    <mergeCell ref="AC11:AI11"/>
    <mergeCell ref="AJ10:AJ11"/>
    <mergeCell ref="AK10:AM11"/>
    <mergeCell ref="AJ12:AJ13"/>
    <mergeCell ref="AK12:AM13"/>
    <mergeCell ref="AC13:AI13"/>
    <mergeCell ref="C11:C12"/>
    <mergeCell ref="W5:AP5"/>
    <mergeCell ref="B6:E6"/>
    <mergeCell ref="D3:E3"/>
    <mergeCell ref="N3:O3"/>
    <mergeCell ref="P3:Q3"/>
    <mergeCell ref="V3:W3"/>
    <mergeCell ref="U4:V4"/>
    <mergeCell ref="B3:C3"/>
    <mergeCell ref="F3:M3"/>
    <mergeCell ref="R3:U3"/>
    <mergeCell ref="X3:AO3"/>
    <mergeCell ref="B4:R4"/>
    <mergeCell ref="W4:AF4"/>
    <mergeCell ref="AI4:AO4"/>
    <mergeCell ref="AG4:AH4"/>
    <mergeCell ref="B9:B10"/>
    <mergeCell ref="C9:C10"/>
    <mergeCell ref="D9:F9"/>
    <mergeCell ref="D10:F10"/>
    <mergeCell ref="U5:V5"/>
    <mergeCell ref="O9:P9"/>
    <mergeCell ref="R9:S9"/>
    <mergeCell ref="O10:S10"/>
    <mergeCell ref="B5:T5"/>
    <mergeCell ref="D11:F11"/>
    <mergeCell ref="D12:F12"/>
    <mergeCell ref="M9:M10"/>
    <mergeCell ref="N9:N10"/>
    <mergeCell ref="M11:M12"/>
    <mergeCell ref="N11:N12"/>
    <mergeCell ref="C13:C14"/>
    <mergeCell ref="D13:F14"/>
    <mergeCell ref="G13:H14"/>
    <mergeCell ref="N13:N14"/>
    <mergeCell ref="O13:Q14"/>
    <mergeCell ref="AG12:AI12"/>
    <mergeCell ref="H17:I17"/>
    <mergeCell ref="K17:M17"/>
    <mergeCell ref="O18:Q18"/>
    <mergeCell ref="O17:Q17"/>
    <mergeCell ref="R17:S17"/>
    <mergeCell ref="R18:S18"/>
    <mergeCell ref="K18:M18"/>
    <mergeCell ref="H18:I18"/>
    <mergeCell ref="Z12:AA13"/>
    <mergeCell ref="AB12:AB13"/>
    <mergeCell ref="AC12:AE12"/>
  </mergeCells>
  <phoneticPr fontId="1"/>
  <dataValidations count="1">
    <dataValidation type="list" allowBlank="1" showInputMessage="1" showErrorMessage="1" sqref="U4:V4 N3:O3 U22:V22 U40:V40 U58:V58 U76:V76 U94:V94 U112:V112 U130:V130 U148:V148 U166:V166 U184:V184 U202:V202 U220:V220 U238:V238 U256:V256 U274:V274 U292:V292 U310:V310 U328:V328 U346:V346 N21:O21 N39:O39 N57:O57 N75:O75 N93:O93 N111:O111 N129:O129 N147:O147 N165:O165 N183:O183 N201:O201 N219:O219 N237:O237 N255:O255 N273:O273 N291:O291 N309:O309 N327:O327 N345:O345" xr:uid="{00000000-0002-0000-1400-000000000000}">
      <formula1>$AF$2:$AG$2</formula1>
    </dataValidation>
  </dataValidations>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Q480"/>
  <sheetViews>
    <sheetView topLeftCell="A425" zoomScaleNormal="100" workbookViewId="0">
      <selection activeCell="A450" sqref="A450"/>
    </sheetView>
  </sheetViews>
  <sheetFormatPr defaultColWidth="9" defaultRowHeight="13.2" x14ac:dyDescent="0.2"/>
  <cols>
    <col min="1" max="1" width="1.6640625" style="8" customWidth="1"/>
    <col min="2" max="125" width="2.109375" style="8" customWidth="1"/>
    <col min="126" max="16384" width="9" style="8"/>
  </cols>
  <sheetData>
    <row r="1" spans="2:43" ht="10.5" customHeight="1" x14ac:dyDescent="0.2"/>
    <row r="2" spans="2:43" ht="10.5" customHeight="1" x14ac:dyDescent="0.2">
      <c r="B2" s="8" t="s">
        <v>336</v>
      </c>
    </row>
    <row r="3" spans="2:43" ht="10.5" customHeight="1" x14ac:dyDescent="0.2">
      <c r="B3" s="152" t="s">
        <v>63</v>
      </c>
      <c r="C3" s="153"/>
      <c r="D3" s="153"/>
      <c r="E3" s="153"/>
      <c r="F3" s="153"/>
      <c r="G3" s="153"/>
      <c r="H3" s="153"/>
      <c r="I3" s="204">
        <v>1.0249999999999999</v>
      </c>
      <c r="J3" s="204"/>
      <c r="K3" s="204"/>
      <c r="L3" s="253" t="s">
        <v>138</v>
      </c>
      <c r="M3" s="153"/>
      <c r="N3" s="153"/>
      <c r="O3" s="153"/>
      <c r="P3" s="153"/>
      <c r="Q3" s="153"/>
      <c r="R3" s="153"/>
      <c r="S3" s="153"/>
      <c r="T3" s="204">
        <v>7500</v>
      </c>
      <c r="U3" s="204"/>
      <c r="V3" s="204"/>
      <c r="W3" s="253" t="s">
        <v>139</v>
      </c>
      <c r="X3" s="153"/>
      <c r="Y3" s="204">
        <v>6.7</v>
      </c>
      <c r="Z3" s="204"/>
      <c r="AA3" s="253" t="s">
        <v>140</v>
      </c>
      <c r="AB3" s="153"/>
      <c r="AC3" s="153"/>
      <c r="AD3" s="153"/>
      <c r="AE3" s="153"/>
      <c r="AF3" s="153"/>
      <c r="AG3" s="153"/>
      <c r="AH3" s="153"/>
      <c r="AI3" s="153"/>
      <c r="AJ3" s="153"/>
      <c r="AK3" s="153"/>
      <c r="AL3" s="153"/>
      <c r="AM3" s="225">
        <v>1.01</v>
      </c>
      <c r="AN3" s="225"/>
      <c r="AO3" s="251"/>
    </row>
    <row r="4" spans="2:43" ht="10.5" customHeight="1" x14ac:dyDescent="0.2">
      <c r="B4" s="248" t="s">
        <v>141</v>
      </c>
      <c r="C4" s="228"/>
      <c r="D4" s="228"/>
      <c r="E4" s="228"/>
      <c r="F4" s="228"/>
      <c r="G4" s="228"/>
      <c r="H4" s="228"/>
      <c r="I4" s="202">
        <v>620</v>
      </c>
      <c r="J4" s="202"/>
      <c r="K4" s="202"/>
      <c r="L4" s="227" t="s">
        <v>142</v>
      </c>
      <c r="M4" s="228"/>
      <c r="N4" s="228"/>
      <c r="O4" s="228"/>
      <c r="P4" s="202">
        <v>85</v>
      </c>
      <c r="Q4" s="202"/>
      <c r="R4" s="202"/>
      <c r="S4" s="227" t="s">
        <v>143</v>
      </c>
      <c r="T4" s="227"/>
      <c r="U4" s="227"/>
      <c r="V4" s="227"/>
      <c r="W4" s="227"/>
      <c r="X4" s="227"/>
      <c r="Y4" s="227"/>
      <c r="Z4" s="227"/>
      <c r="AA4" s="227"/>
      <c r="AB4" s="227"/>
      <c r="AC4" s="227"/>
      <c r="AD4" s="227"/>
      <c r="AE4" s="227"/>
      <c r="AF4" s="227"/>
      <c r="AG4" s="227"/>
      <c r="AH4" s="227"/>
      <c r="AI4" s="227"/>
      <c r="AJ4" s="227"/>
      <c r="AK4" s="227"/>
      <c r="AL4" s="227"/>
      <c r="AM4" s="2"/>
      <c r="AN4" s="2"/>
      <c r="AO4" s="17"/>
    </row>
    <row r="5" spans="2:43" ht="10.5" customHeight="1" x14ac:dyDescent="0.2">
      <c r="B5" s="248" t="s">
        <v>144</v>
      </c>
      <c r="C5" s="228"/>
      <c r="D5" s="228"/>
      <c r="E5" s="228"/>
      <c r="F5" s="228"/>
      <c r="G5" s="228"/>
      <c r="H5" s="228"/>
      <c r="I5" s="228"/>
      <c r="J5" s="228"/>
      <c r="K5" s="228"/>
      <c r="L5" s="228"/>
      <c r="M5" s="228"/>
      <c r="N5" s="228"/>
      <c r="O5" s="202">
        <v>16</v>
      </c>
      <c r="P5" s="202"/>
      <c r="Q5" s="202"/>
      <c r="R5" s="227" t="s">
        <v>145</v>
      </c>
      <c r="S5" s="227"/>
      <c r="T5" s="227"/>
      <c r="U5" s="227"/>
      <c r="V5" s="227"/>
      <c r="W5" s="227"/>
      <c r="X5" s="227"/>
      <c r="Y5" s="227"/>
      <c r="Z5" s="227"/>
      <c r="AA5" s="227"/>
      <c r="AB5" s="227"/>
      <c r="AC5" s="227"/>
      <c r="AD5" s="227"/>
      <c r="AE5" s="227"/>
      <c r="AF5" s="227"/>
      <c r="AG5" s="227"/>
      <c r="AH5" s="227"/>
      <c r="AI5" s="227"/>
      <c r="AJ5" s="227"/>
      <c r="AK5" s="227"/>
      <c r="AL5" s="227"/>
      <c r="AM5" s="2"/>
      <c r="AN5" s="2"/>
      <c r="AO5" s="17"/>
    </row>
    <row r="6" spans="2:43" ht="10.5" customHeight="1" x14ac:dyDescent="0.2">
      <c r="B6" s="252">
        <v>123</v>
      </c>
      <c r="C6" s="202"/>
      <c r="D6" s="202"/>
      <c r="E6" s="227" t="s">
        <v>146</v>
      </c>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17"/>
    </row>
    <row r="7" spans="2:43" ht="10.5" customHeight="1" x14ac:dyDescent="0.2">
      <c r="B7" s="240">
        <v>30</v>
      </c>
      <c r="C7" s="219"/>
      <c r="D7" s="249" t="s">
        <v>199</v>
      </c>
      <c r="E7" s="250"/>
      <c r="F7" s="250"/>
      <c r="G7" s="250"/>
      <c r="H7" s="250"/>
      <c r="I7" s="219">
        <v>16</v>
      </c>
      <c r="J7" s="219"/>
      <c r="K7" s="249" t="s">
        <v>147</v>
      </c>
      <c r="L7" s="250"/>
      <c r="M7" s="250"/>
      <c r="N7" s="250"/>
      <c r="O7" s="250"/>
      <c r="P7" s="250"/>
      <c r="Q7" s="250"/>
      <c r="R7" s="250"/>
      <c r="S7" s="250"/>
      <c r="T7" s="250"/>
      <c r="U7" s="250"/>
      <c r="V7" s="250"/>
      <c r="W7" s="250"/>
      <c r="X7" s="250"/>
      <c r="Y7" s="250"/>
      <c r="Z7" s="250"/>
      <c r="AA7" s="250"/>
      <c r="AB7" s="250"/>
      <c r="AC7" s="1"/>
      <c r="AD7" s="1"/>
      <c r="AE7" s="1"/>
      <c r="AF7" s="1"/>
      <c r="AG7" s="1"/>
      <c r="AH7" s="1"/>
      <c r="AI7" s="1"/>
      <c r="AJ7" s="1"/>
      <c r="AK7" s="1"/>
      <c r="AL7" s="1"/>
      <c r="AM7" s="1"/>
      <c r="AN7" s="1"/>
      <c r="AO7" s="19"/>
    </row>
    <row r="8" spans="2:43" ht="10.5" customHeight="1" x14ac:dyDescent="0.2"/>
    <row r="9" spans="2:43" ht="10.5" customHeight="1" x14ac:dyDescent="0.2">
      <c r="B9" s="247" t="s">
        <v>148</v>
      </c>
      <c r="C9" s="247"/>
      <c r="D9" s="247"/>
      <c r="E9" s="247"/>
      <c r="F9" s="247"/>
      <c r="G9" s="247">
        <f>-1*B7</f>
        <v>-30</v>
      </c>
      <c r="H9" s="247"/>
      <c r="I9" s="247"/>
      <c r="J9" s="80" t="s">
        <v>3</v>
      </c>
      <c r="K9" s="247">
        <f>-1*I4</f>
        <v>-620</v>
      </c>
      <c r="L9" s="247"/>
      <c r="M9" s="247"/>
      <c r="N9" s="80" t="s">
        <v>2</v>
      </c>
      <c r="O9" s="247">
        <f>K9*G9</f>
        <v>18600</v>
      </c>
      <c r="P9" s="247"/>
      <c r="Q9" s="247"/>
      <c r="R9" s="247"/>
      <c r="S9" s="247"/>
      <c r="T9" s="247"/>
      <c r="U9" s="80"/>
      <c r="V9" s="80"/>
      <c r="W9" s="80"/>
      <c r="X9" s="80"/>
      <c r="Y9" s="80"/>
      <c r="Z9" s="80"/>
      <c r="AA9" s="80"/>
      <c r="AB9" s="80"/>
      <c r="AC9" s="80"/>
      <c r="AD9" s="80"/>
      <c r="AE9" s="80"/>
      <c r="AF9" s="80"/>
      <c r="AG9" s="80"/>
      <c r="AH9" s="80"/>
      <c r="AI9" s="80"/>
      <c r="AJ9" s="80"/>
      <c r="AK9" s="80"/>
      <c r="AL9" s="80"/>
      <c r="AM9" s="80"/>
      <c r="AN9" s="80"/>
      <c r="AO9" s="80"/>
      <c r="AP9" s="80"/>
      <c r="AQ9" s="80"/>
    </row>
    <row r="10" spans="2:43" ht="10.5" customHeight="1" x14ac:dyDescent="0.2">
      <c r="B10" s="194" t="s">
        <v>149</v>
      </c>
      <c r="C10" s="194"/>
      <c r="D10" s="194"/>
      <c r="E10" s="194"/>
      <c r="F10" s="194"/>
      <c r="G10" s="194">
        <f>I7</f>
        <v>16</v>
      </c>
      <c r="H10" s="194"/>
      <c r="I10" s="194"/>
      <c r="J10" s="111" t="s">
        <v>3</v>
      </c>
      <c r="K10" s="194">
        <f>-1*P4</f>
        <v>-85</v>
      </c>
      <c r="L10" s="194"/>
      <c r="M10" s="194"/>
      <c r="N10" s="111" t="s">
        <v>2</v>
      </c>
      <c r="O10" s="194">
        <f>K10*G10</f>
        <v>-1360</v>
      </c>
      <c r="P10" s="194"/>
      <c r="Q10" s="194"/>
      <c r="R10" s="194"/>
      <c r="S10" s="194"/>
      <c r="T10" s="194"/>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2:43" ht="10.5" customHeight="1" x14ac:dyDescent="0.2">
      <c r="B11" s="80"/>
      <c r="C11" s="80"/>
      <c r="D11" s="80"/>
      <c r="E11" s="80"/>
      <c r="F11" s="80"/>
      <c r="G11" s="80"/>
      <c r="H11" s="80"/>
      <c r="I11" s="80"/>
      <c r="J11" s="80"/>
      <c r="K11" s="214">
        <f>SUM(K9:M10)*-1</f>
        <v>705</v>
      </c>
      <c r="L11" s="214"/>
      <c r="M11" s="214"/>
      <c r="N11" s="80"/>
      <c r="O11" s="214">
        <f>SUM(O9:T10)</f>
        <v>17240</v>
      </c>
      <c r="P11" s="214"/>
      <c r="Q11" s="214"/>
      <c r="R11" s="214"/>
      <c r="S11" s="214"/>
      <c r="T11" s="214"/>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2:43" ht="10.5" customHeight="1" x14ac:dyDescent="0.2">
      <c r="B12" s="80" t="s">
        <v>154</v>
      </c>
      <c r="C12" s="80"/>
      <c r="D12" s="80"/>
      <c r="E12" s="80"/>
      <c r="F12" s="80"/>
      <c r="G12" s="80"/>
      <c r="H12" s="80"/>
      <c r="I12" s="80"/>
      <c r="J12" s="80"/>
      <c r="K12" s="80"/>
      <c r="L12" s="80"/>
      <c r="M12" s="80" t="s">
        <v>155</v>
      </c>
      <c r="N12" s="80"/>
      <c r="O12" s="80"/>
      <c r="P12" s="80"/>
      <c r="Q12" s="80"/>
      <c r="R12" s="80"/>
      <c r="S12" s="80"/>
      <c r="T12" s="80"/>
      <c r="U12" s="80"/>
      <c r="V12" s="80"/>
      <c r="W12" s="80"/>
      <c r="X12" s="80"/>
      <c r="Y12" s="80"/>
      <c r="Z12" s="80"/>
      <c r="AA12" s="80" t="s">
        <v>157</v>
      </c>
      <c r="AB12" s="80"/>
      <c r="AC12" s="80"/>
      <c r="AD12" s="80"/>
      <c r="AE12" s="80"/>
      <c r="AF12" s="80"/>
      <c r="AG12" s="80"/>
      <c r="AH12" s="80"/>
      <c r="AI12" s="80"/>
      <c r="AJ12" s="80"/>
      <c r="AK12" s="80"/>
      <c r="AL12" s="80"/>
      <c r="AM12" s="80"/>
      <c r="AN12" s="80"/>
      <c r="AO12" s="80"/>
      <c r="AP12" s="80"/>
      <c r="AQ12" s="80"/>
    </row>
    <row r="13" spans="2:43" ht="10.5" customHeight="1" x14ac:dyDescent="0.2">
      <c r="B13" s="112"/>
      <c r="C13" s="216" t="s">
        <v>150</v>
      </c>
      <c r="D13" s="216" t="s">
        <v>151</v>
      </c>
      <c r="E13" s="111"/>
      <c r="F13" s="111" t="s">
        <v>152</v>
      </c>
      <c r="G13" s="111"/>
      <c r="H13" s="80"/>
      <c r="I13" s="80"/>
      <c r="J13" s="80"/>
      <c r="K13" s="80"/>
      <c r="L13" s="80"/>
      <c r="M13" s="247" t="s">
        <v>128</v>
      </c>
      <c r="N13" s="247" t="s">
        <v>125</v>
      </c>
      <c r="O13" s="194" t="s">
        <v>123</v>
      </c>
      <c r="P13" s="194"/>
      <c r="Q13" s="38" t="s">
        <v>105</v>
      </c>
      <c r="R13" s="194" t="s">
        <v>129</v>
      </c>
      <c r="S13" s="194"/>
      <c r="T13" s="80"/>
      <c r="U13" s="80"/>
      <c r="V13" s="80"/>
      <c r="W13" s="80"/>
      <c r="X13" s="80"/>
      <c r="Y13" s="80"/>
      <c r="Z13" s="80"/>
      <c r="AA13" s="80"/>
      <c r="AB13" s="247" t="s">
        <v>6</v>
      </c>
      <c r="AC13" s="247" t="s">
        <v>2</v>
      </c>
      <c r="AD13" s="194" t="s">
        <v>158</v>
      </c>
      <c r="AE13" s="194"/>
      <c r="AF13" s="194"/>
      <c r="AG13" s="208" t="s">
        <v>160</v>
      </c>
      <c r="AH13" s="194" t="s">
        <v>161</v>
      </c>
      <c r="AI13" s="194"/>
      <c r="AJ13" s="247" t="s">
        <v>163</v>
      </c>
      <c r="AK13" s="247">
        <v>1</v>
      </c>
      <c r="AL13" s="208" t="s">
        <v>8</v>
      </c>
      <c r="AM13" s="80"/>
      <c r="AN13" s="80"/>
      <c r="AO13" s="80"/>
      <c r="AP13" s="80"/>
      <c r="AQ13" s="80"/>
    </row>
    <row r="14" spans="2:43" ht="10.5" customHeight="1" x14ac:dyDescent="0.2">
      <c r="B14" s="112"/>
      <c r="C14" s="216"/>
      <c r="D14" s="216"/>
      <c r="E14" s="216" t="s">
        <v>153</v>
      </c>
      <c r="F14" s="216"/>
      <c r="G14" s="216"/>
      <c r="H14" s="80"/>
      <c r="I14" s="80"/>
      <c r="J14" s="80"/>
      <c r="K14" s="80"/>
      <c r="L14" s="80"/>
      <c r="M14" s="247"/>
      <c r="N14" s="247"/>
      <c r="O14" s="247" t="s">
        <v>130</v>
      </c>
      <c r="P14" s="247"/>
      <c r="Q14" s="247"/>
      <c r="R14" s="247"/>
      <c r="S14" s="247"/>
      <c r="T14" s="80"/>
      <c r="U14" s="80"/>
      <c r="V14" s="80"/>
      <c r="W14" s="80"/>
      <c r="X14" s="80"/>
      <c r="Y14" s="80"/>
      <c r="Z14" s="80"/>
      <c r="AA14" s="80"/>
      <c r="AB14" s="247"/>
      <c r="AC14" s="247"/>
      <c r="AD14" s="247" t="s">
        <v>159</v>
      </c>
      <c r="AE14" s="247"/>
      <c r="AF14" s="247"/>
      <c r="AG14" s="208"/>
      <c r="AH14" s="247" t="s">
        <v>162</v>
      </c>
      <c r="AI14" s="247"/>
      <c r="AJ14" s="247"/>
      <c r="AK14" s="247"/>
      <c r="AL14" s="208"/>
      <c r="AM14" s="80"/>
      <c r="AN14" s="80"/>
      <c r="AO14" s="80"/>
      <c r="AP14" s="80"/>
      <c r="AQ14" s="80"/>
    </row>
    <row r="15" spans="2:43" ht="10.5" customHeight="1" x14ac:dyDescent="0.2">
      <c r="B15" s="112"/>
      <c r="C15" s="112"/>
      <c r="D15" s="216" t="s">
        <v>151</v>
      </c>
      <c r="E15" s="254">
        <f>K11</f>
        <v>705</v>
      </c>
      <c r="F15" s="254"/>
      <c r="G15" s="254"/>
      <c r="H15" s="80"/>
      <c r="I15" s="80"/>
      <c r="J15" s="80"/>
      <c r="K15" s="80"/>
      <c r="L15" s="80"/>
      <c r="M15" s="247"/>
      <c r="N15" s="247" t="s">
        <v>125</v>
      </c>
      <c r="O15" s="194">
        <f>O11</f>
        <v>17240</v>
      </c>
      <c r="P15" s="194"/>
      <c r="Q15" s="194"/>
      <c r="R15" s="194"/>
      <c r="S15" s="194"/>
      <c r="T15" s="80"/>
      <c r="U15" s="80"/>
      <c r="V15" s="80"/>
      <c r="W15" s="80"/>
      <c r="X15" s="80"/>
      <c r="Y15" s="80"/>
      <c r="Z15" s="80"/>
      <c r="AA15" s="80"/>
      <c r="AB15" s="80"/>
      <c r="AC15" s="247" t="s">
        <v>2</v>
      </c>
      <c r="AD15" s="194">
        <f>T3</f>
        <v>7500</v>
      </c>
      <c r="AE15" s="194"/>
      <c r="AF15" s="194"/>
      <c r="AG15" s="111" t="s">
        <v>7</v>
      </c>
      <c r="AH15" s="194">
        <f>K11</f>
        <v>705</v>
      </c>
      <c r="AI15" s="194"/>
      <c r="AJ15" s="247" t="s">
        <v>3</v>
      </c>
      <c r="AK15" s="255">
        <f>I3</f>
        <v>1.0249999999999999</v>
      </c>
      <c r="AL15" s="255"/>
      <c r="AM15" s="111" t="s">
        <v>7</v>
      </c>
      <c r="AN15" s="255">
        <f>AM3</f>
        <v>1.01</v>
      </c>
      <c r="AO15" s="255"/>
      <c r="AP15" s="80"/>
      <c r="AQ15" s="80"/>
    </row>
    <row r="16" spans="2:43" ht="10.5" customHeight="1" x14ac:dyDescent="0.2">
      <c r="B16" s="112"/>
      <c r="C16" s="112"/>
      <c r="D16" s="216"/>
      <c r="E16" s="216">
        <f>O5</f>
        <v>16</v>
      </c>
      <c r="F16" s="216"/>
      <c r="G16" s="216"/>
      <c r="H16" s="80"/>
      <c r="I16" s="80"/>
      <c r="J16" s="80"/>
      <c r="K16" s="80"/>
      <c r="L16" s="80"/>
      <c r="M16" s="247"/>
      <c r="N16" s="247"/>
      <c r="O16" s="247">
        <f>B6</f>
        <v>123</v>
      </c>
      <c r="P16" s="247"/>
      <c r="Q16" s="247"/>
      <c r="R16" s="247"/>
      <c r="S16" s="247"/>
      <c r="T16" s="80"/>
      <c r="U16" s="80"/>
      <c r="V16" s="80"/>
      <c r="W16" s="80"/>
      <c r="X16" s="80"/>
      <c r="Y16" s="80"/>
      <c r="Z16" s="80"/>
      <c r="AA16" s="80"/>
      <c r="AB16" s="80"/>
      <c r="AC16" s="247"/>
      <c r="AD16" s="247">
        <f>O5</f>
        <v>16</v>
      </c>
      <c r="AE16" s="247"/>
      <c r="AF16" s="247"/>
      <c r="AG16" s="247"/>
      <c r="AH16" s="247"/>
      <c r="AI16" s="247"/>
      <c r="AJ16" s="247"/>
      <c r="AK16" s="80"/>
      <c r="AL16" s="247">
        <f>AM3</f>
        <v>1.01</v>
      </c>
      <c r="AM16" s="247"/>
      <c r="AN16" s="247"/>
      <c r="AO16" s="80"/>
      <c r="AP16" s="80"/>
      <c r="AQ16" s="80"/>
    </row>
    <row r="17" spans="2:43" ht="10.5" customHeight="1" x14ac:dyDescent="0.2">
      <c r="B17" s="80"/>
      <c r="C17" s="80"/>
      <c r="D17" s="247" t="s">
        <v>2</v>
      </c>
      <c r="E17" s="212">
        <f>ROUND(E15/E16,2)</f>
        <v>44.06</v>
      </c>
      <c r="F17" s="212"/>
      <c r="G17" s="212"/>
      <c r="H17" s="247" t="s">
        <v>23</v>
      </c>
      <c r="I17" s="247"/>
      <c r="J17" s="80"/>
      <c r="K17" s="80"/>
      <c r="L17" s="80"/>
      <c r="M17" s="113"/>
      <c r="N17" s="247" t="s">
        <v>125</v>
      </c>
      <c r="O17" s="212">
        <f>ROUND(O15/O16,2)</f>
        <v>140.16</v>
      </c>
      <c r="P17" s="212"/>
      <c r="Q17" s="212"/>
      <c r="R17" s="247" t="s">
        <v>131</v>
      </c>
      <c r="S17" s="247"/>
      <c r="T17" s="80"/>
      <c r="U17" s="80"/>
      <c r="V17" s="80"/>
      <c r="W17" s="80"/>
      <c r="X17" s="80"/>
      <c r="Y17" s="80"/>
      <c r="Z17" s="80"/>
      <c r="AA17" s="80"/>
      <c r="AB17" s="80"/>
      <c r="AC17" s="247" t="s">
        <v>2</v>
      </c>
      <c r="AD17" s="212">
        <f>((AD15-AH15)/AD16)*((AK15-AN15)/AL16)</f>
        <v>6.30724009900986</v>
      </c>
      <c r="AE17" s="212"/>
      <c r="AF17" s="212"/>
      <c r="AG17" s="212"/>
      <c r="AH17" s="247" t="s">
        <v>41</v>
      </c>
      <c r="AI17" s="247"/>
      <c r="AJ17" s="80"/>
      <c r="AK17" s="80"/>
      <c r="AL17" s="80"/>
      <c r="AM17" s="80"/>
      <c r="AN17" s="80"/>
      <c r="AO17" s="80"/>
      <c r="AP17" s="80"/>
      <c r="AQ17" s="80"/>
    </row>
    <row r="18" spans="2:43" ht="10.5" customHeight="1" x14ac:dyDescent="0.2">
      <c r="B18" s="80"/>
      <c r="C18" s="80"/>
      <c r="D18" s="247"/>
      <c r="E18" s="212"/>
      <c r="F18" s="212"/>
      <c r="G18" s="212"/>
      <c r="H18" s="247"/>
      <c r="I18" s="247"/>
      <c r="J18" s="80"/>
      <c r="K18" s="80"/>
      <c r="L18" s="80"/>
      <c r="M18" s="113"/>
      <c r="N18" s="247"/>
      <c r="O18" s="212"/>
      <c r="P18" s="212"/>
      <c r="Q18" s="212"/>
      <c r="R18" s="247"/>
      <c r="S18" s="247"/>
      <c r="T18" s="80"/>
      <c r="U18" s="80"/>
      <c r="V18" s="80"/>
      <c r="W18" s="80"/>
      <c r="X18" s="80"/>
      <c r="Y18" s="80"/>
      <c r="Z18" s="80"/>
      <c r="AA18" s="80"/>
      <c r="AB18" s="80"/>
      <c r="AC18" s="247"/>
      <c r="AD18" s="212"/>
      <c r="AE18" s="212"/>
      <c r="AF18" s="212"/>
      <c r="AG18" s="212"/>
      <c r="AH18" s="247"/>
      <c r="AI18" s="247"/>
      <c r="AJ18" s="80"/>
      <c r="AK18" s="80"/>
      <c r="AL18" s="80"/>
      <c r="AM18" s="80"/>
      <c r="AN18" s="80"/>
      <c r="AO18" s="80"/>
      <c r="AP18" s="80"/>
      <c r="AQ18" s="80"/>
    </row>
    <row r="19" spans="2:43" ht="10.5" customHeight="1" x14ac:dyDescent="0.2">
      <c r="B19" s="80"/>
      <c r="C19" s="80"/>
      <c r="D19" s="80"/>
      <c r="E19" s="80"/>
      <c r="F19" s="80"/>
      <c r="G19" s="80"/>
      <c r="H19" s="80"/>
      <c r="I19" s="80"/>
      <c r="J19" s="80"/>
      <c r="K19" s="80"/>
      <c r="L19" s="80"/>
      <c r="M19" s="80" t="s">
        <v>156</v>
      </c>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2:43" ht="10.5" customHeight="1" x14ac:dyDescent="0.2">
      <c r="B20" s="80"/>
      <c r="C20" s="80"/>
      <c r="D20" s="80"/>
      <c r="E20" s="80"/>
      <c r="F20" s="80"/>
      <c r="G20" s="80"/>
      <c r="H20" s="80"/>
      <c r="I20" s="80"/>
      <c r="J20" s="80"/>
      <c r="K20" s="80"/>
      <c r="L20" s="80"/>
      <c r="M20" s="241">
        <f>O17</f>
        <v>140.16</v>
      </c>
      <c r="N20" s="194"/>
      <c r="O20" s="194"/>
      <c r="P20" s="194"/>
      <c r="Q20" s="247" t="s">
        <v>2</v>
      </c>
      <c r="R20" s="212">
        <f>ROUND(M20/M21,2)</f>
        <v>70.08</v>
      </c>
      <c r="S20" s="212"/>
      <c r="T20" s="212"/>
      <c r="U20" s="247" t="s">
        <v>23</v>
      </c>
      <c r="V20" s="247"/>
      <c r="W20" s="80"/>
      <c r="X20" s="80"/>
      <c r="Y20" s="80"/>
      <c r="Z20" s="80"/>
      <c r="AA20" s="80"/>
      <c r="AB20" s="80"/>
      <c r="AC20" s="80"/>
      <c r="AD20" s="80"/>
      <c r="AE20" s="80"/>
      <c r="AF20" s="80"/>
      <c r="AG20" s="80"/>
      <c r="AH20" s="80"/>
      <c r="AI20" s="80"/>
      <c r="AJ20" s="80"/>
      <c r="AK20" s="80"/>
      <c r="AL20" s="80"/>
      <c r="AM20" s="80"/>
      <c r="AN20" s="80"/>
      <c r="AO20" s="80"/>
      <c r="AP20" s="80"/>
      <c r="AQ20" s="80"/>
    </row>
    <row r="21" spans="2:43" ht="10.5" customHeight="1" x14ac:dyDescent="0.2">
      <c r="B21" s="80"/>
      <c r="C21" s="80"/>
      <c r="D21" s="80"/>
      <c r="E21" s="80"/>
      <c r="F21" s="80"/>
      <c r="G21" s="80"/>
      <c r="H21" s="80"/>
      <c r="I21" s="80"/>
      <c r="J21" s="80"/>
      <c r="K21" s="80"/>
      <c r="L21" s="80"/>
      <c r="M21" s="216">
        <v>2</v>
      </c>
      <c r="N21" s="216"/>
      <c r="O21" s="216"/>
      <c r="P21" s="216"/>
      <c r="Q21" s="247"/>
      <c r="R21" s="212"/>
      <c r="S21" s="212"/>
      <c r="T21" s="212"/>
      <c r="U21" s="247"/>
      <c r="V21" s="247"/>
      <c r="W21" s="80"/>
      <c r="X21" s="80"/>
      <c r="Y21" s="80"/>
      <c r="Z21" s="80"/>
      <c r="AA21" s="80"/>
      <c r="AB21" s="80"/>
      <c r="AC21" s="80"/>
      <c r="AD21" s="80"/>
      <c r="AE21" s="80"/>
      <c r="AF21" s="80"/>
      <c r="AG21" s="80"/>
      <c r="AH21" s="80"/>
      <c r="AI21" s="80"/>
      <c r="AJ21" s="80"/>
      <c r="AK21" s="80"/>
      <c r="AL21" s="80"/>
      <c r="AM21" s="80"/>
      <c r="AN21" s="80"/>
      <c r="AO21" s="80"/>
      <c r="AP21" s="80"/>
      <c r="AQ21" s="80"/>
    </row>
    <row r="22" spans="2:43" ht="10.5" customHeight="1" x14ac:dyDescent="0.2">
      <c r="B22" s="80" t="s">
        <v>164</v>
      </c>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row>
    <row r="23" spans="2:43" ht="10.5" customHeight="1" x14ac:dyDescent="0.2">
      <c r="B23" s="208" t="s">
        <v>96</v>
      </c>
      <c r="C23" s="208"/>
      <c r="D23" s="208"/>
      <c r="E23" s="208"/>
      <c r="F23" s="80" t="s">
        <v>2</v>
      </c>
      <c r="G23" s="247">
        <f>Y3*100</f>
        <v>670</v>
      </c>
      <c r="H23" s="247"/>
      <c r="I23" s="247"/>
      <c r="J23" s="80" t="s">
        <v>0</v>
      </c>
      <c r="K23" s="247">
        <f>E17</f>
        <v>44.06</v>
      </c>
      <c r="L23" s="247"/>
      <c r="M23" s="247"/>
      <c r="N23" s="80" t="s">
        <v>0</v>
      </c>
      <c r="O23" s="213">
        <f>R20</f>
        <v>70.08</v>
      </c>
      <c r="P23" s="247"/>
      <c r="Q23" s="247"/>
      <c r="R23" s="80" t="s">
        <v>1</v>
      </c>
      <c r="S23" s="213">
        <f>ROUND(AD17,2)</f>
        <v>6.31</v>
      </c>
      <c r="T23" s="247"/>
      <c r="U23" s="247"/>
      <c r="V23" s="80" t="s">
        <v>4</v>
      </c>
      <c r="W23" s="256">
        <f>G23-K23-O23+S23</f>
        <v>562.16999999999996</v>
      </c>
      <c r="X23" s="256"/>
      <c r="Y23" s="256"/>
      <c r="Z23" s="80" t="s">
        <v>4</v>
      </c>
      <c r="AA23" s="212">
        <f>W23/100</f>
        <v>5.6216999999999997</v>
      </c>
      <c r="AB23" s="212"/>
      <c r="AC23" s="212"/>
      <c r="AD23" s="80" t="s">
        <v>5</v>
      </c>
      <c r="AE23" s="80"/>
      <c r="AF23" s="80"/>
      <c r="AG23" s="80"/>
      <c r="AH23" s="80"/>
      <c r="AI23" s="80"/>
      <c r="AJ23" s="80"/>
      <c r="AK23" s="80"/>
      <c r="AL23" s="80"/>
      <c r="AM23" s="80"/>
      <c r="AN23" s="80"/>
      <c r="AO23" s="80"/>
      <c r="AP23" s="80"/>
      <c r="AQ23" s="80"/>
    </row>
    <row r="24" spans="2:43" ht="10.5" customHeight="1" x14ac:dyDescent="0.2">
      <c r="B24" s="208" t="s">
        <v>97</v>
      </c>
      <c r="C24" s="208"/>
      <c r="D24" s="208"/>
      <c r="E24" s="208"/>
      <c r="F24" s="80" t="s">
        <v>2</v>
      </c>
      <c r="G24" s="247">
        <f>Y3*100</f>
        <v>670</v>
      </c>
      <c r="H24" s="247"/>
      <c r="I24" s="247"/>
      <c r="J24" s="80" t="s">
        <v>0</v>
      </c>
      <c r="K24" s="247">
        <f>E17</f>
        <v>44.06</v>
      </c>
      <c r="L24" s="247"/>
      <c r="M24" s="247"/>
      <c r="N24" s="80" t="s">
        <v>1</v>
      </c>
      <c r="O24" s="213">
        <f>R20</f>
        <v>70.08</v>
      </c>
      <c r="P24" s="247"/>
      <c r="Q24" s="247"/>
      <c r="R24" s="80" t="s">
        <v>1</v>
      </c>
      <c r="S24" s="213">
        <f>ROUND(AD17,2)</f>
        <v>6.31</v>
      </c>
      <c r="T24" s="247"/>
      <c r="U24" s="247"/>
      <c r="V24" s="80" t="s">
        <v>4</v>
      </c>
      <c r="W24" s="256">
        <f>G24-K24+O24+S24</f>
        <v>702.33</v>
      </c>
      <c r="X24" s="256"/>
      <c r="Y24" s="256"/>
      <c r="Z24" s="80" t="s">
        <v>4</v>
      </c>
      <c r="AA24" s="212">
        <f>W24/100</f>
        <v>7.0233000000000008</v>
      </c>
      <c r="AB24" s="212"/>
      <c r="AC24" s="212"/>
      <c r="AD24" s="80" t="s">
        <v>5</v>
      </c>
      <c r="AE24" s="80"/>
      <c r="AF24" s="80"/>
      <c r="AG24" s="80"/>
      <c r="AH24" s="80"/>
      <c r="AI24" s="80"/>
      <c r="AJ24" s="80"/>
      <c r="AK24" s="80"/>
      <c r="AL24" s="80"/>
      <c r="AM24" s="80"/>
      <c r="AN24" s="80"/>
      <c r="AO24" s="80"/>
      <c r="AP24" s="80"/>
      <c r="AQ24" s="80"/>
    </row>
    <row r="25" spans="2:43" ht="10.5" customHeight="1" x14ac:dyDescent="0.2"/>
    <row r="26" spans="2:43" ht="10.5" customHeight="1" x14ac:dyDescent="0.2">
      <c r="B26" s="8" t="s">
        <v>337</v>
      </c>
    </row>
    <row r="27" spans="2:43" ht="10.5" customHeight="1" x14ac:dyDescent="0.2">
      <c r="B27" s="152" t="s">
        <v>63</v>
      </c>
      <c r="C27" s="153"/>
      <c r="D27" s="153"/>
      <c r="E27" s="153"/>
      <c r="F27" s="153"/>
      <c r="G27" s="153"/>
      <c r="H27" s="153"/>
      <c r="I27" s="204">
        <v>1.0249999999999999</v>
      </c>
      <c r="J27" s="204"/>
      <c r="K27" s="204"/>
      <c r="L27" s="253" t="s">
        <v>138</v>
      </c>
      <c r="M27" s="153"/>
      <c r="N27" s="153"/>
      <c r="O27" s="153"/>
      <c r="P27" s="153"/>
      <c r="Q27" s="153"/>
      <c r="R27" s="153"/>
      <c r="S27" s="153"/>
      <c r="T27" s="204">
        <v>8200</v>
      </c>
      <c r="U27" s="204"/>
      <c r="V27" s="204"/>
      <c r="W27" s="253" t="s">
        <v>139</v>
      </c>
      <c r="X27" s="153"/>
      <c r="Y27" s="204">
        <v>7.5</v>
      </c>
      <c r="Z27" s="204"/>
      <c r="AA27" s="253" t="s">
        <v>140</v>
      </c>
      <c r="AB27" s="153"/>
      <c r="AC27" s="153"/>
      <c r="AD27" s="153"/>
      <c r="AE27" s="153"/>
      <c r="AF27" s="153"/>
      <c r="AG27" s="153"/>
      <c r="AH27" s="153"/>
      <c r="AI27" s="153"/>
      <c r="AJ27" s="153"/>
      <c r="AK27" s="153"/>
      <c r="AL27" s="153"/>
      <c r="AM27" s="225">
        <v>1.01</v>
      </c>
      <c r="AN27" s="225"/>
      <c r="AO27" s="251"/>
    </row>
    <row r="28" spans="2:43" ht="10.5" customHeight="1" x14ac:dyDescent="0.2">
      <c r="B28" s="248" t="s">
        <v>141</v>
      </c>
      <c r="C28" s="228"/>
      <c r="D28" s="228"/>
      <c r="E28" s="228"/>
      <c r="F28" s="228"/>
      <c r="G28" s="228"/>
      <c r="H28" s="228"/>
      <c r="I28" s="202">
        <v>340</v>
      </c>
      <c r="J28" s="202"/>
      <c r="K28" s="202"/>
      <c r="L28" s="227" t="s">
        <v>142</v>
      </c>
      <c r="M28" s="228"/>
      <c r="N28" s="228"/>
      <c r="O28" s="228"/>
      <c r="P28" s="202">
        <v>85</v>
      </c>
      <c r="Q28" s="202"/>
      <c r="R28" s="202"/>
      <c r="S28" s="227" t="s">
        <v>143</v>
      </c>
      <c r="T28" s="227"/>
      <c r="U28" s="227"/>
      <c r="V28" s="227"/>
      <c r="W28" s="227"/>
      <c r="X28" s="227"/>
      <c r="Y28" s="227"/>
      <c r="Z28" s="227"/>
      <c r="AA28" s="227"/>
      <c r="AB28" s="227"/>
      <c r="AC28" s="227"/>
      <c r="AD28" s="227"/>
      <c r="AE28" s="227"/>
      <c r="AF28" s="227"/>
      <c r="AG28" s="227"/>
      <c r="AH28" s="227"/>
      <c r="AI28" s="227"/>
      <c r="AJ28" s="227"/>
      <c r="AK28" s="227"/>
      <c r="AL28" s="227"/>
      <c r="AM28" s="2"/>
      <c r="AN28" s="2"/>
      <c r="AO28" s="17"/>
    </row>
    <row r="29" spans="2:43" ht="10.5" customHeight="1" x14ac:dyDescent="0.2">
      <c r="B29" s="248" t="s">
        <v>144</v>
      </c>
      <c r="C29" s="228"/>
      <c r="D29" s="228"/>
      <c r="E29" s="228"/>
      <c r="F29" s="228"/>
      <c r="G29" s="228"/>
      <c r="H29" s="228"/>
      <c r="I29" s="228">
        <v>13.1365384615391</v>
      </c>
      <c r="J29" s="228"/>
      <c r="K29" s="228"/>
      <c r="L29" s="228"/>
      <c r="M29" s="228"/>
      <c r="N29" s="228"/>
      <c r="O29" s="202">
        <v>16.5</v>
      </c>
      <c r="P29" s="202"/>
      <c r="Q29" s="202"/>
      <c r="R29" s="227" t="s">
        <v>338</v>
      </c>
      <c r="S29" s="227"/>
      <c r="T29" s="227"/>
      <c r="U29" s="227"/>
      <c r="V29" s="227"/>
      <c r="W29" s="227"/>
      <c r="X29" s="227"/>
      <c r="Y29" s="227"/>
      <c r="Z29" s="227"/>
      <c r="AA29" s="227"/>
      <c r="AB29" s="227"/>
      <c r="AC29" s="227"/>
      <c r="AD29" s="227"/>
      <c r="AE29" s="227"/>
      <c r="AF29" s="227"/>
      <c r="AG29" s="227"/>
      <c r="AH29" s="227"/>
      <c r="AI29" s="227"/>
      <c r="AJ29" s="227"/>
      <c r="AK29" s="227"/>
      <c r="AL29" s="227"/>
      <c r="AM29" s="2"/>
      <c r="AN29" s="2"/>
      <c r="AO29" s="17"/>
    </row>
    <row r="30" spans="2:43" ht="10.5" customHeight="1" x14ac:dyDescent="0.2">
      <c r="B30" s="252">
        <v>120</v>
      </c>
      <c r="C30" s="202"/>
      <c r="D30" s="202"/>
      <c r="E30" s="227" t="s">
        <v>146</v>
      </c>
      <c r="F30" s="227"/>
      <c r="G30" s="227"/>
      <c r="H30" s="227"/>
      <c r="I30" s="227">
        <v>-18.214423076922898</v>
      </c>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17"/>
    </row>
    <row r="31" spans="2:43" ht="10.5" customHeight="1" x14ac:dyDescent="0.2">
      <c r="B31" s="240">
        <v>30</v>
      </c>
      <c r="C31" s="219"/>
      <c r="D31" s="249" t="s">
        <v>199</v>
      </c>
      <c r="E31" s="250"/>
      <c r="F31" s="250"/>
      <c r="G31" s="250"/>
      <c r="H31" s="250"/>
      <c r="I31" s="219">
        <v>38</v>
      </c>
      <c r="J31" s="219"/>
      <c r="K31" s="249" t="s">
        <v>147</v>
      </c>
      <c r="L31" s="250"/>
      <c r="M31" s="250"/>
      <c r="N31" s="250"/>
      <c r="O31" s="250"/>
      <c r="P31" s="250"/>
      <c r="Q31" s="250"/>
      <c r="R31" s="250"/>
      <c r="S31" s="250"/>
      <c r="T31" s="250"/>
      <c r="U31" s="250"/>
      <c r="V31" s="250"/>
      <c r="W31" s="250"/>
      <c r="X31" s="250"/>
      <c r="Y31" s="250"/>
      <c r="Z31" s="250"/>
      <c r="AA31" s="250"/>
      <c r="AB31" s="250"/>
      <c r="AC31" s="1"/>
      <c r="AD31" s="1"/>
      <c r="AE31" s="1"/>
      <c r="AF31" s="1"/>
      <c r="AG31" s="1"/>
      <c r="AH31" s="1"/>
      <c r="AI31" s="1"/>
      <c r="AJ31" s="1"/>
      <c r="AK31" s="1"/>
      <c r="AL31" s="1"/>
      <c r="AM31" s="1"/>
      <c r="AN31" s="1"/>
      <c r="AO31" s="19"/>
    </row>
    <row r="32" spans="2:43" ht="10.5" customHeight="1" x14ac:dyDescent="0.2"/>
    <row r="33" spans="2:41" ht="10.5" customHeight="1" x14ac:dyDescent="0.2">
      <c r="B33" s="247" t="s">
        <v>148</v>
      </c>
      <c r="C33" s="247"/>
      <c r="D33" s="247"/>
      <c r="E33" s="247"/>
      <c r="F33" s="247"/>
      <c r="G33" s="247">
        <f t="shared" ref="G33" si="0">-1*B31</f>
        <v>-30</v>
      </c>
      <c r="H33" s="247"/>
      <c r="I33" s="247"/>
      <c r="J33" s="80" t="s">
        <v>3</v>
      </c>
      <c r="K33" s="247">
        <f t="shared" ref="K33" si="1">-1*I28</f>
        <v>-340</v>
      </c>
      <c r="L33" s="247"/>
      <c r="M33" s="247"/>
      <c r="N33" s="80" t="s">
        <v>2</v>
      </c>
      <c r="O33" s="247">
        <f t="shared" ref="O33:O34" si="2">K33*G33</f>
        <v>10200</v>
      </c>
      <c r="P33" s="247"/>
      <c r="Q33" s="247"/>
      <c r="R33" s="247"/>
      <c r="S33" s="247"/>
      <c r="T33" s="247"/>
      <c r="U33" s="80"/>
      <c r="V33" s="80"/>
      <c r="W33" s="80"/>
      <c r="X33" s="80"/>
      <c r="Y33" s="80"/>
      <c r="Z33" s="80"/>
      <c r="AA33" s="80"/>
      <c r="AB33" s="80"/>
      <c r="AC33" s="80"/>
      <c r="AD33" s="80"/>
      <c r="AE33" s="80"/>
      <c r="AF33" s="80"/>
      <c r="AG33" s="80"/>
      <c r="AH33" s="80"/>
      <c r="AI33" s="80"/>
      <c r="AJ33" s="80"/>
      <c r="AK33" s="80"/>
      <c r="AL33" s="80"/>
      <c r="AM33" s="80"/>
      <c r="AN33" s="80"/>
      <c r="AO33" s="80"/>
    </row>
    <row r="34" spans="2:41" ht="10.5" customHeight="1" x14ac:dyDescent="0.2">
      <c r="B34" s="194" t="s">
        <v>149</v>
      </c>
      <c r="C34" s="194"/>
      <c r="D34" s="194"/>
      <c r="E34" s="194"/>
      <c r="F34" s="194"/>
      <c r="G34" s="194">
        <f t="shared" ref="G34" si="3">I31</f>
        <v>38</v>
      </c>
      <c r="H34" s="194"/>
      <c r="I34" s="194"/>
      <c r="J34" s="111" t="s">
        <v>3</v>
      </c>
      <c r="K34" s="194">
        <f t="shared" ref="K34" si="4">-1*P28</f>
        <v>-85</v>
      </c>
      <c r="L34" s="194"/>
      <c r="M34" s="194"/>
      <c r="N34" s="111" t="s">
        <v>2</v>
      </c>
      <c r="O34" s="194">
        <f t="shared" si="2"/>
        <v>-3230</v>
      </c>
      <c r="P34" s="194"/>
      <c r="Q34" s="194"/>
      <c r="R34" s="194"/>
      <c r="S34" s="194"/>
      <c r="T34" s="194"/>
      <c r="U34" s="80"/>
      <c r="V34" s="80"/>
      <c r="W34" s="80"/>
      <c r="X34" s="80"/>
      <c r="Y34" s="80"/>
      <c r="Z34" s="80"/>
      <c r="AA34" s="80"/>
      <c r="AB34" s="80"/>
      <c r="AC34" s="80"/>
      <c r="AD34" s="80"/>
      <c r="AE34" s="80"/>
      <c r="AF34" s="80"/>
      <c r="AG34" s="80"/>
      <c r="AH34" s="80"/>
      <c r="AI34" s="80"/>
      <c r="AJ34" s="80"/>
      <c r="AK34" s="80"/>
      <c r="AL34" s="80"/>
      <c r="AM34" s="80"/>
      <c r="AN34" s="80"/>
      <c r="AO34" s="80"/>
    </row>
    <row r="35" spans="2:41" ht="10.5" customHeight="1" x14ac:dyDescent="0.2">
      <c r="B35" s="80"/>
      <c r="C35" s="80"/>
      <c r="D35" s="80"/>
      <c r="E35" s="80"/>
      <c r="F35" s="80"/>
      <c r="G35" s="80"/>
      <c r="H35" s="80"/>
      <c r="I35" s="80"/>
      <c r="J35" s="80"/>
      <c r="K35" s="214">
        <f t="shared" ref="K35" si="5">SUM(K33:M34)*-1</f>
        <v>425</v>
      </c>
      <c r="L35" s="214"/>
      <c r="M35" s="214"/>
      <c r="N35" s="80"/>
      <c r="O35" s="214">
        <f t="shared" ref="O35" si="6">SUM(O33:T34)</f>
        <v>6970</v>
      </c>
      <c r="P35" s="214"/>
      <c r="Q35" s="214"/>
      <c r="R35" s="214"/>
      <c r="S35" s="214"/>
      <c r="T35" s="214"/>
      <c r="U35" s="80"/>
      <c r="V35" s="80"/>
      <c r="W35" s="80"/>
      <c r="X35" s="80"/>
      <c r="Y35" s="80"/>
      <c r="Z35" s="80"/>
      <c r="AA35" s="80"/>
      <c r="AB35" s="80"/>
      <c r="AC35" s="80"/>
      <c r="AD35" s="80"/>
      <c r="AE35" s="80"/>
      <c r="AF35" s="80"/>
      <c r="AG35" s="80"/>
      <c r="AH35" s="80"/>
      <c r="AI35" s="80"/>
      <c r="AJ35" s="80"/>
      <c r="AK35" s="80"/>
      <c r="AL35" s="80"/>
      <c r="AM35" s="80"/>
      <c r="AN35" s="80"/>
      <c r="AO35" s="80"/>
    </row>
    <row r="36" spans="2:41" ht="10.5" customHeight="1" x14ac:dyDescent="0.2">
      <c r="B36" s="80" t="s">
        <v>359</v>
      </c>
      <c r="C36" s="80"/>
      <c r="D36" s="80"/>
      <c r="E36" s="80"/>
      <c r="F36" s="80"/>
      <c r="G36" s="80"/>
      <c r="H36" s="80"/>
      <c r="I36" s="80"/>
      <c r="J36" s="80"/>
      <c r="K36" s="80"/>
      <c r="L36" s="80"/>
      <c r="M36" s="80" t="s">
        <v>360</v>
      </c>
      <c r="N36" s="80"/>
      <c r="O36" s="80"/>
      <c r="P36" s="80"/>
      <c r="Q36" s="80"/>
      <c r="R36" s="80"/>
      <c r="S36" s="80"/>
      <c r="T36" s="80"/>
      <c r="U36" s="80"/>
      <c r="V36" s="80"/>
      <c r="W36" s="80"/>
      <c r="X36" s="80"/>
      <c r="Y36" s="80"/>
      <c r="Z36" s="80"/>
      <c r="AA36" s="80" t="s">
        <v>363</v>
      </c>
      <c r="AB36" s="80"/>
      <c r="AC36" s="80"/>
      <c r="AD36" s="80"/>
      <c r="AE36" s="80"/>
      <c r="AF36" s="80"/>
      <c r="AG36" s="80"/>
      <c r="AH36" s="80"/>
      <c r="AI36" s="80"/>
      <c r="AJ36" s="80"/>
      <c r="AK36" s="80"/>
      <c r="AL36" s="80"/>
      <c r="AM36" s="80"/>
      <c r="AN36" s="80"/>
      <c r="AO36" s="80"/>
    </row>
    <row r="37" spans="2:41" ht="10.5" customHeight="1" x14ac:dyDescent="0.2">
      <c r="B37" s="112"/>
      <c r="C37" s="216" t="s">
        <v>121</v>
      </c>
      <c r="D37" s="216" t="s">
        <v>122</v>
      </c>
      <c r="E37" s="111"/>
      <c r="F37" s="111" t="s">
        <v>92</v>
      </c>
      <c r="G37" s="111"/>
      <c r="H37" s="80"/>
      <c r="I37" s="80"/>
      <c r="J37" s="80"/>
      <c r="K37" s="80"/>
      <c r="L37" s="80"/>
      <c r="M37" s="247" t="s">
        <v>91</v>
      </c>
      <c r="N37" s="247" t="s">
        <v>122</v>
      </c>
      <c r="O37" s="194" t="s">
        <v>92</v>
      </c>
      <c r="P37" s="194"/>
      <c r="Q37" s="38" t="s">
        <v>105</v>
      </c>
      <c r="R37" s="194" t="s">
        <v>93</v>
      </c>
      <c r="S37" s="194"/>
      <c r="T37" s="80"/>
      <c r="U37" s="80"/>
      <c r="V37" s="80"/>
      <c r="W37" s="80"/>
      <c r="X37" s="80"/>
      <c r="Y37" s="80"/>
      <c r="Z37" s="80"/>
      <c r="AA37" s="80"/>
      <c r="AB37" s="247" t="s">
        <v>6</v>
      </c>
      <c r="AC37" s="247" t="s">
        <v>2</v>
      </c>
      <c r="AD37" s="194" t="s">
        <v>158</v>
      </c>
      <c r="AE37" s="194"/>
      <c r="AF37" s="194"/>
      <c r="AG37" s="208" t="s">
        <v>83</v>
      </c>
      <c r="AH37" s="194" t="s">
        <v>361</v>
      </c>
      <c r="AI37" s="194"/>
      <c r="AJ37" s="247" t="s">
        <v>69</v>
      </c>
      <c r="AK37" s="247">
        <v>1</v>
      </c>
      <c r="AL37" s="208" t="s">
        <v>8</v>
      </c>
      <c r="AM37" s="80"/>
      <c r="AN37" s="80"/>
      <c r="AO37" s="80"/>
    </row>
    <row r="38" spans="2:41" ht="10.5" customHeight="1" x14ac:dyDescent="0.2">
      <c r="B38" s="112"/>
      <c r="C38" s="216"/>
      <c r="D38" s="216"/>
      <c r="E38" s="216" t="s">
        <v>153</v>
      </c>
      <c r="F38" s="216"/>
      <c r="G38" s="216"/>
      <c r="H38" s="80"/>
      <c r="I38" s="80"/>
      <c r="J38" s="80"/>
      <c r="K38" s="80"/>
      <c r="L38" s="80"/>
      <c r="M38" s="247"/>
      <c r="N38" s="247"/>
      <c r="O38" s="247" t="s">
        <v>94</v>
      </c>
      <c r="P38" s="247"/>
      <c r="Q38" s="247"/>
      <c r="R38" s="247"/>
      <c r="S38" s="247"/>
      <c r="T38" s="80"/>
      <c r="U38" s="80"/>
      <c r="V38" s="80"/>
      <c r="W38" s="80"/>
      <c r="X38" s="80"/>
      <c r="Y38" s="80"/>
      <c r="Z38" s="80"/>
      <c r="AA38" s="80"/>
      <c r="AB38" s="247"/>
      <c r="AC38" s="247"/>
      <c r="AD38" s="247" t="s">
        <v>124</v>
      </c>
      <c r="AE38" s="247"/>
      <c r="AF38" s="247"/>
      <c r="AG38" s="208"/>
      <c r="AH38" s="247" t="s">
        <v>362</v>
      </c>
      <c r="AI38" s="247"/>
      <c r="AJ38" s="247"/>
      <c r="AK38" s="247"/>
      <c r="AL38" s="208"/>
      <c r="AM38" s="80"/>
      <c r="AN38" s="80"/>
      <c r="AO38" s="80"/>
    </row>
    <row r="39" spans="2:41" ht="10.5" customHeight="1" x14ac:dyDescent="0.2">
      <c r="B39" s="112"/>
      <c r="C39" s="112"/>
      <c r="D39" s="216" t="s">
        <v>122</v>
      </c>
      <c r="E39" s="254">
        <f t="shared" ref="E39" si="7">K35</f>
        <v>425</v>
      </c>
      <c r="F39" s="254"/>
      <c r="G39" s="254"/>
      <c r="H39" s="80"/>
      <c r="I39" s="80"/>
      <c r="J39" s="80"/>
      <c r="K39" s="80"/>
      <c r="L39" s="80"/>
      <c r="M39" s="247"/>
      <c r="N39" s="247" t="s">
        <v>122</v>
      </c>
      <c r="O39" s="194">
        <f t="shared" ref="O39" si="8">O35</f>
        <v>6970</v>
      </c>
      <c r="P39" s="194"/>
      <c r="Q39" s="194"/>
      <c r="R39" s="194"/>
      <c r="S39" s="194"/>
      <c r="T39" s="80"/>
      <c r="U39" s="80"/>
      <c r="V39" s="80"/>
      <c r="W39" s="80"/>
      <c r="X39" s="80"/>
      <c r="Y39" s="80"/>
      <c r="Z39" s="80"/>
      <c r="AA39" s="80"/>
      <c r="AB39" s="80"/>
      <c r="AC39" s="247" t="s">
        <v>2</v>
      </c>
      <c r="AD39" s="194">
        <f t="shared" ref="AD39" si="9">T27</f>
        <v>8200</v>
      </c>
      <c r="AE39" s="194"/>
      <c r="AF39" s="194"/>
      <c r="AG39" s="111" t="s">
        <v>7</v>
      </c>
      <c r="AH39" s="194">
        <f t="shared" ref="AH39" si="10">K35</f>
        <v>425</v>
      </c>
      <c r="AI39" s="194"/>
      <c r="AJ39" s="247" t="s">
        <v>3</v>
      </c>
      <c r="AK39" s="255">
        <f t="shared" ref="AK39" si="11">I27</f>
        <v>1.0249999999999999</v>
      </c>
      <c r="AL39" s="255"/>
      <c r="AM39" s="111" t="s">
        <v>7</v>
      </c>
      <c r="AN39" s="255">
        <f t="shared" ref="AN39" si="12">AM27</f>
        <v>1.01</v>
      </c>
      <c r="AO39" s="255"/>
    </row>
    <row r="40" spans="2:41" ht="10.5" customHeight="1" x14ac:dyDescent="0.2">
      <c r="B40" s="112"/>
      <c r="C40" s="112"/>
      <c r="D40" s="216"/>
      <c r="E40" s="216">
        <f t="shared" ref="E40" si="13">O29</f>
        <v>16.5</v>
      </c>
      <c r="F40" s="216"/>
      <c r="G40" s="216"/>
      <c r="H40" s="80"/>
      <c r="I40" s="80"/>
      <c r="J40" s="80"/>
      <c r="K40" s="80"/>
      <c r="L40" s="80"/>
      <c r="M40" s="247"/>
      <c r="N40" s="247"/>
      <c r="O40" s="247">
        <f t="shared" ref="O40" si="14">B30</f>
        <v>120</v>
      </c>
      <c r="P40" s="247"/>
      <c r="Q40" s="247"/>
      <c r="R40" s="247"/>
      <c r="S40" s="247"/>
      <c r="T40" s="80"/>
      <c r="U40" s="80"/>
      <c r="V40" s="80"/>
      <c r="W40" s="80"/>
      <c r="X40" s="80"/>
      <c r="Y40" s="80"/>
      <c r="Z40" s="80"/>
      <c r="AA40" s="80"/>
      <c r="AB40" s="80"/>
      <c r="AC40" s="247"/>
      <c r="AD40" s="247">
        <f t="shared" ref="AD40" si="15">O29</f>
        <v>16.5</v>
      </c>
      <c r="AE40" s="247"/>
      <c r="AF40" s="247"/>
      <c r="AG40" s="247"/>
      <c r="AH40" s="247"/>
      <c r="AI40" s="247"/>
      <c r="AJ40" s="247"/>
      <c r="AK40" s="80"/>
      <c r="AL40" s="247">
        <f t="shared" ref="AL40" si="16">AM27</f>
        <v>1.01</v>
      </c>
      <c r="AM40" s="247"/>
      <c r="AN40" s="247"/>
      <c r="AO40" s="80"/>
    </row>
    <row r="41" spans="2:41" ht="10.5" customHeight="1" x14ac:dyDescent="0.2">
      <c r="B41" s="80"/>
      <c r="C41" s="80"/>
      <c r="D41" s="247" t="s">
        <v>2</v>
      </c>
      <c r="E41" s="212">
        <f t="shared" ref="E41" si="17">ROUND(E39/E40,2)</f>
        <v>25.76</v>
      </c>
      <c r="F41" s="212"/>
      <c r="G41" s="212"/>
      <c r="H41" s="247" t="s">
        <v>23</v>
      </c>
      <c r="I41" s="247"/>
      <c r="J41" s="80"/>
      <c r="K41" s="80"/>
      <c r="L41" s="80"/>
      <c r="M41" s="113"/>
      <c r="N41" s="247" t="s">
        <v>122</v>
      </c>
      <c r="O41" s="212">
        <f t="shared" ref="O41" si="18">ROUND(O39/O40,2)</f>
        <v>58.08</v>
      </c>
      <c r="P41" s="212"/>
      <c r="Q41" s="212"/>
      <c r="R41" s="247" t="s">
        <v>70</v>
      </c>
      <c r="S41" s="247"/>
      <c r="T41" s="80"/>
      <c r="U41" s="80"/>
      <c r="V41" s="80"/>
      <c r="W41" s="80"/>
      <c r="X41" s="80"/>
      <c r="Y41" s="80"/>
      <c r="Z41" s="80"/>
      <c r="AA41" s="80"/>
      <c r="AB41" s="80"/>
      <c r="AC41" s="247" t="s">
        <v>2</v>
      </c>
      <c r="AD41" s="212">
        <f t="shared" ref="AD41" si="19">((AD39-AH39)/AD40)*((AK39-AN39)/AL40)</f>
        <v>6.9981998199819522</v>
      </c>
      <c r="AE41" s="212"/>
      <c r="AF41" s="212"/>
      <c r="AG41" s="212"/>
      <c r="AH41" s="247" t="s">
        <v>41</v>
      </c>
      <c r="AI41" s="247"/>
      <c r="AJ41" s="80"/>
      <c r="AK41" s="80"/>
      <c r="AL41" s="80"/>
      <c r="AM41" s="80"/>
      <c r="AN41" s="80"/>
      <c r="AO41" s="80"/>
    </row>
    <row r="42" spans="2:41" ht="10.5" customHeight="1" x14ac:dyDescent="0.2">
      <c r="B42" s="80"/>
      <c r="C42" s="80"/>
      <c r="D42" s="247"/>
      <c r="E42" s="212"/>
      <c r="F42" s="212"/>
      <c r="G42" s="212"/>
      <c r="H42" s="247"/>
      <c r="I42" s="247"/>
      <c r="J42" s="80"/>
      <c r="K42" s="80"/>
      <c r="L42" s="80"/>
      <c r="M42" s="113"/>
      <c r="N42" s="247"/>
      <c r="O42" s="212"/>
      <c r="P42" s="212"/>
      <c r="Q42" s="212"/>
      <c r="R42" s="247"/>
      <c r="S42" s="247"/>
      <c r="T42" s="80"/>
      <c r="U42" s="80"/>
      <c r="V42" s="80"/>
      <c r="W42" s="80"/>
      <c r="X42" s="80"/>
      <c r="Y42" s="80"/>
      <c r="Z42" s="80"/>
      <c r="AA42" s="80"/>
      <c r="AB42" s="80"/>
      <c r="AC42" s="247"/>
      <c r="AD42" s="212"/>
      <c r="AE42" s="212"/>
      <c r="AF42" s="212"/>
      <c r="AG42" s="212"/>
      <c r="AH42" s="247"/>
      <c r="AI42" s="247"/>
      <c r="AJ42" s="80"/>
      <c r="AK42" s="80"/>
      <c r="AL42" s="80"/>
      <c r="AM42" s="80"/>
      <c r="AN42" s="80"/>
      <c r="AO42" s="80"/>
    </row>
    <row r="43" spans="2:41" ht="10.5" customHeight="1" x14ac:dyDescent="0.2">
      <c r="B43" s="80"/>
      <c r="C43" s="80"/>
      <c r="D43" s="80"/>
      <c r="E43" s="80"/>
      <c r="F43" s="80"/>
      <c r="G43" s="80"/>
      <c r="H43" s="80"/>
      <c r="I43" s="80"/>
      <c r="J43" s="80"/>
      <c r="K43" s="80"/>
      <c r="L43" s="80"/>
      <c r="M43" s="80" t="s">
        <v>385</v>
      </c>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row>
    <row r="44" spans="2:41" ht="10.5" customHeight="1" x14ac:dyDescent="0.2">
      <c r="B44" s="80"/>
      <c r="C44" s="80"/>
      <c r="D44" s="80"/>
      <c r="E44" s="80"/>
      <c r="F44" s="80"/>
      <c r="G44" s="80"/>
      <c r="H44" s="80"/>
      <c r="I44" s="80"/>
      <c r="J44" s="80"/>
      <c r="K44" s="80"/>
      <c r="L44" s="80"/>
      <c r="M44" s="241">
        <f t="shared" ref="M44" si="20">O41</f>
        <v>58.08</v>
      </c>
      <c r="N44" s="194"/>
      <c r="O44" s="194"/>
      <c r="P44" s="194"/>
      <c r="Q44" s="247" t="s">
        <v>2</v>
      </c>
      <c r="R44" s="212">
        <f t="shared" ref="R44" si="21">ROUND(M44/M45,2)</f>
        <v>29.04</v>
      </c>
      <c r="S44" s="212"/>
      <c r="T44" s="212"/>
      <c r="U44" s="247" t="s">
        <v>23</v>
      </c>
      <c r="V44" s="247"/>
      <c r="W44" s="80"/>
      <c r="X44" s="80"/>
      <c r="Y44" s="80"/>
      <c r="Z44" s="80"/>
      <c r="AA44" s="80"/>
      <c r="AB44" s="80"/>
      <c r="AC44" s="80"/>
      <c r="AD44" s="80"/>
      <c r="AE44" s="80"/>
      <c r="AF44" s="80"/>
      <c r="AG44" s="80"/>
      <c r="AH44" s="80"/>
      <c r="AI44" s="80"/>
      <c r="AJ44" s="80"/>
      <c r="AK44" s="80"/>
      <c r="AL44" s="80"/>
      <c r="AM44" s="80"/>
      <c r="AN44" s="80"/>
      <c r="AO44" s="80"/>
    </row>
    <row r="45" spans="2:41" ht="10.5" customHeight="1" x14ac:dyDescent="0.2">
      <c r="B45" s="80"/>
      <c r="C45" s="80"/>
      <c r="D45" s="80"/>
      <c r="E45" s="80"/>
      <c r="F45" s="80"/>
      <c r="G45" s="80"/>
      <c r="H45" s="80"/>
      <c r="I45" s="80"/>
      <c r="J45" s="80"/>
      <c r="K45" s="80"/>
      <c r="L45" s="80"/>
      <c r="M45" s="216">
        <v>2</v>
      </c>
      <c r="N45" s="216"/>
      <c r="O45" s="216"/>
      <c r="P45" s="216"/>
      <c r="Q45" s="247"/>
      <c r="R45" s="212"/>
      <c r="S45" s="212"/>
      <c r="T45" s="212"/>
      <c r="U45" s="247"/>
      <c r="V45" s="247"/>
      <c r="W45" s="80"/>
      <c r="X45" s="80"/>
      <c r="Y45" s="80"/>
      <c r="Z45" s="80"/>
      <c r="AA45" s="80"/>
      <c r="AB45" s="80"/>
      <c r="AC45" s="80"/>
      <c r="AD45" s="80"/>
      <c r="AE45" s="80"/>
      <c r="AF45" s="80"/>
      <c r="AG45" s="80"/>
      <c r="AH45" s="80"/>
      <c r="AI45" s="80"/>
      <c r="AJ45" s="80"/>
      <c r="AK45" s="80"/>
      <c r="AL45" s="80"/>
      <c r="AM45" s="80"/>
      <c r="AN45" s="80"/>
      <c r="AO45" s="80"/>
    </row>
    <row r="46" spans="2:41" ht="10.5" customHeight="1" x14ac:dyDescent="0.2">
      <c r="B46" s="80" t="s">
        <v>364</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row>
    <row r="47" spans="2:41" ht="10.5" customHeight="1" x14ac:dyDescent="0.2">
      <c r="B47" s="208" t="s">
        <v>96</v>
      </c>
      <c r="C47" s="208"/>
      <c r="D47" s="208"/>
      <c r="E47" s="208"/>
      <c r="F47" s="80" t="s">
        <v>2</v>
      </c>
      <c r="G47" s="247">
        <f t="shared" ref="G47" si="22">Y27*100</f>
        <v>750</v>
      </c>
      <c r="H47" s="247"/>
      <c r="I47" s="247"/>
      <c r="J47" s="80" t="s">
        <v>0</v>
      </c>
      <c r="K47" s="247">
        <f t="shared" ref="K47" si="23">E41</f>
        <v>25.76</v>
      </c>
      <c r="L47" s="247"/>
      <c r="M47" s="247"/>
      <c r="N47" s="80" t="s">
        <v>0</v>
      </c>
      <c r="O47" s="213">
        <f t="shared" ref="O47" si="24">R44</f>
        <v>29.04</v>
      </c>
      <c r="P47" s="247"/>
      <c r="Q47" s="247"/>
      <c r="R47" s="80" t="s">
        <v>1</v>
      </c>
      <c r="S47" s="213">
        <f t="shared" ref="S47" si="25">ROUND(AD41,2)</f>
        <v>7</v>
      </c>
      <c r="T47" s="247"/>
      <c r="U47" s="247"/>
      <c r="V47" s="80" t="s">
        <v>4</v>
      </c>
      <c r="W47" s="256">
        <f t="shared" ref="W47" si="26">G47-K47-O47+S47</f>
        <v>702.2</v>
      </c>
      <c r="X47" s="256"/>
      <c r="Y47" s="256"/>
      <c r="Z47" s="80" t="s">
        <v>4</v>
      </c>
      <c r="AA47" s="212">
        <f t="shared" ref="AA47:AA48" si="27">W47/100</f>
        <v>7.0220000000000002</v>
      </c>
      <c r="AB47" s="212"/>
      <c r="AC47" s="212"/>
      <c r="AD47" s="80" t="s">
        <v>5</v>
      </c>
      <c r="AE47" s="80"/>
      <c r="AF47" s="80"/>
      <c r="AG47" s="80"/>
      <c r="AH47" s="80"/>
      <c r="AI47" s="80"/>
      <c r="AJ47" s="80"/>
      <c r="AK47" s="80"/>
      <c r="AL47" s="80"/>
      <c r="AM47" s="80"/>
      <c r="AN47" s="80"/>
      <c r="AO47" s="80"/>
    </row>
    <row r="48" spans="2:41" ht="10.5" customHeight="1" x14ac:dyDescent="0.2">
      <c r="B48" s="208" t="s">
        <v>97</v>
      </c>
      <c r="C48" s="208"/>
      <c r="D48" s="208"/>
      <c r="E48" s="208"/>
      <c r="F48" s="80" t="s">
        <v>2</v>
      </c>
      <c r="G48" s="247">
        <f t="shared" ref="G48" si="28">Y27*100</f>
        <v>750</v>
      </c>
      <c r="H48" s="247"/>
      <c r="I48" s="247"/>
      <c r="J48" s="80" t="s">
        <v>0</v>
      </c>
      <c r="K48" s="247">
        <f t="shared" ref="K48" si="29">E41</f>
        <v>25.76</v>
      </c>
      <c r="L48" s="247"/>
      <c r="M48" s="247"/>
      <c r="N48" s="80" t="s">
        <v>1</v>
      </c>
      <c r="O48" s="213">
        <f t="shared" ref="O48" si="30">R44</f>
        <v>29.04</v>
      </c>
      <c r="P48" s="247"/>
      <c r="Q48" s="247"/>
      <c r="R48" s="80" t="s">
        <v>1</v>
      </c>
      <c r="S48" s="213">
        <f t="shared" ref="S48" si="31">ROUND(AD41,2)</f>
        <v>7</v>
      </c>
      <c r="T48" s="247"/>
      <c r="U48" s="247"/>
      <c r="V48" s="80" t="s">
        <v>4</v>
      </c>
      <c r="W48" s="256">
        <f t="shared" ref="W48" si="32">G48-K48+O48+S48</f>
        <v>760.28</v>
      </c>
      <c r="X48" s="256"/>
      <c r="Y48" s="256"/>
      <c r="Z48" s="80" t="s">
        <v>4</v>
      </c>
      <c r="AA48" s="212">
        <f t="shared" si="27"/>
        <v>7.6027999999999993</v>
      </c>
      <c r="AB48" s="212"/>
      <c r="AC48" s="212"/>
      <c r="AD48" s="80" t="s">
        <v>5</v>
      </c>
      <c r="AE48" s="80"/>
      <c r="AF48" s="80"/>
      <c r="AG48" s="80"/>
      <c r="AH48" s="80"/>
      <c r="AI48" s="80"/>
      <c r="AJ48" s="80"/>
      <c r="AK48" s="80"/>
      <c r="AL48" s="80"/>
      <c r="AM48" s="80"/>
      <c r="AN48" s="80"/>
      <c r="AO48" s="80"/>
    </row>
    <row r="49" spans="2:41" ht="10.5" customHeight="1" x14ac:dyDescent="0.2"/>
    <row r="50" spans="2:41" ht="10.5" customHeight="1" x14ac:dyDescent="0.2">
      <c r="B50" s="8" t="s">
        <v>238</v>
      </c>
    </row>
    <row r="51" spans="2:41" ht="10.5" customHeight="1" x14ac:dyDescent="0.2">
      <c r="B51" s="152" t="s">
        <v>63</v>
      </c>
      <c r="C51" s="153"/>
      <c r="D51" s="153"/>
      <c r="E51" s="153"/>
      <c r="F51" s="153"/>
      <c r="G51" s="153"/>
      <c r="H51" s="153"/>
      <c r="I51" s="204">
        <v>1.0249999999999999</v>
      </c>
      <c r="J51" s="204"/>
      <c r="K51" s="204"/>
      <c r="L51" s="253" t="s">
        <v>138</v>
      </c>
      <c r="M51" s="153"/>
      <c r="N51" s="153"/>
      <c r="O51" s="153"/>
      <c r="P51" s="153"/>
      <c r="Q51" s="153"/>
      <c r="R51" s="153"/>
      <c r="S51" s="153"/>
      <c r="T51" s="204">
        <v>72000</v>
      </c>
      <c r="U51" s="204"/>
      <c r="V51" s="204"/>
      <c r="W51" s="253" t="s">
        <v>139</v>
      </c>
      <c r="X51" s="153"/>
      <c r="Y51" s="204">
        <v>6.5</v>
      </c>
      <c r="Z51" s="204"/>
      <c r="AA51" s="253" t="s">
        <v>140</v>
      </c>
      <c r="AB51" s="153"/>
      <c r="AC51" s="153"/>
      <c r="AD51" s="153"/>
      <c r="AE51" s="153"/>
      <c r="AF51" s="153"/>
      <c r="AG51" s="153"/>
      <c r="AH51" s="153"/>
      <c r="AI51" s="153"/>
      <c r="AJ51" s="153"/>
      <c r="AK51" s="153"/>
      <c r="AL51" s="153"/>
      <c r="AM51" s="225">
        <v>1.01</v>
      </c>
      <c r="AN51" s="225"/>
      <c r="AO51" s="251"/>
    </row>
    <row r="52" spans="2:41" ht="10.5" customHeight="1" x14ac:dyDescent="0.2">
      <c r="B52" s="248" t="s">
        <v>141</v>
      </c>
      <c r="C52" s="228"/>
      <c r="D52" s="228"/>
      <c r="E52" s="228"/>
      <c r="F52" s="228"/>
      <c r="G52" s="228"/>
      <c r="H52" s="228"/>
      <c r="I52" s="202">
        <v>620</v>
      </c>
      <c r="J52" s="202"/>
      <c r="K52" s="202"/>
      <c r="L52" s="227" t="s">
        <v>142</v>
      </c>
      <c r="M52" s="228"/>
      <c r="N52" s="228"/>
      <c r="O52" s="228"/>
      <c r="P52" s="202">
        <v>150</v>
      </c>
      <c r="Q52" s="202"/>
      <c r="R52" s="202"/>
      <c r="S52" s="227" t="s">
        <v>143</v>
      </c>
      <c r="T52" s="227"/>
      <c r="U52" s="227"/>
      <c r="V52" s="227"/>
      <c r="W52" s="227"/>
      <c r="X52" s="227"/>
      <c r="Y52" s="227"/>
      <c r="Z52" s="227"/>
      <c r="AA52" s="227"/>
      <c r="AB52" s="227"/>
      <c r="AC52" s="227"/>
      <c r="AD52" s="227"/>
      <c r="AE52" s="227"/>
      <c r="AF52" s="227"/>
      <c r="AG52" s="227"/>
      <c r="AH52" s="227"/>
      <c r="AI52" s="227"/>
      <c r="AJ52" s="227"/>
      <c r="AK52" s="227"/>
      <c r="AL52" s="227"/>
      <c r="AM52" s="2"/>
      <c r="AN52" s="2"/>
      <c r="AO52" s="17"/>
    </row>
    <row r="53" spans="2:41" ht="10.5" customHeight="1" x14ac:dyDescent="0.2">
      <c r="B53" s="248" t="s">
        <v>144</v>
      </c>
      <c r="C53" s="228"/>
      <c r="D53" s="228"/>
      <c r="E53" s="228"/>
      <c r="F53" s="228"/>
      <c r="G53" s="228"/>
      <c r="H53" s="228"/>
      <c r="I53" s="228">
        <v>-143.61826923076899</v>
      </c>
      <c r="J53" s="228"/>
      <c r="K53" s="228"/>
      <c r="L53" s="228"/>
      <c r="M53" s="228"/>
      <c r="N53" s="228"/>
      <c r="O53" s="202">
        <v>14.2</v>
      </c>
      <c r="P53" s="202"/>
      <c r="Q53" s="202"/>
      <c r="R53" s="227" t="s">
        <v>339</v>
      </c>
      <c r="S53" s="227"/>
      <c r="T53" s="227"/>
      <c r="U53" s="227"/>
      <c r="V53" s="227"/>
      <c r="W53" s="227"/>
      <c r="X53" s="227"/>
      <c r="Y53" s="227"/>
      <c r="Z53" s="227"/>
      <c r="AA53" s="227"/>
      <c r="AB53" s="227"/>
      <c r="AC53" s="227"/>
      <c r="AD53" s="227"/>
      <c r="AE53" s="227"/>
      <c r="AF53" s="227"/>
      <c r="AG53" s="227"/>
      <c r="AH53" s="227"/>
      <c r="AI53" s="227"/>
      <c r="AJ53" s="227"/>
      <c r="AK53" s="227"/>
      <c r="AL53" s="227"/>
      <c r="AM53" s="2"/>
      <c r="AN53" s="2"/>
      <c r="AO53" s="17"/>
    </row>
    <row r="54" spans="2:41" ht="10.5" customHeight="1" x14ac:dyDescent="0.2">
      <c r="B54" s="252">
        <v>110</v>
      </c>
      <c r="C54" s="202"/>
      <c r="D54" s="202"/>
      <c r="E54" s="227" t="s">
        <v>146</v>
      </c>
      <c r="F54" s="227"/>
      <c r="G54" s="227"/>
      <c r="H54" s="227"/>
      <c r="I54" s="227">
        <v>-174.96923076922999</v>
      </c>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17"/>
    </row>
    <row r="55" spans="2:41" ht="10.5" customHeight="1" x14ac:dyDescent="0.2">
      <c r="B55" s="240">
        <v>21</v>
      </c>
      <c r="C55" s="219"/>
      <c r="D55" s="249" t="s">
        <v>199</v>
      </c>
      <c r="E55" s="250"/>
      <c r="F55" s="250"/>
      <c r="G55" s="250"/>
      <c r="H55" s="250"/>
      <c r="I55" s="219">
        <v>30</v>
      </c>
      <c r="J55" s="219"/>
      <c r="K55" s="249" t="s">
        <v>147</v>
      </c>
      <c r="L55" s="250"/>
      <c r="M55" s="250"/>
      <c r="N55" s="250"/>
      <c r="O55" s="250"/>
      <c r="P55" s="250"/>
      <c r="Q55" s="250"/>
      <c r="R55" s="250"/>
      <c r="S55" s="250"/>
      <c r="T55" s="250"/>
      <c r="U55" s="250"/>
      <c r="V55" s="250"/>
      <c r="W55" s="250"/>
      <c r="X55" s="250"/>
      <c r="Y55" s="250"/>
      <c r="Z55" s="250"/>
      <c r="AA55" s="250"/>
      <c r="AB55" s="250"/>
      <c r="AC55" s="1"/>
      <c r="AD55" s="1"/>
      <c r="AE55" s="1"/>
      <c r="AF55" s="1"/>
      <c r="AG55" s="1"/>
      <c r="AH55" s="1"/>
      <c r="AI55" s="1"/>
      <c r="AJ55" s="1"/>
      <c r="AK55" s="1"/>
      <c r="AL55" s="1"/>
      <c r="AM55" s="1"/>
      <c r="AN55" s="1"/>
      <c r="AO55" s="19"/>
    </row>
    <row r="56" spans="2:41" ht="10.5" customHeight="1" x14ac:dyDescent="0.2"/>
    <row r="57" spans="2:41" ht="10.5" customHeight="1" x14ac:dyDescent="0.2">
      <c r="B57" s="247" t="s">
        <v>148</v>
      </c>
      <c r="C57" s="247"/>
      <c r="D57" s="247"/>
      <c r="E57" s="247"/>
      <c r="F57" s="247"/>
      <c r="G57" s="247">
        <f t="shared" ref="G57" si="33">-1*B55</f>
        <v>-21</v>
      </c>
      <c r="H57" s="247"/>
      <c r="I57" s="247"/>
      <c r="J57" s="80" t="s">
        <v>3</v>
      </c>
      <c r="K57" s="247">
        <f t="shared" ref="K57" si="34">-1*I52</f>
        <v>-620</v>
      </c>
      <c r="L57" s="247"/>
      <c r="M57" s="247"/>
      <c r="N57" s="80" t="s">
        <v>2</v>
      </c>
      <c r="O57" s="247">
        <f t="shared" ref="O57:O58" si="35">K57*G57</f>
        <v>13020</v>
      </c>
      <c r="P57" s="247"/>
      <c r="Q57" s="247"/>
      <c r="R57" s="247"/>
      <c r="S57" s="247"/>
      <c r="T57" s="247"/>
      <c r="U57" s="80"/>
      <c r="V57" s="80"/>
      <c r="W57" s="80"/>
      <c r="X57" s="80"/>
      <c r="Y57" s="80"/>
      <c r="Z57" s="80"/>
      <c r="AA57" s="80"/>
      <c r="AB57" s="80"/>
      <c r="AC57" s="80"/>
      <c r="AD57" s="80"/>
      <c r="AE57" s="80"/>
      <c r="AF57" s="80"/>
      <c r="AG57" s="80"/>
      <c r="AH57" s="80"/>
      <c r="AI57" s="80"/>
      <c r="AJ57" s="80"/>
      <c r="AK57" s="80"/>
      <c r="AL57" s="80"/>
      <c r="AM57" s="80"/>
      <c r="AN57" s="80"/>
      <c r="AO57" s="80"/>
    </row>
    <row r="58" spans="2:41" ht="10.5" customHeight="1" x14ac:dyDescent="0.2">
      <c r="B58" s="194" t="s">
        <v>149</v>
      </c>
      <c r="C58" s="194"/>
      <c r="D58" s="194"/>
      <c r="E58" s="194"/>
      <c r="F58" s="194"/>
      <c r="G58" s="194">
        <f t="shared" ref="G58" si="36">I55</f>
        <v>30</v>
      </c>
      <c r="H58" s="194"/>
      <c r="I58" s="194"/>
      <c r="J58" s="111" t="s">
        <v>3</v>
      </c>
      <c r="K58" s="194">
        <f t="shared" ref="K58" si="37">-1*P52</f>
        <v>-150</v>
      </c>
      <c r="L58" s="194"/>
      <c r="M58" s="194"/>
      <c r="N58" s="111" t="s">
        <v>2</v>
      </c>
      <c r="O58" s="194">
        <f t="shared" si="35"/>
        <v>-4500</v>
      </c>
      <c r="P58" s="194"/>
      <c r="Q58" s="194"/>
      <c r="R58" s="194"/>
      <c r="S58" s="194"/>
      <c r="T58" s="194"/>
      <c r="U58" s="80"/>
      <c r="V58" s="80"/>
      <c r="W58" s="80"/>
      <c r="X58" s="80"/>
      <c r="Y58" s="80"/>
      <c r="Z58" s="80"/>
      <c r="AA58" s="80"/>
      <c r="AB58" s="80"/>
      <c r="AC58" s="80"/>
      <c r="AD58" s="80"/>
      <c r="AE58" s="80"/>
      <c r="AF58" s="80"/>
      <c r="AG58" s="80"/>
      <c r="AH58" s="80"/>
      <c r="AI58" s="80"/>
      <c r="AJ58" s="80"/>
      <c r="AK58" s="80"/>
      <c r="AL58" s="80"/>
      <c r="AM58" s="80"/>
      <c r="AN58" s="80"/>
      <c r="AO58" s="80"/>
    </row>
    <row r="59" spans="2:41" ht="10.5" customHeight="1" x14ac:dyDescent="0.2">
      <c r="B59" s="80"/>
      <c r="C59" s="80"/>
      <c r="D59" s="80"/>
      <c r="E59" s="80"/>
      <c r="F59" s="80"/>
      <c r="G59" s="80"/>
      <c r="H59" s="80"/>
      <c r="I59" s="80"/>
      <c r="J59" s="80"/>
      <c r="K59" s="214">
        <f t="shared" ref="K59" si="38">SUM(K57:M58)*-1</f>
        <v>770</v>
      </c>
      <c r="L59" s="214"/>
      <c r="M59" s="214"/>
      <c r="N59" s="80"/>
      <c r="O59" s="214">
        <f t="shared" ref="O59" si="39">SUM(O57:T58)</f>
        <v>8520</v>
      </c>
      <c r="P59" s="214"/>
      <c r="Q59" s="214"/>
      <c r="R59" s="214"/>
      <c r="S59" s="214"/>
      <c r="T59" s="214"/>
      <c r="U59" s="80"/>
      <c r="V59" s="80"/>
      <c r="W59" s="80"/>
      <c r="X59" s="80"/>
      <c r="Y59" s="80"/>
      <c r="Z59" s="80"/>
      <c r="AA59" s="80"/>
      <c r="AB59" s="80"/>
      <c r="AC59" s="80"/>
      <c r="AD59" s="80"/>
      <c r="AE59" s="80"/>
      <c r="AF59" s="80"/>
      <c r="AG59" s="80"/>
      <c r="AH59" s="80"/>
      <c r="AI59" s="80"/>
      <c r="AJ59" s="80"/>
      <c r="AK59" s="80"/>
      <c r="AL59" s="80"/>
      <c r="AM59" s="80"/>
      <c r="AN59" s="80"/>
      <c r="AO59" s="80"/>
    </row>
    <row r="60" spans="2:41" ht="10.5" customHeight="1" x14ac:dyDescent="0.2">
      <c r="B60" s="80" t="s">
        <v>359</v>
      </c>
      <c r="C60" s="80"/>
      <c r="D60" s="80"/>
      <c r="E60" s="80"/>
      <c r="F60" s="80"/>
      <c r="G60" s="80"/>
      <c r="H60" s="80"/>
      <c r="I60" s="80"/>
      <c r="J60" s="80"/>
      <c r="K60" s="80"/>
      <c r="L60" s="80"/>
      <c r="M60" s="80" t="s">
        <v>360</v>
      </c>
      <c r="N60" s="80"/>
      <c r="O60" s="80"/>
      <c r="P60" s="80"/>
      <c r="Q60" s="80"/>
      <c r="R60" s="80"/>
      <c r="S60" s="80"/>
      <c r="T60" s="80"/>
      <c r="U60" s="80"/>
      <c r="V60" s="80"/>
      <c r="W60" s="80"/>
      <c r="X60" s="80"/>
      <c r="Y60" s="80"/>
      <c r="Z60" s="80"/>
      <c r="AA60" s="80" t="s">
        <v>363</v>
      </c>
      <c r="AB60" s="80"/>
      <c r="AC60" s="80"/>
      <c r="AD60" s="80"/>
      <c r="AE60" s="80"/>
      <c r="AF60" s="80"/>
      <c r="AG60" s="80"/>
      <c r="AH60" s="80"/>
      <c r="AI60" s="80"/>
      <c r="AJ60" s="80"/>
      <c r="AK60" s="80"/>
      <c r="AL60" s="80"/>
      <c r="AM60" s="80"/>
      <c r="AN60" s="80"/>
      <c r="AO60" s="80"/>
    </row>
    <row r="61" spans="2:41" ht="10.5" customHeight="1" x14ac:dyDescent="0.2">
      <c r="B61" s="112"/>
      <c r="C61" s="216" t="s">
        <v>121</v>
      </c>
      <c r="D61" s="216" t="s">
        <v>122</v>
      </c>
      <c r="E61" s="111"/>
      <c r="F61" s="111" t="s">
        <v>92</v>
      </c>
      <c r="G61" s="111"/>
      <c r="H61" s="80"/>
      <c r="I61" s="80"/>
      <c r="J61" s="80"/>
      <c r="K61" s="80"/>
      <c r="L61" s="80"/>
      <c r="M61" s="247" t="s">
        <v>91</v>
      </c>
      <c r="N61" s="247" t="s">
        <v>122</v>
      </c>
      <c r="O61" s="194" t="s">
        <v>92</v>
      </c>
      <c r="P61" s="194"/>
      <c r="Q61" s="38" t="s">
        <v>105</v>
      </c>
      <c r="R61" s="194" t="s">
        <v>93</v>
      </c>
      <c r="S61" s="194"/>
      <c r="T61" s="80"/>
      <c r="U61" s="80"/>
      <c r="V61" s="80"/>
      <c r="W61" s="80"/>
      <c r="X61" s="80"/>
      <c r="Y61" s="80"/>
      <c r="Z61" s="80"/>
      <c r="AA61" s="80"/>
      <c r="AB61" s="247" t="s">
        <v>6</v>
      </c>
      <c r="AC61" s="247" t="s">
        <v>2</v>
      </c>
      <c r="AD61" s="194" t="s">
        <v>158</v>
      </c>
      <c r="AE61" s="194"/>
      <c r="AF61" s="194"/>
      <c r="AG61" s="208" t="s">
        <v>83</v>
      </c>
      <c r="AH61" s="194" t="s">
        <v>340</v>
      </c>
      <c r="AI61" s="194"/>
      <c r="AJ61" s="247" t="s">
        <v>69</v>
      </c>
      <c r="AK61" s="247">
        <v>3</v>
      </c>
      <c r="AL61" s="208" t="s">
        <v>8</v>
      </c>
      <c r="AM61" s="80"/>
      <c r="AN61" s="80"/>
      <c r="AO61" s="80"/>
    </row>
    <row r="62" spans="2:41" ht="10.5" customHeight="1" x14ac:dyDescent="0.2">
      <c r="B62" s="112"/>
      <c r="C62" s="216"/>
      <c r="D62" s="216"/>
      <c r="E62" s="216" t="s">
        <v>153</v>
      </c>
      <c r="F62" s="216"/>
      <c r="G62" s="216"/>
      <c r="H62" s="80"/>
      <c r="I62" s="80"/>
      <c r="J62" s="80"/>
      <c r="K62" s="80"/>
      <c r="L62" s="80"/>
      <c r="M62" s="247"/>
      <c r="N62" s="247"/>
      <c r="O62" s="247" t="s">
        <v>94</v>
      </c>
      <c r="P62" s="247"/>
      <c r="Q62" s="247"/>
      <c r="R62" s="247"/>
      <c r="S62" s="247"/>
      <c r="T62" s="80"/>
      <c r="U62" s="80"/>
      <c r="V62" s="80"/>
      <c r="W62" s="80"/>
      <c r="X62" s="80"/>
      <c r="Y62" s="80"/>
      <c r="Z62" s="80"/>
      <c r="AA62" s="80"/>
      <c r="AB62" s="247"/>
      <c r="AC62" s="247"/>
      <c r="AD62" s="247" t="s">
        <v>124</v>
      </c>
      <c r="AE62" s="247"/>
      <c r="AF62" s="247"/>
      <c r="AG62" s="208"/>
      <c r="AH62" s="247" t="s">
        <v>341</v>
      </c>
      <c r="AI62" s="247"/>
      <c r="AJ62" s="247"/>
      <c r="AK62" s="247"/>
      <c r="AL62" s="208"/>
      <c r="AM62" s="80"/>
      <c r="AN62" s="80"/>
      <c r="AO62" s="80"/>
    </row>
    <row r="63" spans="2:41" ht="10.5" customHeight="1" x14ac:dyDescent="0.2">
      <c r="B63" s="112"/>
      <c r="C63" s="112"/>
      <c r="D63" s="216" t="s">
        <v>122</v>
      </c>
      <c r="E63" s="254">
        <f t="shared" ref="E63" si="40">K59</f>
        <v>770</v>
      </c>
      <c r="F63" s="254"/>
      <c r="G63" s="254"/>
      <c r="H63" s="80"/>
      <c r="I63" s="80"/>
      <c r="J63" s="80"/>
      <c r="K63" s="80"/>
      <c r="L63" s="80"/>
      <c r="M63" s="247"/>
      <c r="N63" s="247" t="s">
        <v>122</v>
      </c>
      <c r="O63" s="194">
        <f t="shared" ref="O63" si="41">O59</f>
        <v>8520</v>
      </c>
      <c r="P63" s="194"/>
      <c r="Q63" s="194"/>
      <c r="R63" s="194"/>
      <c r="S63" s="194"/>
      <c r="T63" s="80"/>
      <c r="U63" s="80"/>
      <c r="V63" s="80"/>
      <c r="W63" s="80"/>
      <c r="X63" s="80"/>
      <c r="Y63" s="80"/>
      <c r="Z63" s="80"/>
      <c r="AA63" s="80"/>
      <c r="AB63" s="80"/>
      <c r="AC63" s="247" t="s">
        <v>2</v>
      </c>
      <c r="AD63" s="194">
        <f t="shared" ref="AD63" si="42">T51</f>
        <v>72000</v>
      </c>
      <c r="AE63" s="194"/>
      <c r="AF63" s="194"/>
      <c r="AG63" s="111" t="s">
        <v>7</v>
      </c>
      <c r="AH63" s="194">
        <f t="shared" ref="AH63" si="43">K59</f>
        <v>770</v>
      </c>
      <c r="AI63" s="194"/>
      <c r="AJ63" s="247" t="s">
        <v>3</v>
      </c>
      <c r="AK63" s="255">
        <f t="shared" ref="AK63" si="44">I51</f>
        <v>1.0249999999999999</v>
      </c>
      <c r="AL63" s="255"/>
      <c r="AM63" s="111" t="s">
        <v>7</v>
      </c>
      <c r="AN63" s="255">
        <f t="shared" ref="AN63" si="45">AM51</f>
        <v>1.01</v>
      </c>
      <c r="AO63" s="255"/>
    </row>
    <row r="64" spans="2:41" ht="10.5" customHeight="1" x14ac:dyDescent="0.2">
      <c r="B64" s="112"/>
      <c r="C64" s="112"/>
      <c r="D64" s="216"/>
      <c r="E64" s="216">
        <f t="shared" ref="E64" si="46">O53</f>
        <v>14.2</v>
      </c>
      <c r="F64" s="216"/>
      <c r="G64" s="216"/>
      <c r="H64" s="80"/>
      <c r="I64" s="80"/>
      <c r="J64" s="80"/>
      <c r="K64" s="80"/>
      <c r="L64" s="80"/>
      <c r="M64" s="247"/>
      <c r="N64" s="247"/>
      <c r="O64" s="247">
        <f t="shared" ref="O64" si="47">B54</f>
        <v>110</v>
      </c>
      <c r="P64" s="247"/>
      <c r="Q64" s="247"/>
      <c r="R64" s="247"/>
      <c r="S64" s="247"/>
      <c r="T64" s="80"/>
      <c r="U64" s="80"/>
      <c r="V64" s="80"/>
      <c r="W64" s="80"/>
      <c r="X64" s="80"/>
      <c r="Y64" s="80"/>
      <c r="Z64" s="80"/>
      <c r="AA64" s="80"/>
      <c r="AB64" s="80"/>
      <c r="AC64" s="247"/>
      <c r="AD64" s="247">
        <f t="shared" ref="AD64" si="48">O53</f>
        <v>14.2</v>
      </c>
      <c r="AE64" s="247"/>
      <c r="AF64" s="247"/>
      <c r="AG64" s="247"/>
      <c r="AH64" s="247"/>
      <c r="AI64" s="247"/>
      <c r="AJ64" s="247"/>
      <c r="AK64" s="80"/>
      <c r="AL64" s="247">
        <f t="shared" ref="AL64" si="49">AM51</f>
        <v>1.01</v>
      </c>
      <c r="AM64" s="247"/>
      <c r="AN64" s="247"/>
      <c r="AO64" s="80"/>
    </row>
    <row r="65" spans="2:41" ht="10.5" customHeight="1" x14ac:dyDescent="0.2">
      <c r="B65" s="80"/>
      <c r="C65" s="80"/>
      <c r="D65" s="247" t="s">
        <v>2</v>
      </c>
      <c r="E65" s="212">
        <f t="shared" ref="E65" si="50">ROUND(E63/E64,2)</f>
        <v>54.23</v>
      </c>
      <c r="F65" s="212"/>
      <c r="G65" s="212"/>
      <c r="H65" s="247" t="s">
        <v>23</v>
      </c>
      <c r="I65" s="247"/>
      <c r="J65" s="80"/>
      <c r="K65" s="80"/>
      <c r="L65" s="80"/>
      <c r="M65" s="113"/>
      <c r="N65" s="247" t="s">
        <v>122</v>
      </c>
      <c r="O65" s="212">
        <f t="shared" ref="O65" si="51">ROUND(O63/O64,2)</f>
        <v>77.45</v>
      </c>
      <c r="P65" s="212"/>
      <c r="Q65" s="212"/>
      <c r="R65" s="247" t="s">
        <v>70</v>
      </c>
      <c r="S65" s="247"/>
      <c r="T65" s="80"/>
      <c r="U65" s="80"/>
      <c r="V65" s="80"/>
      <c r="W65" s="80"/>
      <c r="X65" s="80"/>
      <c r="Y65" s="80"/>
      <c r="Z65" s="80"/>
      <c r="AA65" s="80"/>
      <c r="AB65" s="80"/>
      <c r="AC65" s="247" t="s">
        <v>2</v>
      </c>
      <c r="AD65" s="212">
        <f t="shared" ref="AD65" si="52">((AD63-AH63)/AD64)*((AK63-AN63)/AL64)</f>
        <v>74.497977966810296</v>
      </c>
      <c r="AE65" s="212"/>
      <c r="AF65" s="212"/>
      <c r="AG65" s="212"/>
      <c r="AH65" s="247" t="s">
        <v>41</v>
      </c>
      <c r="AI65" s="247"/>
      <c r="AJ65" s="80"/>
      <c r="AK65" s="80"/>
      <c r="AL65" s="80"/>
      <c r="AM65" s="80"/>
      <c r="AN65" s="80"/>
      <c r="AO65" s="80"/>
    </row>
    <row r="66" spans="2:41" ht="10.5" customHeight="1" x14ac:dyDescent="0.2">
      <c r="B66" s="80"/>
      <c r="C66" s="80"/>
      <c r="D66" s="247"/>
      <c r="E66" s="212"/>
      <c r="F66" s="212"/>
      <c r="G66" s="212"/>
      <c r="H66" s="247"/>
      <c r="I66" s="247"/>
      <c r="J66" s="80"/>
      <c r="K66" s="80"/>
      <c r="L66" s="80"/>
      <c r="M66" s="113"/>
      <c r="N66" s="247"/>
      <c r="O66" s="212"/>
      <c r="P66" s="212"/>
      <c r="Q66" s="212"/>
      <c r="R66" s="247"/>
      <c r="S66" s="247"/>
      <c r="T66" s="80"/>
      <c r="U66" s="80"/>
      <c r="V66" s="80"/>
      <c r="W66" s="80"/>
      <c r="X66" s="80"/>
      <c r="Y66" s="80"/>
      <c r="Z66" s="80"/>
      <c r="AA66" s="80"/>
      <c r="AB66" s="80"/>
      <c r="AC66" s="247"/>
      <c r="AD66" s="212"/>
      <c r="AE66" s="212"/>
      <c r="AF66" s="212"/>
      <c r="AG66" s="212"/>
      <c r="AH66" s="247"/>
      <c r="AI66" s="247"/>
      <c r="AJ66" s="80"/>
      <c r="AK66" s="80"/>
      <c r="AL66" s="80"/>
      <c r="AM66" s="80"/>
      <c r="AN66" s="80"/>
      <c r="AO66" s="80"/>
    </row>
    <row r="67" spans="2:41" ht="10.5" customHeight="1" x14ac:dyDescent="0.2">
      <c r="B67" s="80"/>
      <c r="C67" s="80"/>
      <c r="D67" s="80"/>
      <c r="E67" s="80"/>
      <c r="F67" s="80"/>
      <c r="G67" s="80"/>
      <c r="H67" s="80"/>
      <c r="I67" s="80"/>
      <c r="J67" s="80"/>
      <c r="K67" s="80"/>
      <c r="L67" s="80"/>
      <c r="M67" s="80" t="s">
        <v>385</v>
      </c>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row>
    <row r="68" spans="2:41" ht="10.5" customHeight="1" x14ac:dyDescent="0.2">
      <c r="B68" s="80"/>
      <c r="C68" s="80"/>
      <c r="D68" s="80"/>
      <c r="E68" s="80"/>
      <c r="F68" s="80"/>
      <c r="G68" s="80"/>
      <c r="H68" s="80"/>
      <c r="I68" s="80"/>
      <c r="J68" s="80"/>
      <c r="K68" s="80"/>
      <c r="L68" s="80"/>
      <c r="M68" s="241">
        <f t="shared" ref="M68" si="53">O65</f>
        <v>77.45</v>
      </c>
      <c r="N68" s="194"/>
      <c r="O68" s="194"/>
      <c r="P68" s="194"/>
      <c r="Q68" s="247" t="s">
        <v>2</v>
      </c>
      <c r="R68" s="212">
        <f t="shared" ref="R68" si="54">ROUND(M68/M69,2)</f>
        <v>38.729999999999997</v>
      </c>
      <c r="S68" s="212"/>
      <c r="T68" s="212"/>
      <c r="U68" s="247" t="s">
        <v>23</v>
      </c>
      <c r="V68" s="247"/>
      <c r="W68" s="80"/>
      <c r="X68" s="80"/>
      <c r="Y68" s="80"/>
      <c r="Z68" s="80"/>
      <c r="AA68" s="80"/>
      <c r="AB68" s="80"/>
      <c r="AC68" s="80"/>
      <c r="AD68" s="80"/>
      <c r="AE68" s="80"/>
      <c r="AF68" s="80"/>
      <c r="AG68" s="80"/>
      <c r="AH68" s="80"/>
      <c r="AI68" s="80"/>
      <c r="AJ68" s="80"/>
      <c r="AK68" s="80"/>
      <c r="AL68" s="80"/>
      <c r="AM68" s="80"/>
      <c r="AN68" s="80"/>
      <c r="AO68" s="80"/>
    </row>
    <row r="69" spans="2:41" ht="10.5" customHeight="1" x14ac:dyDescent="0.2">
      <c r="B69" s="80"/>
      <c r="C69" s="80"/>
      <c r="D69" s="80"/>
      <c r="E69" s="80"/>
      <c r="F69" s="80"/>
      <c r="G69" s="80"/>
      <c r="H69" s="80"/>
      <c r="I69" s="80"/>
      <c r="J69" s="80"/>
      <c r="K69" s="80"/>
      <c r="L69" s="80"/>
      <c r="M69" s="216">
        <v>2</v>
      </c>
      <c r="N69" s="216"/>
      <c r="O69" s="216"/>
      <c r="P69" s="216"/>
      <c r="Q69" s="247"/>
      <c r="R69" s="212"/>
      <c r="S69" s="212"/>
      <c r="T69" s="212"/>
      <c r="U69" s="247"/>
      <c r="V69" s="247"/>
      <c r="W69" s="80"/>
      <c r="X69" s="80"/>
      <c r="Y69" s="80"/>
      <c r="Z69" s="80"/>
      <c r="AA69" s="80"/>
      <c r="AB69" s="80"/>
      <c r="AC69" s="80"/>
      <c r="AD69" s="80"/>
      <c r="AE69" s="80"/>
      <c r="AF69" s="80"/>
      <c r="AG69" s="80"/>
      <c r="AH69" s="80"/>
      <c r="AI69" s="80"/>
      <c r="AJ69" s="80"/>
      <c r="AK69" s="80"/>
      <c r="AL69" s="80"/>
      <c r="AM69" s="80"/>
      <c r="AN69" s="80"/>
      <c r="AO69" s="80"/>
    </row>
    <row r="70" spans="2:41" ht="10.5" customHeight="1" x14ac:dyDescent="0.2">
      <c r="B70" s="80" t="s">
        <v>364</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row>
    <row r="71" spans="2:41" ht="10.5" customHeight="1" x14ac:dyDescent="0.2">
      <c r="B71" s="208" t="s">
        <v>96</v>
      </c>
      <c r="C71" s="208"/>
      <c r="D71" s="208"/>
      <c r="E71" s="208"/>
      <c r="F71" s="80" t="s">
        <v>2</v>
      </c>
      <c r="G71" s="247">
        <f t="shared" ref="G71" si="55">Y51*100</f>
        <v>650</v>
      </c>
      <c r="H71" s="247"/>
      <c r="I71" s="247"/>
      <c r="J71" s="80" t="s">
        <v>0</v>
      </c>
      <c r="K71" s="247">
        <f t="shared" ref="K71" si="56">E65</f>
        <v>54.23</v>
      </c>
      <c r="L71" s="247"/>
      <c r="M71" s="247"/>
      <c r="N71" s="80" t="s">
        <v>0</v>
      </c>
      <c r="O71" s="213">
        <f t="shared" ref="O71" si="57">R68</f>
        <v>38.729999999999997</v>
      </c>
      <c r="P71" s="247"/>
      <c r="Q71" s="247"/>
      <c r="R71" s="80" t="s">
        <v>1</v>
      </c>
      <c r="S71" s="213">
        <f t="shared" ref="S71" si="58">ROUND(AD65,2)</f>
        <v>74.5</v>
      </c>
      <c r="T71" s="247"/>
      <c r="U71" s="247"/>
      <c r="V71" s="80" t="s">
        <v>4</v>
      </c>
      <c r="W71" s="256">
        <f t="shared" ref="W71" si="59">G71-K71-O71+S71</f>
        <v>631.54</v>
      </c>
      <c r="X71" s="256"/>
      <c r="Y71" s="256"/>
      <c r="Z71" s="80" t="s">
        <v>4</v>
      </c>
      <c r="AA71" s="212">
        <f t="shared" ref="AA71:AA72" si="60">W71/100</f>
        <v>6.3153999999999995</v>
      </c>
      <c r="AB71" s="212"/>
      <c r="AC71" s="212"/>
      <c r="AD71" s="80" t="s">
        <v>5</v>
      </c>
      <c r="AE71" s="80"/>
      <c r="AF71" s="80"/>
      <c r="AG71" s="80"/>
      <c r="AH71" s="80"/>
      <c r="AI71" s="80"/>
      <c r="AJ71" s="80"/>
      <c r="AK71" s="80"/>
      <c r="AL71" s="80"/>
      <c r="AM71" s="80"/>
      <c r="AN71" s="80"/>
      <c r="AO71" s="80"/>
    </row>
    <row r="72" spans="2:41" ht="10.5" customHeight="1" x14ac:dyDescent="0.2">
      <c r="B72" s="208" t="s">
        <v>97</v>
      </c>
      <c r="C72" s="208"/>
      <c r="D72" s="208"/>
      <c r="E72" s="208"/>
      <c r="F72" s="80" t="s">
        <v>2</v>
      </c>
      <c r="G72" s="247">
        <f t="shared" ref="G72" si="61">Y51*100</f>
        <v>650</v>
      </c>
      <c r="H72" s="247"/>
      <c r="I72" s="247"/>
      <c r="J72" s="80" t="s">
        <v>0</v>
      </c>
      <c r="K72" s="247">
        <f t="shared" ref="K72" si="62">E65</f>
        <v>54.23</v>
      </c>
      <c r="L72" s="247"/>
      <c r="M72" s="247"/>
      <c r="N72" s="80" t="s">
        <v>1</v>
      </c>
      <c r="O72" s="213">
        <f t="shared" ref="O72" si="63">R68</f>
        <v>38.729999999999997</v>
      </c>
      <c r="P72" s="247"/>
      <c r="Q72" s="247"/>
      <c r="R72" s="80" t="s">
        <v>1</v>
      </c>
      <c r="S72" s="213">
        <f t="shared" ref="S72" si="64">ROUND(AD65,2)</f>
        <v>74.5</v>
      </c>
      <c r="T72" s="247"/>
      <c r="U72" s="247"/>
      <c r="V72" s="80" t="s">
        <v>4</v>
      </c>
      <c r="W72" s="256">
        <f t="shared" ref="W72" si="65">G72-K72+O72+S72</f>
        <v>709</v>
      </c>
      <c r="X72" s="256"/>
      <c r="Y72" s="256"/>
      <c r="Z72" s="80" t="s">
        <v>4</v>
      </c>
      <c r="AA72" s="212">
        <f t="shared" si="60"/>
        <v>7.09</v>
      </c>
      <c r="AB72" s="212"/>
      <c r="AC72" s="212"/>
      <c r="AD72" s="80" t="s">
        <v>5</v>
      </c>
      <c r="AE72" s="80"/>
      <c r="AF72" s="80"/>
      <c r="AG72" s="80"/>
      <c r="AH72" s="80"/>
      <c r="AI72" s="80"/>
      <c r="AJ72" s="80"/>
      <c r="AK72" s="80"/>
      <c r="AL72" s="80"/>
      <c r="AM72" s="80"/>
      <c r="AN72" s="80"/>
      <c r="AO72" s="80"/>
    </row>
    <row r="73" spans="2:41" ht="51" customHeight="1" x14ac:dyDescent="0.2"/>
    <row r="74" spans="2:41" ht="10.5" customHeight="1" x14ac:dyDescent="0.2">
      <c r="B74" s="8" t="s">
        <v>239</v>
      </c>
    </row>
    <row r="75" spans="2:41" ht="10.5" customHeight="1" x14ac:dyDescent="0.2">
      <c r="B75" s="152" t="s">
        <v>63</v>
      </c>
      <c r="C75" s="153"/>
      <c r="D75" s="153"/>
      <c r="E75" s="153"/>
      <c r="F75" s="153"/>
      <c r="G75" s="153"/>
      <c r="H75" s="153"/>
      <c r="I75" s="204">
        <v>1.0249999999999999</v>
      </c>
      <c r="J75" s="204"/>
      <c r="K75" s="204"/>
      <c r="L75" s="253" t="s">
        <v>138</v>
      </c>
      <c r="M75" s="153"/>
      <c r="N75" s="153"/>
      <c r="O75" s="153"/>
      <c r="P75" s="153"/>
      <c r="Q75" s="153"/>
      <c r="R75" s="153"/>
      <c r="S75" s="153"/>
      <c r="T75" s="204">
        <v>81000</v>
      </c>
      <c r="U75" s="204"/>
      <c r="V75" s="204"/>
      <c r="W75" s="253" t="s">
        <v>139</v>
      </c>
      <c r="X75" s="153"/>
      <c r="Y75" s="204">
        <v>8.3000000000000007</v>
      </c>
      <c r="Z75" s="204"/>
      <c r="AA75" s="253" t="s">
        <v>140</v>
      </c>
      <c r="AB75" s="153"/>
      <c r="AC75" s="153"/>
      <c r="AD75" s="153"/>
      <c r="AE75" s="153"/>
      <c r="AF75" s="153"/>
      <c r="AG75" s="153"/>
      <c r="AH75" s="153"/>
      <c r="AI75" s="153"/>
      <c r="AJ75" s="153"/>
      <c r="AK75" s="153"/>
      <c r="AL75" s="153"/>
      <c r="AM75" s="225">
        <v>1.01</v>
      </c>
      <c r="AN75" s="225"/>
      <c r="AO75" s="251"/>
    </row>
    <row r="76" spans="2:41" ht="10.5" customHeight="1" x14ac:dyDescent="0.2">
      <c r="B76" s="248" t="s">
        <v>141</v>
      </c>
      <c r="C76" s="228"/>
      <c r="D76" s="228"/>
      <c r="E76" s="228"/>
      <c r="F76" s="228"/>
      <c r="G76" s="228"/>
      <c r="H76" s="228"/>
      <c r="I76" s="202">
        <v>560</v>
      </c>
      <c r="J76" s="202"/>
      <c r="K76" s="202"/>
      <c r="L76" s="227" t="s">
        <v>142</v>
      </c>
      <c r="M76" s="228"/>
      <c r="N76" s="228"/>
      <c r="O76" s="228"/>
      <c r="P76" s="202">
        <v>72</v>
      </c>
      <c r="Q76" s="202"/>
      <c r="R76" s="202"/>
      <c r="S76" s="227" t="s">
        <v>143</v>
      </c>
      <c r="T76" s="227"/>
      <c r="U76" s="227"/>
      <c r="V76" s="227"/>
      <c r="W76" s="227"/>
      <c r="X76" s="227"/>
      <c r="Y76" s="227"/>
      <c r="Z76" s="227"/>
      <c r="AA76" s="227"/>
      <c r="AB76" s="227"/>
      <c r="AC76" s="227"/>
      <c r="AD76" s="227"/>
      <c r="AE76" s="227"/>
      <c r="AF76" s="227"/>
      <c r="AG76" s="227"/>
      <c r="AH76" s="227"/>
      <c r="AI76" s="227"/>
      <c r="AJ76" s="227"/>
      <c r="AK76" s="227"/>
      <c r="AL76" s="227"/>
      <c r="AM76" s="2"/>
      <c r="AN76" s="2"/>
      <c r="AO76" s="17"/>
    </row>
    <row r="77" spans="2:41" ht="10.5" customHeight="1" x14ac:dyDescent="0.2">
      <c r="B77" s="248" t="s">
        <v>144</v>
      </c>
      <c r="C77" s="228"/>
      <c r="D77" s="228"/>
      <c r="E77" s="228"/>
      <c r="F77" s="228"/>
      <c r="G77" s="228"/>
      <c r="H77" s="228"/>
      <c r="I77" s="228">
        <v>-300.37307692307598</v>
      </c>
      <c r="J77" s="228"/>
      <c r="K77" s="228"/>
      <c r="L77" s="228"/>
      <c r="M77" s="228"/>
      <c r="N77" s="228"/>
      <c r="O77" s="202">
        <v>15.5</v>
      </c>
      <c r="P77" s="202"/>
      <c r="Q77" s="202"/>
      <c r="R77" s="227" t="s">
        <v>342</v>
      </c>
      <c r="S77" s="227"/>
      <c r="T77" s="227"/>
      <c r="U77" s="227"/>
      <c r="V77" s="227"/>
      <c r="W77" s="227"/>
      <c r="X77" s="227"/>
      <c r="Y77" s="227"/>
      <c r="Z77" s="227"/>
      <c r="AA77" s="227"/>
      <c r="AB77" s="227"/>
      <c r="AC77" s="227"/>
      <c r="AD77" s="227"/>
      <c r="AE77" s="227"/>
      <c r="AF77" s="227"/>
      <c r="AG77" s="227"/>
      <c r="AH77" s="227"/>
      <c r="AI77" s="227"/>
      <c r="AJ77" s="227"/>
      <c r="AK77" s="227"/>
      <c r="AL77" s="227"/>
      <c r="AM77" s="2"/>
      <c r="AN77" s="2"/>
      <c r="AO77" s="17"/>
    </row>
    <row r="78" spans="2:41" ht="10.5" customHeight="1" x14ac:dyDescent="0.2">
      <c r="B78" s="252">
        <v>118</v>
      </c>
      <c r="C78" s="202"/>
      <c r="D78" s="202"/>
      <c r="E78" s="227" t="s">
        <v>146</v>
      </c>
      <c r="F78" s="227"/>
      <c r="G78" s="227"/>
      <c r="H78" s="227"/>
      <c r="I78" s="227">
        <v>-331.72403846153799</v>
      </c>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7"/>
    </row>
    <row r="79" spans="2:41" ht="10.5" customHeight="1" x14ac:dyDescent="0.2">
      <c r="B79" s="240">
        <v>40</v>
      </c>
      <c r="C79" s="219"/>
      <c r="D79" s="249" t="s">
        <v>199</v>
      </c>
      <c r="E79" s="250"/>
      <c r="F79" s="250"/>
      <c r="G79" s="250"/>
      <c r="H79" s="250"/>
      <c r="I79" s="219">
        <v>32</v>
      </c>
      <c r="J79" s="219"/>
      <c r="K79" s="249" t="s">
        <v>147</v>
      </c>
      <c r="L79" s="250"/>
      <c r="M79" s="250"/>
      <c r="N79" s="250"/>
      <c r="O79" s="250"/>
      <c r="P79" s="250"/>
      <c r="Q79" s="250"/>
      <c r="R79" s="250"/>
      <c r="S79" s="250"/>
      <c r="T79" s="250"/>
      <c r="U79" s="250"/>
      <c r="V79" s="250"/>
      <c r="W79" s="250"/>
      <c r="X79" s="250"/>
      <c r="Y79" s="250"/>
      <c r="Z79" s="250"/>
      <c r="AA79" s="250"/>
      <c r="AB79" s="250"/>
      <c r="AC79" s="1"/>
      <c r="AD79" s="1"/>
      <c r="AE79" s="1"/>
      <c r="AF79" s="1"/>
      <c r="AG79" s="1"/>
      <c r="AH79" s="1"/>
      <c r="AI79" s="1"/>
      <c r="AJ79" s="1"/>
      <c r="AK79" s="1"/>
      <c r="AL79" s="1"/>
      <c r="AM79" s="1"/>
      <c r="AN79" s="1"/>
      <c r="AO79" s="19"/>
    </row>
    <row r="80" spans="2:41" ht="10.5" customHeight="1" x14ac:dyDescent="0.2"/>
    <row r="81" spans="2:41" ht="10.5" customHeight="1" x14ac:dyDescent="0.2">
      <c r="B81" s="247" t="s">
        <v>148</v>
      </c>
      <c r="C81" s="247"/>
      <c r="D81" s="247"/>
      <c r="E81" s="247"/>
      <c r="F81" s="247"/>
      <c r="G81" s="247">
        <f t="shared" ref="G81" si="66">-1*B79</f>
        <v>-40</v>
      </c>
      <c r="H81" s="247"/>
      <c r="I81" s="247"/>
      <c r="J81" s="80" t="s">
        <v>3</v>
      </c>
      <c r="K81" s="247">
        <f t="shared" ref="K81" si="67">-1*I76</f>
        <v>-560</v>
      </c>
      <c r="L81" s="247"/>
      <c r="M81" s="247"/>
      <c r="N81" s="80" t="s">
        <v>2</v>
      </c>
      <c r="O81" s="247">
        <f t="shared" ref="O81:O82" si="68">K81*G81</f>
        <v>22400</v>
      </c>
      <c r="P81" s="247"/>
      <c r="Q81" s="247"/>
      <c r="R81" s="247"/>
      <c r="S81" s="247"/>
      <c r="T81" s="247"/>
      <c r="U81" s="80"/>
      <c r="V81" s="80"/>
      <c r="W81" s="80"/>
      <c r="X81" s="80"/>
      <c r="Y81" s="80"/>
      <c r="Z81" s="80"/>
      <c r="AA81" s="80"/>
      <c r="AB81" s="80"/>
      <c r="AC81" s="80"/>
      <c r="AD81" s="80"/>
      <c r="AE81" s="80"/>
      <c r="AF81" s="80"/>
      <c r="AG81" s="80"/>
      <c r="AH81" s="80"/>
      <c r="AI81" s="80"/>
      <c r="AJ81" s="80"/>
      <c r="AK81" s="80"/>
      <c r="AL81" s="80"/>
      <c r="AM81" s="80"/>
      <c r="AN81" s="80"/>
      <c r="AO81" s="80"/>
    </row>
    <row r="82" spans="2:41" ht="10.5" customHeight="1" x14ac:dyDescent="0.2">
      <c r="B82" s="194" t="s">
        <v>149</v>
      </c>
      <c r="C82" s="194"/>
      <c r="D82" s="194"/>
      <c r="E82" s="194"/>
      <c r="F82" s="194"/>
      <c r="G82" s="194">
        <f t="shared" ref="G82" si="69">I79</f>
        <v>32</v>
      </c>
      <c r="H82" s="194"/>
      <c r="I82" s="194"/>
      <c r="J82" s="111" t="s">
        <v>3</v>
      </c>
      <c r="K82" s="194">
        <f t="shared" ref="K82" si="70">-1*P76</f>
        <v>-72</v>
      </c>
      <c r="L82" s="194"/>
      <c r="M82" s="194"/>
      <c r="N82" s="111" t="s">
        <v>2</v>
      </c>
      <c r="O82" s="194">
        <f t="shared" si="68"/>
        <v>-2304</v>
      </c>
      <c r="P82" s="194"/>
      <c r="Q82" s="194"/>
      <c r="R82" s="194"/>
      <c r="S82" s="194"/>
      <c r="T82" s="194"/>
      <c r="U82" s="80"/>
      <c r="V82" s="80"/>
      <c r="W82" s="80"/>
      <c r="X82" s="80"/>
      <c r="Y82" s="80"/>
      <c r="Z82" s="80"/>
      <c r="AA82" s="80"/>
      <c r="AB82" s="80"/>
      <c r="AC82" s="80"/>
      <c r="AD82" s="80"/>
      <c r="AE82" s="80"/>
      <c r="AF82" s="80"/>
      <c r="AG82" s="80"/>
      <c r="AH82" s="80"/>
      <c r="AI82" s="80"/>
      <c r="AJ82" s="80"/>
      <c r="AK82" s="80"/>
      <c r="AL82" s="80"/>
      <c r="AM82" s="80"/>
      <c r="AN82" s="80"/>
      <c r="AO82" s="80"/>
    </row>
    <row r="83" spans="2:41" ht="10.5" customHeight="1" x14ac:dyDescent="0.2">
      <c r="B83" s="80"/>
      <c r="C83" s="80"/>
      <c r="D83" s="80"/>
      <c r="E83" s="80"/>
      <c r="F83" s="80"/>
      <c r="G83" s="80"/>
      <c r="H83" s="80"/>
      <c r="I83" s="80"/>
      <c r="J83" s="80"/>
      <c r="K83" s="214">
        <f t="shared" ref="K83" si="71">SUM(K81:M82)*-1</f>
        <v>632</v>
      </c>
      <c r="L83" s="214"/>
      <c r="M83" s="214"/>
      <c r="N83" s="80"/>
      <c r="O83" s="214">
        <f t="shared" ref="O83" si="72">SUM(O81:T82)</f>
        <v>20096</v>
      </c>
      <c r="P83" s="214"/>
      <c r="Q83" s="214"/>
      <c r="R83" s="214"/>
      <c r="S83" s="214"/>
      <c r="T83" s="214"/>
      <c r="U83" s="80"/>
      <c r="V83" s="80"/>
      <c r="W83" s="80"/>
      <c r="X83" s="80"/>
      <c r="Y83" s="80"/>
      <c r="Z83" s="80"/>
      <c r="AA83" s="80"/>
      <c r="AB83" s="80"/>
      <c r="AC83" s="80"/>
      <c r="AD83" s="80"/>
      <c r="AE83" s="80"/>
      <c r="AF83" s="80"/>
      <c r="AG83" s="80"/>
      <c r="AH83" s="80"/>
      <c r="AI83" s="80"/>
      <c r="AJ83" s="80"/>
      <c r="AK83" s="80"/>
      <c r="AL83" s="80"/>
      <c r="AM83" s="80"/>
      <c r="AN83" s="80"/>
      <c r="AO83" s="80"/>
    </row>
    <row r="84" spans="2:41" ht="10.5" customHeight="1" x14ac:dyDescent="0.2">
      <c r="B84" s="80" t="s">
        <v>359</v>
      </c>
      <c r="C84" s="80"/>
      <c r="D84" s="80"/>
      <c r="E84" s="80"/>
      <c r="F84" s="80"/>
      <c r="G84" s="80"/>
      <c r="H84" s="80"/>
      <c r="I84" s="80"/>
      <c r="J84" s="80"/>
      <c r="K84" s="80"/>
      <c r="L84" s="80"/>
      <c r="M84" s="80" t="s">
        <v>360</v>
      </c>
      <c r="N84" s="80"/>
      <c r="O84" s="80"/>
      <c r="P84" s="80"/>
      <c r="Q84" s="80"/>
      <c r="R84" s="80"/>
      <c r="S84" s="80"/>
      <c r="T84" s="80"/>
      <c r="U84" s="80"/>
      <c r="V84" s="80"/>
      <c r="W84" s="80"/>
      <c r="X84" s="80"/>
      <c r="Y84" s="80"/>
      <c r="Z84" s="80"/>
      <c r="AA84" s="80" t="s">
        <v>363</v>
      </c>
      <c r="AB84" s="80"/>
      <c r="AC84" s="80"/>
      <c r="AD84" s="80"/>
      <c r="AE84" s="80"/>
      <c r="AF84" s="80"/>
      <c r="AG84" s="80"/>
      <c r="AH84" s="80"/>
      <c r="AI84" s="80"/>
      <c r="AJ84" s="80"/>
      <c r="AK84" s="80"/>
      <c r="AL84" s="80"/>
      <c r="AM84" s="80"/>
      <c r="AN84" s="80"/>
      <c r="AO84" s="80"/>
    </row>
    <row r="85" spans="2:41" ht="10.5" customHeight="1" x14ac:dyDescent="0.2">
      <c r="B85" s="112"/>
      <c r="C85" s="216" t="s">
        <v>121</v>
      </c>
      <c r="D85" s="216" t="s">
        <v>122</v>
      </c>
      <c r="E85" s="111"/>
      <c r="F85" s="111" t="s">
        <v>92</v>
      </c>
      <c r="G85" s="111"/>
      <c r="H85" s="80"/>
      <c r="I85" s="80"/>
      <c r="J85" s="80"/>
      <c r="K85" s="80"/>
      <c r="L85" s="80"/>
      <c r="M85" s="247" t="s">
        <v>91</v>
      </c>
      <c r="N85" s="247" t="s">
        <v>122</v>
      </c>
      <c r="O85" s="194" t="s">
        <v>92</v>
      </c>
      <c r="P85" s="194"/>
      <c r="Q85" s="38" t="s">
        <v>105</v>
      </c>
      <c r="R85" s="194" t="s">
        <v>93</v>
      </c>
      <c r="S85" s="194"/>
      <c r="T85" s="80"/>
      <c r="U85" s="80"/>
      <c r="V85" s="80"/>
      <c r="W85" s="80"/>
      <c r="X85" s="80"/>
      <c r="Y85" s="80"/>
      <c r="Z85" s="80"/>
      <c r="AA85" s="80"/>
      <c r="AB85" s="247" t="s">
        <v>6</v>
      </c>
      <c r="AC85" s="247" t="s">
        <v>2</v>
      </c>
      <c r="AD85" s="194" t="s">
        <v>158</v>
      </c>
      <c r="AE85" s="194"/>
      <c r="AF85" s="194"/>
      <c r="AG85" s="208" t="s">
        <v>83</v>
      </c>
      <c r="AH85" s="194" t="s">
        <v>361</v>
      </c>
      <c r="AI85" s="194"/>
      <c r="AJ85" s="247" t="s">
        <v>69</v>
      </c>
      <c r="AK85" s="247">
        <v>1</v>
      </c>
      <c r="AL85" s="208" t="s">
        <v>8</v>
      </c>
      <c r="AM85" s="80"/>
      <c r="AN85" s="80"/>
      <c r="AO85" s="80"/>
    </row>
    <row r="86" spans="2:41" ht="10.5" customHeight="1" x14ac:dyDescent="0.2">
      <c r="B86" s="112"/>
      <c r="C86" s="216"/>
      <c r="D86" s="216"/>
      <c r="E86" s="216" t="s">
        <v>153</v>
      </c>
      <c r="F86" s="216"/>
      <c r="G86" s="216"/>
      <c r="H86" s="80"/>
      <c r="I86" s="80"/>
      <c r="J86" s="80"/>
      <c r="K86" s="80"/>
      <c r="L86" s="80"/>
      <c r="M86" s="247"/>
      <c r="N86" s="247"/>
      <c r="O86" s="247" t="s">
        <v>94</v>
      </c>
      <c r="P86" s="247"/>
      <c r="Q86" s="247"/>
      <c r="R86" s="247"/>
      <c r="S86" s="247"/>
      <c r="T86" s="80"/>
      <c r="U86" s="80"/>
      <c r="V86" s="80"/>
      <c r="W86" s="80"/>
      <c r="X86" s="80"/>
      <c r="Y86" s="80"/>
      <c r="Z86" s="80"/>
      <c r="AA86" s="80"/>
      <c r="AB86" s="247"/>
      <c r="AC86" s="247"/>
      <c r="AD86" s="247" t="s">
        <v>124</v>
      </c>
      <c r="AE86" s="247"/>
      <c r="AF86" s="247"/>
      <c r="AG86" s="208"/>
      <c r="AH86" s="247" t="s">
        <v>362</v>
      </c>
      <c r="AI86" s="247"/>
      <c r="AJ86" s="247"/>
      <c r="AK86" s="247"/>
      <c r="AL86" s="208"/>
      <c r="AM86" s="80"/>
      <c r="AN86" s="80"/>
      <c r="AO86" s="80"/>
    </row>
    <row r="87" spans="2:41" ht="10.5" customHeight="1" x14ac:dyDescent="0.2">
      <c r="B87" s="112"/>
      <c r="C87" s="112"/>
      <c r="D87" s="216" t="s">
        <v>122</v>
      </c>
      <c r="E87" s="254">
        <f t="shared" ref="E87" si="73">K83</f>
        <v>632</v>
      </c>
      <c r="F87" s="254"/>
      <c r="G87" s="254"/>
      <c r="H87" s="80"/>
      <c r="I87" s="80"/>
      <c r="J87" s="80"/>
      <c r="K87" s="80"/>
      <c r="L87" s="80"/>
      <c r="M87" s="247"/>
      <c r="N87" s="247" t="s">
        <v>122</v>
      </c>
      <c r="O87" s="194">
        <f t="shared" ref="O87" si="74">O83</f>
        <v>20096</v>
      </c>
      <c r="P87" s="194"/>
      <c r="Q87" s="194"/>
      <c r="R87" s="194"/>
      <c r="S87" s="194"/>
      <c r="T87" s="80"/>
      <c r="U87" s="80"/>
      <c r="V87" s="80"/>
      <c r="W87" s="80"/>
      <c r="X87" s="80"/>
      <c r="Y87" s="80"/>
      <c r="Z87" s="80"/>
      <c r="AA87" s="80"/>
      <c r="AB87" s="80"/>
      <c r="AC87" s="247" t="s">
        <v>2</v>
      </c>
      <c r="AD87" s="194">
        <f t="shared" ref="AD87" si="75">T75</f>
        <v>81000</v>
      </c>
      <c r="AE87" s="194"/>
      <c r="AF87" s="194"/>
      <c r="AG87" s="111" t="s">
        <v>7</v>
      </c>
      <c r="AH87" s="194">
        <f t="shared" ref="AH87" si="76">K83</f>
        <v>632</v>
      </c>
      <c r="AI87" s="194"/>
      <c r="AJ87" s="247" t="s">
        <v>3</v>
      </c>
      <c r="AK87" s="255">
        <f t="shared" ref="AK87" si="77">I75</f>
        <v>1.0249999999999999</v>
      </c>
      <c r="AL87" s="255"/>
      <c r="AM87" s="111" t="s">
        <v>7</v>
      </c>
      <c r="AN87" s="255">
        <f t="shared" ref="AN87" si="78">AM75</f>
        <v>1.01</v>
      </c>
      <c r="AO87" s="255"/>
    </row>
    <row r="88" spans="2:41" ht="10.5" customHeight="1" x14ac:dyDescent="0.2">
      <c r="B88" s="112"/>
      <c r="C88" s="112"/>
      <c r="D88" s="216"/>
      <c r="E88" s="216">
        <f t="shared" ref="E88" si="79">O77</f>
        <v>15.5</v>
      </c>
      <c r="F88" s="216"/>
      <c r="G88" s="216"/>
      <c r="H88" s="80"/>
      <c r="I88" s="80"/>
      <c r="J88" s="80"/>
      <c r="K88" s="80"/>
      <c r="L88" s="80"/>
      <c r="M88" s="247"/>
      <c r="N88" s="247"/>
      <c r="O88" s="247">
        <f t="shared" ref="O88" si="80">B78</f>
        <v>118</v>
      </c>
      <c r="P88" s="247"/>
      <c r="Q88" s="247"/>
      <c r="R88" s="247"/>
      <c r="S88" s="247"/>
      <c r="T88" s="80"/>
      <c r="U88" s="80"/>
      <c r="V88" s="80"/>
      <c r="W88" s="80"/>
      <c r="X88" s="80"/>
      <c r="Y88" s="80"/>
      <c r="Z88" s="80"/>
      <c r="AA88" s="80"/>
      <c r="AB88" s="80"/>
      <c r="AC88" s="247"/>
      <c r="AD88" s="247">
        <f t="shared" ref="AD88" si="81">O77</f>
        <v>15.5</v>
      </c>
      <c r="AE88" s="247"/>
      <c r="AF88" s="247"/>
      <c r="AG88" s="247"/>
      <c r="AH88" s="247"/>
      <c r="AI88" s="247"/>
      <c r="AJ88" s="247"/>
      <c r="AK88" s="80"/>
      <c r="AL88" s="247">
        <f t="shared" ref="AL88" si="82">AM75</f>
        <v>1.01</v>
      </c>
      <c r="AM88" s="247"/>
      <c r="AN88" s="247"/>
      <c r="AO88" s="80"/>
    </row>
    <row r="89" spans="2:41" ht="10.5" customHeight="1" x14ac:dyDescent="0.2">
      <c r="B89" s="80"/>
      <c r="C89" s="80"/>
      <c r="D89" s="247" t="s">
        <v>2</v>
      </c>
      <c r="E89" s="212">
        <f t="shared" ref="E89" si="83">ROUND(E87/E88,2)</f>
        <v>40.770000000000003</v>
      </c>
      <c r="F89" s="212"/>
      <c r="G89" s="212"/>
      <c r="H89" s="247" t="s">
        <v>23</v>
      </c>
      <c r="I89" s="247"/>
      <c r="J89" s="80"/>
      <c r="K89" s="80"/>
      <c r="L89" s="80"/>
      <c r="M89" s="113"/>
      <c r="N89" s="247" t="s">
        <v>122</v>
      </c>
      <c r="O89" s="212">
        <f t="shared" ref="O89" si="84">ROUND(O87/O88,2)</f>
        <v>170.31</v>
      </c>
      <c r="P89" s="212"/>
      <c r="Q89" s="212"/>
      <c r="R89" s="247" t="s">
        <v>70</v>
      </c>
      <c r="S89" s="247"/>
      <c r="T89" s="80"/>
      <c r="U89" s="80"/>
      <c r="V89" s="80"/>
      <c r="W89" s="80"/>
      <c r="X89" s="80"/>
      <c r="Y89" s="80"/>
      <c r="Z89" s="80"/>
      <c r="AA89" s="80"/>
      <c r="AB89" s="80"/>
      <c r="AC89" s="247" t="s">
        <v>2</v>
      </c>
      <c r="AD89" s="212">
        <f t="shared" ref="AD89" si="85">((AD87-AH87)/AD88)*((AK87-AN87)/AL88)</f>
        <v>77.005429575215089</v>
      </c>
      <c r="AE89" s="212"/>
      <c r="AF89" s="212"/>
      <c r="AG89" s="212"/>
      <c r="AH89" s="247" t="s">
        <v>41</v>
      </c>
      <c r="AI89" s="247"/>
      <c r="AJ89" s="80"/>
      <c r="AK89" s="80"/>
      <c r="AL89" s="80"/>
      <c r="AM89" s="80"/>
      <c r="AN89" s="80"/>
      <c r="AO89" s="80"/>
    </row>
    <row r="90" spans="2:41" ht="10.5" customHeight="1" x14ac:dyDescent="0.2">
      <c r="B90" s="80"/>
      <c r="C90" s="80"/>
      <c r="D90" s="247"/>
      <c r="E90" s="212"/>
      <c r="F90" s="212"/>
      <c r="G90" s="212"/>
      <c r="H90" s="247"/>
      <c r="I90" s="247"/>
      <c r="J90" s="80"/>
      <c r="K90" s="80"/>
      <c r="L90" s="80"/>
      <c r="M90" s="113"/>
      <c r="N90" s="247"/>
      <c r="O90" s="212"/>
      <c r="P90" s="212"/>
      <c r="Q90" s="212"/>
      <c r="R90" s="247"/>
      <c r="S90" s="247"/>
      <c r="T90" s="80"/>
      <c r="U90" s="80"/>
      <c r="V90" s="80"/>
      <c r="W90" s="80"/>
      <c r="X90" s="80"/>
      <c r="Y90" s="80"/>
      <c r="Z90" s="80"/>
      <c r="AA90" s="80"/>
      <c r="AB90" s="80"/>
      <c r="AC90" s="247"/>
      <c r="AD90" s="212"/>
      <c r="AE90" s="212"/>
      <c r="AF90" s="212"/>
      <c r="AG90" s="212"/>
      <c r="AH90" s="247"/>
      <c r="AI90" s="247"/>
      <c r="AJ90" s="80"/>
      <c r="AK90" s="80"/>
      <c r="AL90" s="80"/>
      <c r="AM90" s="80"/>
      <c r="AN90" s="80"/>
      <c r="AO90" s="80"/>
    </row>
    <row r="91" spans="2:41" ht="10.5" customHeight="1" x14ac:dyDescent="0.2">
      <c r="B91" s="80"/>
      <c r="C91" s="80"/>
      <c r="D91" s="80"/>
      <c r="E91" s="80"/>
      <c r="F91" s="80"/>
      <c r="G91" s="80"/>
      <c r="H91" s="80"/>
      <c r="I91" s="80"/>
      <c r="J91" s="80"/>
      <c r="K91" s="80"/>
      <c r="L91" s="80"/>
      <c r="M91" s="80" t="s">
        <v>385</v>
      </c>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row>
    <row r="92" spans="2:41" ht="10.5" customHeight="1" x14ac:dyDescent="0.2">
      <c r="B92" s="80"/>
      <c r="C92" s="80"/>
      <c r="D92" s="80"/>
      <c r="E92" s="80"/>
      <c r="F92" s="80"/>
      <c r="G92" s="80"/>
      <c r="H92" s="80"/>
      <c r="I92" s="80"/>
      <c r="J92" s="80"/>
      <c r="K92" s="80"/>
      <c r="L92" s="80"/>
      <c r="M92" s="241">
        <f t="shared" ref="M92" si="86">O89</f>
        <v>170.31</v>
      </c>
      <c r="N92" s="194"/>
      <c r="O92" s="194"/>
      <c r="P92" s="194"/>
      <c r="Q92" s="247" t="s">
        <v>2</v>
      </c>
      <c r="R92" s="212">
        <f t="shared" ref="R92" si="87">ROUND(M92/M93,2)</f>
        <v>85.16</v>
      </c>
      <c r="S92" s="212"/>
      <c r="T92" s="212"/>
      <c r="U92" s="247" t="s">
        <v>23</v>
      </c>
      <c r="V92" s="247"/>
      <c r="W92" s="80"/>
      <c r="X92" s="80"/>
      <c r="Y92" s="80"/>
      <c r="Z92" s="80"/>
      <c r="AA92" s="80"/>
      <c r="AB92" s="80"/>
      <c r="AC92" s="80"/>
      <c r="AD92" s="80"/>
      <c r="AE92" s="80"/>
      <c r="AF92" s="80"/>
      <c r="AG92" s="80"/>
      <c r="AH92" s="80"/>
      <c r="AI92" s="80"/>
      <c r="AJ92" s="80"/>
      <c r="AK92" s="80"/>
      <c r="AL92" s="80"/>
      <c r="AM92" s="80"/>
      <c r="AN92" s="80"/>
      <c r="AO92" s="80"/>
    </row>
    <row r="93" spans="2:41" ht="10.5" customHeight="1" x14ac:dyDescent="0.2">
      <c r="B93" s="80"/>
      <c r="C93" s="80"/>
      <c r="D93" s="80"/>
      <c r="E93" s="80"/>
      <c r="F93" s="80"/>
      <c r="G93" s="80"/>
      <c r="H93" s="80"/>
      <c r="I93" s="80"/>
      <c r="J93" s="80"/>
      <c r="K93" s="80"/>
      <c r="L93" s="80"/>
      <c r="M93" s="216">
        <v>2</v>
      </c>
      <c r="N93" s="216"/>
      <c r="O93" s="216"/>
      <c r="P93" s="216"/>
      <c r="Q93" s="247"/>
      <c r="R93" s="212"/>
      <c r="S93" s="212"/>
      <c r="T93" s="212"/>
      <c r="U93" s="247"/>
      <c r="V93" s="247"/>
      <c r="W93" s="80"/>
      <c r="X93" s="80"/>
      <c r="Y93" s="80"/>
      <c r="Z93" s="80"/>
      <c r="AA93" s="80"/>
      <c r="AB93" s="80"/>
      <c r="AC93" s="80"/>
      <c r="AD93" s="80"/>
      <c r="AE93" s="80"/>
      <c r="AF93" s="80"/>
      <c r="AG93" s="80"/>
      <c r="AH93" s="80"/>
      <c r="AI93" s="80"/>
      <c r="AJ93" s="80"/>
      <c r="AK93" s="80"/>
      <c r="AL93" s="80"/>
      <c r="AM93" s="80"/>
      <c r="AN93" s="80"/>
      <c r="AO93" s="80"/>
    </row>
    <row r="94" spans="2:41" ht="10.5" customHeight="1" x14ac:dyDescent="0.2">
      <c r="B94" s="80" t="s">
        <v>364</v>
      </c>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row>
    <row r="95" spans="2:41" ht="10.5" customHeight="1" x14ac:dyDescent="0.2">
      <c r="B95" s="208" t="s">
        <v>96</v>
      </c>
      <c r="C95" s="208"/>
      <c r="D95" s="208"/>
      <c r="E95" s="208"/>
      <c r="F95" s="80" t="s">
        <v>2</v>
      </c>
      <c r="G95" s="247">
        <f t="shared" ref="G95" si="88">Y75*100</f>
        <v>830.00000000000011</v>
      </c>
      <c r="H95" s="247"/>
      <c r="I95" s="247"/>
      <c r="J95" s="80" t="s">
        <v>0</v>
      </c>
      <c r="K95" s="247">
        <f t="shared" ref="K95" si="89">E89</f>
        <v>40.770000000000003</v>
      </c>
      <c r="L95" s="247"/>
      <c r="M95" s="247"/>
      <c r="N95" s="80" t="s">
        <v>0</v>
      </c>
      <c r="O95" s="213">
        <f t="shared" ref="O95" si="90">R92</f>
        <v>85.16</v>
      </c>
      <c r="P95" s="247"/>
      <c r="Q95" s="247"/>
      <c r="R95" s="80" t="s">
        <v>1</v>
      </c>
      <c r="S95" s="213">
        <f t="shared" ref="S95" si="91">ROUND(AD89,2)</f>
        <v>77.010000000000005</v>
      </c>
      <c r="T95" s="247"/>
      <c r="U95" s="247"/>
      <c r="V95" s="80" t="s">
        <v>4</v>
      </c>
      <c r="W95" s="256">
        <f t="shared" ref="W95" si="92">G95-K95-O95+S95</f>
        <v>781.08000000000015</v>
      </c>
      <c r="X95" s="256"/>
      <c r="Y95" s="256"/>
      <c r="Z95" s="80" t="s">
        <v>4</v>
      </c>
      <c r="AA95" s="212">
        <f t="shared" ref="AA95:AA96" si="93">W95/100</f>
        <v>7.8108000000000013</v>
      </c>
      <c r="AB95" s="212"/>
      <c r="AC95" s="212"/>
      <c r="AD95" s="80" t="s">
        <v>5</v>
      </c>
      <c r="AE95" s="80"/>
      <c r="AF95" s="80"/>
      <c r="AG95" s="80"/>
      <c r="AH95" s="80"/>
      <c r="AI95" s="80"/>
      <c r="AJ95" s="80"/>
      <c r="AK95" s="80"/>
      <c r="AL95" s="80"/>
      <c r="AM95" s="80"/>
      <c r="AN95" s="80"/>
      <c r="AO95" s="80"/>
    </row>
    <row r="96" spans="2:41" ht="10.5" customHeight="1" x14ac:dyDescent="0.2">
      <c r="B96" s="208" t="s">
        <v>97</v>
      </c>
      <c r="C96" s="208"/>
      <c r="D96" s="208"/>
      <c r="E96" s="208"/>
      <c r="F96" s="80" t="s">
        <v>2</v>
      </c>
      <c r="G96" s="247">
        <f t="shared" ref="G96" si="94">Y75*100</f>
        <v>830.00000000000011</v>
      </c>
      <c r="H96" s="247"/>
      <c r="I96" s="247"/>
      <c r="J96" s="80" t="s">
        <v>0</v>
      </c>
      <c r="K96" s="247">
        <f t="shared" ref="K96" si="95">E89</f>
        <v>40.770000000000003</v>
      </c>
      <c r="L96" s="247"/>
      <c r="M96" s="247"/>
      <c r="N96" s="80" t="s">
        <v>1</v>
      </c>
      <c r="O96" s="213">
        <f t="shared" ref="O96" si="96">R92</f>
        <v>85.16</v>
      </c>
      <c r="P96" s="247"/>
      <c r="Q96" s="247"/>
      <c r="R96" s="80" t="s">
        <v>1</v>
      </c>
      <c r="S96" s="213">
        <f t="shared" ref="S96" si="97">ROUND(AD89,2)</f>
        <v>77.010000000000005</v>
      </c>
      <c r="T96" s="247"/>
      <c r="U96" s="247"/>
      <c r="V96" s="80" t="s">
        <v>4</v>
      </c>
      <c r="W96" s="256">
        <f t="shared" ref="W96" si="98">G96-K96+O96+S96</f>
        <v>951.40000000000009</v>
      </c>
      <c r="X96" s="256"/>
      <c r="Y96" s="256"/>
      <c r="Z96" s="80" t="s">
        <v>4</v>
      </c>
      <c r="AA96" s="212">
        <f t="shared" si="93"/>
        <v>9.5140000000000011</v>
      </c>
      <c r="AB96" s="212"/>
      <c r="AC96" s="212"/>
      <c r="AD96" s="80" t="s">
        <v>5</v>
      </c>
      <c r="AE96" s="80"/>
      <c r="AF96" s="80"/>
      <c r="AG96" s="80"/>
      <c r="AH96" s="80"/>
      <c r="AI96" s="80"/>
      <c r="AJ96" s="80"/>
      <c r="AK96" s="80"/>
      <c r="AL96" s="80"/>
      <c r="AM96" s="80"/>
      <c r="AN96" s="80"/>
      <c r="AO96" s="80"/>
    </row>
    <row r="97" spans="2:41" ht="10.5" customHeight="1" x14ac:dyDescent="0.2"/>
    <row r="98" spans="2:41" ht="10.5" customHeight="1" x14ac:dyDescent="0.2">
      <c r="B98" s="8" t="s">
        <v>240</v>
      </c>
    </row>
    <row r="99" spans="2:41" ht="10.5" customHeight="1" x14ac:dyDescent="0.2">
      <c r="B99" s="152" t="s">
        <v>63</v>
      </c>
      <c r="C99" s="153"/>
      <c r="D99" s="153"/>
      <c r="E99" s="153"/>
      <c r="F99" s="153"/>
      <c r="G99" s="153"/>
      <c r="H99" s="153"/>
      <c r="I99" s="204">
        <v>1.0249999999999999</v>
      </c>
      <c r="J99" s="204"/>
      <c r="K99" s="204"/>
      <c r="L99" s="253" t="s">
        <v>138</v>
      </c>
      <c r="M99" s="153"/>
      <c r="N99" s="153"/>
      <c r="O99" s="153"/>
      <c r="P99" s="153"/>
      <c r="Q99" s="153"/>
      <c r="R99" s="153"/>
      <c r="S99" s="153"/>
      <c r="T99" s="204">
        <v>8100</v>
      </c>
      <c r="U99" s="204"/>
      <c r="V99" s="204"/>
      <c r="W99" s="253" t="s">
        <v>139</v>
      </c>
      <c r="X99" s="153"/>
      <c r="Y99" s="204">
        <v>7.3</v>
      </c>
      <c r="Z99" s="204"/>
      <c r="AA99" s="253" t="s">
        <v>140</v>
      </c>
      <c r="AB99" s="153"/>
      <c r="AC99" s="153"/>
      <c r="AD99" s="153"/>
      <c r="AE99" s="153"/>
      <c r="AF99" s="153"/>
      <c r="AG99" s="153"/>
      <c r="AH99" s="153"/>
      <c r="AI99" s="153"/>
      <c r="AJ99" s="153"/>
      <c r="AK99" s="153"/>
      <c r="AL99" s="153"/>
      <c r="AM99" s="225">
        <v>1.0029999999999999</v>
      </c>
      <c r="AN99" s="225"/>
      <c r="AO99" s="251"/>
    </row>
    <row r="100" spans="2:41" ht="10.5" customHeight="1" x14ac:dyDescent="0.2">
      <c r="B100" s="248" t="s">
        <v>141</v>
      </c>
      <c r="C100" s="228"/>
      <c r="D100" s="228"/>
      <c r="E100" s="228"/>
      <c r="F100" s="228"/>
      <c r="G100" s="228"/>
      <c r="H100" s="228"/>
      <c r="I100" s="202">
        <v>900</v>
      </c>
      <c r="J100" s="202"/>
      <c r="K100" s="202"/>
      <c r="L100" s="227" t="s">
        <v>142</v>
      </c>
      <c r="M100" s="228"/>
      <c r="N100" s="228"/>
      <c r="O100" s="228"/>
      <c r="P100" s="202">
        <v>120</v>
      </c>
      <c r="Q100" s="202"/>
      <c r="R100" s="202"/>
      <c r="S100" s="227" t="s">
        <v>143</v>
      </c>
      <c r="T100" s="227"/>
      <c r="U100" s="227"/>
      <c r="V100" s="227"/>
      <c r="W100" s="227"/>
      <c r="X100" s="227"/>
      <c r="Y100" s="227"/>
      <c r="Z100" s="227"/>
      <c r="AA100" s="227"/>
      <c r="AB100" s="227"/>
      <c r="AC100" s="227"/>
      <c r="AD100" s="227"/>
      <c r="AE100" s="227"/>
      <c r="AF100" s="227"/>
      <c r="AG100" s="227"/>
      <c r="AH100" s="227"/>
      <c r="AI100" s="227"/>
      <c r="AJ100" s="227"/>
      <c r="AK100" s="227"/>
      <c r="AL100" s="227"/>
      <c r="AM100" s="2"/>
      <c r="AN100" s="2"/>
      <c r="AO100" s="17"/>
    </row>
    <row r="101" spans="2:41" ht="10.5" customHeight="1" x14ac:dyDescent="0.2">
      <c r="B101" s="248" t="s">
        <v>144</v>
      </c>
      <c r="C101" s="228"/>
      <c r="D101" s="228"/>
      <c r="E101" s="228"/>
      <c r="F101" s="228"/>
      <c r="G101" s="228"/>
      <c r="H101" s="228"/>
      <c r="I101" s="228">
        <v>-457.127884615384</v>
      </c>
      <c r="J101" s="228"/>
      <c r="K101" s="228"/>
      <c r="L101" s="228"/>
      <c r="M101" s="228"/>
      <c r="N101" s="228"/>
      <c r="O101" s="202">
        <v>16.8</v>
      </c>
      <c r="P101" s="202"/>
      <c r="Q101" s="202"/>
      <c r="R101" s="227" t="s">
        <v>343</v>
      </c>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
      <c r="AN101" s="2"/>
      <c r="AO101" s="17"/>
    </row>
    <row r="102" spans="2:41" ht="10.5" customHeight="1" x14ac:dyDescent="0.2">
      <c r="B102" s="252">
        <v>150</v>
      </c>
      <c r="C102" s="202"/>
      <c r="D102" s="202"/>
      <c r="E102" s="227" t="s">
        <v>146</v>
      </c>
      <c r="F102" s="227"/>
      <c r="G102" s="227"/>
      <c r="H102" s="227"/>
      <c r="I102" s="227">
        <v>-488.47884615384498</v>
      </c>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17"/>
    </row>
    <row r="103" spans="2:41" ht="10.5" customHeight="1" x14ac:dyDescent="0.2">
      <c r="B103" s="240">
        <v>32</v>
      </c>
      <c r="C103" s="219"/>
      <c r="D103" s="249" t="s">
        <v>199</v>
      </c>
      <c r="E103" s="250"/>
      <c r="F103" s="250"/>
      <c r="G103" s="250"/>
      <c r="H103" s="250"/>
      <c r="I103" s="219">
        <v>23</v>
      </c>
      <c r="J103" s="219"/>
      <c r="K103" s="249" t="s">
        <v>147</v>
      </c>
      <c r="L103" s="250"/>
      <c r="M103" s="250"/>
      <c r="N103" s="250"/>
      <c r="O103" s="250"/>
      <c r="P103" s="250"/>
      <c r="Q103" s="250"/>
      <c r="R103" s="250"/>
      <c r="S103" s="250"/>
      <c r="T103" s="250"/>
      <c r="U103" s="250"/>
      <c r="V103" s="250"/>
      <c r="W103" s="250"/>
      <c r="X103" s="250"/>
      <c r="Y103" s="250"/>
      <c r="Z103" s="250"/>
      <c r="AA103" s="250"/>
      <c r="AB103" s="250"/>
      <c r="AC103" s="1"/>
      <c r="AD103" s="1"/>
      <c r="AE103" s="1"/>
      <c r="AF103" s="1"/>
      <c r="AG103" s="1"/>
      <c r="AH103" s="1"/>
      <c r="AI103" s="1"/>
      <c r="AJ103" s="1"/>
      <c r="AK103" s="1"/>
      <c r="AL103" s="1"/>
      <c r="AM103" s="1"/>
      <c r="AN103" s="1"/>
      <c r="AO103" s="19"/>
    </row>
    <row r="104" spans="2:41" ht="10.5" customHeight="1" x14ac:dyDescent="0.2"/>
    <row r="105" spans="2:41" ht="10.5" customHeight="1" x14ac:dyDescent="0.2">
      <c r="B105" s="247" t="s">
        <v>148</v>
      </c>
      <c r="C105" s="247"/>
      <c r="D105" s="247"/>
      <c r="E105" s="247"/>
      <c r="F105" s="247"/>
      <c r="G105" s="247">
        <f t="shared" ref="G105" si="99">-1*B103</f>
        <v>-32</v>
      </c>
      <c r="H105" s="247"/>
      <c r="I105" s="247"/>
      <c r="J105" s="80" t="s">
        <v>3</v>
      </c>
      <c r="K105" s="247">
        <f t="shared" ref="K105" si="100">-1*I100</f>
        <v>-900</v>
      </c>
      <c r="L105" s="247"/>
      <c r="M105" s="247"/>
      <c r="N105" s="80" t="s">
        <v>2</v>
      </c>
      <c r="O105" s="247">
        <f t="shared" ref="O105:O106" si="101">K105*G105</f>
        <v>28800</v>
      </c>
      <c r="P105" s="247"/>
      <c r="Q105" s="247"/>
      <c r="R105" s="247"/>
      <c r="S105" s="247"/>
      <c r="T105" s="247"/>
      <c r="U105" s="80"/>
      <c r="V105" s="80"/>
      <c r="W105" s="80"/>
      <c r="X105" s="80"/>
      <c r="Y105" s="80"/>
      <c r="Z105" s="80"/>
      <c r="AA105" s="80"/>
      <c r="AB105" s="80"/>
      <c r="AC105" s="80"/>
      <c r="AD105" s="80"/>
      <c r="AE105" s="80"/>
      <c r="AF105" s="80"/>
      <c r="AG105" s="80"/>
      <c r="AH105" s="80"/>
      <c r="AI105" s="80"/>
      <c r="AJ105" s="80"/>
      <c r="AK105" s="80"/>
      <c r="AL105" s="80"/>
      <c r="AM105" s="80"/>
      <c r="AN105" s="80"/>
      <c r="AO105" s="80"/>
    </row>
    <row r="106" spans="2:41" ht="10.5" customHeight="1" x14ac:dyDescent="0.2">
      <c r="B106" s="194" t="s">
        <v>149</v>
      </c>
      <c r="C106" s="194"/>
      <c r="D106" s="194"/>
      <c r="E106" s="194"/>
      <c r="F106" s="194"/>
      <c r="G106" s="194">
        <f t="shared" ref="G106" si="102">I103</f>
        <v>23</v>
      </c>
      <c r="H106" s="194"/>
      <c r="I106" s="194"/>
      <c r="J106" s="111" t="s">
        <v>3</v>
      </c>
      <c r="K106" s="194">
        <f t="shared" ref="K106" si="103">-1*P100</f>
        <v>-120</v>
      </c>
      <c r="L106" s="194"/>
      <c r="M106" s="194"/>
      <c r="N106" s="111" t="s">
        <v>2</v>
      </c>
      <c r="O106" s="194">
        <f t="shared" si="101"/>
        <v>-2760</v>
      </c>
      <c r="P106" s="194"/>
      <c r="Q106" s="194"/>
      <c r="R106" s="194"/>
      <c r="S106" s="194"/>
      <c r="T106" s="194"/>
      <c r="U106" s="80"/>
      <c r="V106" s="80"/>
      <c r="W106" s="80"/>
      <c r="X106" s="80"/>
      <c r="Y106" s="80"/>
      <c r="Z106" s="80"/>
      <c r="AA106" s="80"/>
      <c r="AB106" s="80"/>
      <c r="AC106" s="80"/>
      <c r="AD106" s="80"/>
      <c r="AE106" s="80"/>
      <c r="AF106" s="80"/>
      <c r="AG106" s="80"/>
      <c r="AH106" s="80"/>
      <c r="AI106" s="80"/>
      <c r="AJ106" s="80"/>
      <c r="AK106" s="80"/>
      <c r="AL106" s="80"/>
      <c r="AM106" s="80"/>
      <c r="AN106" s="80"/>
      <c r="AO106" s="80"/>
    </row>
    <row r="107" spans="2:41" ht="10.5" customHeight="1" x14ac:dyDescent="0.2">
      <c r="B107" s="80"/>
      <c r="C107" s="80"/>
      <c r="D107" s="80"/>
      <c r="E107" s="80"/>
      <c r="F107" s="80"/>
      <c r="G107" s="80"/>
      <c r="H107" s="80"/>
      <c r="I107" s="80"/>
      <c r="J107" s="80"/>
      <c r="K107" s="214">
        <f t="shared" ref="K107" si="104">SUM(K105:M106)*-1</f>
        <v>1020</v>
      </c>
      <c r="L107" s="214"/>
      <c r="M107" s="214"/>
      <c r="N107" s="80"/>
      <c r="O107" s="214">
        <f t="shared" ref="O107" si="105">SUM(O105:T106)</f>
        <v>26040</v>
      </c>
      <c r="P107" s="214"/>
      <c r="Q107" s="214"/>
      <c r="R107" s="214"/>
      <c r="S107" s="214"/>
      <c r="T107" s="214"/>
      <c r="U107" s="80"/>
      <c r="V107" s="80"/>
      <c r="W107" s="80"/>
      <c r="X107" s="80"/>
      <c r="Y107" s="80"/>
      <c r="Z107" s="80"/>
      <c r="AA107" s="80"/>
      <c r="AB107" s="80"/>
      <c r="AC107" s="80"/>
      <c r="AD107" s="80"/>
      <c r="AE107" s="80"/>
      <c r="AF107" s="80"/>
      <c r="AG107" s="80"/>
      <c r="AH107" s="80"/>
      <c r="AI107" s="80"/>
      <c r="AJ107" s="80"/>
      <c r="AK107" s="80"/>
      <c r="AL107" s="80"/>
      <c r="AM107" s="80"/>
      <c r="AN107" s="80"/>
      <c r="AO107" s="80"/>
    </row>
    <row r="108" spans="2:41" ht="10.5" customHeight="1" x14ac:dyDescent="0.2">
      <c r="B108" s="80" t="s">
        <v>359</v>
      </c>
      <c r="C108" s="80"/>
      <c r="D108" s="80"/>
      <c r="E108" s="80"/>
      <c r="F108" s="80"/>
      <c r="G108" s="80"/>
      <c r="H108" s="80"/>
      <c r="I108" s="80"/>
      <c r="J108" s="80"/>
      <c r="K108" s="80"/>
      <c r="L108" s="80"/>
      <c r="M108" s="80" t="s">
        <v>360</v>
      </c>
      <c r="N108" s="80"/>
      <c r="O108" s="80"/>
      <c r="P108" s="80"/>
      <c r="Q108" s="80"/>
      <c r="R108" s="80"/>
      <c r="S108" s="80"/>
      <c r="T108" s="80"/>
      <c r="U108" s="80"/>
      <c r="V108" s="80"/>
      <c r="W108" s="80"/>
      <c r="X108" s="80"/>
      <c r="Y108" s="80"/>
      <c r="Z108" s="80"/>
      <c r="AA108" s="80" t="s">
        <v>363</v>
      </c>
      <c r="AB108" s="80"/>
      <c r="AC108" s="80"/>
      <c r="AD108" s="80"/>
      <c r="AE108" s="80"/>
      <c r="AF108" s="80"/>
      <c r="AG108" s="80"/>
      <c r="AH108" s="80"/>
      <c r="AI108" s="80"/>
      <c r="AJ108" s="80"/>
      <c r="AK108" s="80"/>
      <c r="AL108" s="80"/>
      <c r="AM108" s="80"/>
      <c r="AN108" s="80"/>
      <c r="AO108" s="80"/>
    </row>
    <row r="109" spans="2:41" ht="10.5" customHeight="1" x14ac:dyDescent="0.2">
      <c r="B109" s="112"/>
      <c r="C109" s="216" t="s">
        <v>121</v>
      </c>
      <c r="D109" s="216" t="s">
        <v>122</v>
      </c>
      <c r="E109" s="111"/>
      <c r="F109" s="111" t="s">
        <v>92</v>
      </c>
      <c r="G109" s="111"/>
      <c r="H109" s="80"/>
      <c r="I109" s="80"/>
      <c r="J109" s="80"/>
      <c r="K109" s="80"/>
      <c r="L109" s="80"/>
      <c r="M109" s="247" t="s">
        <v>91</v>
      </c>
      <c r="N109" s="247" t="s">
        <v>122</v>
      </c>
      <c r="O109" s="194" t="s">
        <v>92</v>
      </c>
      <c r="P109" s="194"/>
      <c r="Q109" s="38" t="s">
        <v>105</v>
      </c>
      <c r="R109" s="194" t="s">
        <v>93</v>
      </c>
      <c r="S109" s="194"/>
      <c r="T109" s="80"/>
      <c r="U109" s="80"/>
      <c r="V109" s="80"/>
      <c r="W109" s="80"/>
      <c r="X109" s="80"/>
      <c r="Y109" s="80"/>
      <c r="Z109" s="80"/>
      <c r="AA109" s="80"/>
      <c r="AB109" s="247" t="s">
        <v>6</v>
      </c>
      <c r="AC109" s="247" t="s">
        <v>2</v>
      </c>
      <c r="AD109" s="194" t="s">
        <v>158</v>
      </c>
      <c r="AE109" s="194"/>
      <c r="AF109" s="194"/>
      <c r="AG109" s="208" t="s">
        <v>83</v>
      </c>
      <c r="AH109" s="194" t="s">
        <v>361</v>
      </c>
      <c r="AI109" s="194"/>
      <c r="AJ109" s="247" t="s">
        <v>69</v>
      </c>
      <c r="AK109" s="247">
        <v>1</v>
      </c>
      <c r="AL109" s="208" t="s">
        <v>8</v>
      </c>
      <c r="AM109" s="80"/>
      <c r="AN109" s="80"/>
      <c r="AO109" s="80"/>
    </row>
    <row r="110" spans="2:41" ht="10.5" customHeight="1" x14ac:dyDescent="0.2">
      <c r="B110" s="112"/>
      <c r="C110" s="216"/>
      <c r="D110" s="216"/>
      <c r="E110" s="216" t="s">
        <v>153</v>
      </c>
      <c r="F110" s="216"/>
      <c r="G110" s="216"/>
      <c r="H110" s="80"/>
      <c r="I110" s="80"/>
      <c r="J110" s="80"/>
      <c r="K110" s="80"/>
      <c r="L110" s="80"/>
      <c r="M110" s="247"/>
      <c r="N110" s="247"/>
      <c r="O110" s="247" t="s">
        <v>94</v>
      </c>
      <c r="P110" s="247"/>
      <c r="Q110" s="247"/>
      <c r="R110" s="247"/>
      <c r="S110" s="247"/>
      <c r="T110" s="80"/>
      <c r="U110" s="80"/>
      <c r="V110" s="80"/>
      <c r="W110" s="80"/>
      <c r="X110" s="80"/>
      <c r="Y110" s="80"/>
      <c r="Z110" s="80"/>
      <c r="AA110" s="80"/>
      <c r="AB110" s="247"/>
      <c r="AC110" s="247"/>
      <c r="AD110" s="247" t="s">
        <v>124</v>
      </c>
      <c r="AE110" s="247"/>
      <c r="AF110" s="247"/>
      <c r="AG110" s="208"/>
      <c r="AH110" s="247" t="s">
        <v>362</v>
      </c>
      <c r="AI110" s="247"/>
      <c r="AJ110" s="247"/>
      <c r="AK110" s="247"/>
      <c r="AL110" s="208"/>
      <c r="AM110" s="80"/>
      <c r="AN110" s="80"/>
      <c r="AO110" s="80"/>
    </row>
    <row r="111" spans="2:41" ht="10.5" customHeight="1" x14ac:dyDescent="0.2">
      <c r="B111" s="112"/>
      <c r="C111" s="112"/>
      <c r="D111" s="216" t="s">
        <v>122</v>
      </c>
      <c r="E111" s="254">
        <f t="shared" ref="E111" si="106">K107</f>
        <v>1020</v>
      </c>
      <c r="F111" s="254"/>
      <c r="G111" s="254"/>
      <c r="H111" s="80"/>
      <c r="I111" s="80"/>
      <c r="J111" s="80"/>
      <c r="K111" s="80"/>
      <c r="L111" s="80"/>
      <c r="M111" s="247"/>
      <c r="N111" s="247" t="s">
        <v>122</v>
      </c>
      <c r="O111" s="194">
        <f t="shared" ref="O111" si="107">O107</f>
        <v>26040</v>
      </c>
      <c r="P111" s="194"/>
      <c r="Q111" s="194"/>
      <c r="R111" s="194"/>
      <c r="S111" s="194"/>
      <c r="T111" s="80"/>
      <c r="U111" s="80"/>
      <c r="V111" s="80"/>
      <c r="W111" s="80"/>
      <c r="X111" s="80"/>
      <c r="Y111" s="80"/>
      <c r="Z111" s="80"/>
      <c r="AA111" s="80"/>
      <c r="AB111" s="80"/>
      <c r="AC111" s="247" t="s">
        <v>2</v>
      </c>
      <c r="AD111" s="194">
        <f t="shared" ref="AD111" si="108">T99</f>
        <v>8100</v>
      </c>
      <c r="AE111" s="194"/>
      <c r="AF111" s="194"/>
      <c r="AG111" s="111" t="s">
        <v>7</v>
      </c>
      <c r="AH111" s="194">
        <f t="shared" ref="AH111" si="109">K107</f>
        <v>1020</v>
      </c>
      <c r="AI111" s="194"/>
      <c r="AJ111" s="247" t="s">
        <v>3</v>
      </c>
      <c r="AK111" s="255">
        <f t="shared" ref="AK111" si="110">I99</f>
        <v>1.0249999999999999</v>
      </c>
      <c r="AL111" s="255"/>
      <c r="AM111" s="111" t="s">
        <v>7</v>
      </c>
      <c r="AN111" s="255">
        <f t="shared" ref="AN111" si="111">AM99</f>
        <v>1.0029999999999999</v>
      </c>
      <c r="AO111" s="255"/>
    </row>
    <row r="112" spans="2:41" ht="10.5" customHeight="1" x14ac:dyDescent="0.2">
      <c r="B112" s="112"/>
      <c r="C112" s="112"/>
      <c r="D112" s="216"/>
      <c r="E112" s="216">
        <f t="shared" ref="E112" si="112">O101</f>
        <v>16.8</v>
      </c>
      <c r="F112" s="216"/>
      <c r="G112" s="216"/>
      <c r="H112" s="80"/>
      <c r="I112" s="80"/>
      <c r="J112" s="80"/>
      <c r="K112" s="80"/>
      <c r="L112" s="80"/>
      <c r="M112" s="247"/>
      <c r="N112" s="247"/>
      <c r="O112" s="247">
        <f t="shared" ref="O112" si="113">B102</f>
        <v>150</v>
      </c>
      <c r="P112" s="247"/>
      <c r="Q112" s="247"/>
      <c r="R112" s="247"/>
      <c r="S112" s="247"/>
      <c r="T112" s="80"/>
      <c r="U112" s="80"/>
      <c r="V112" s="80"/>
      <c r="W112" s="80"/>
      <c r="X112" s="80"/>
      <c r="Y112" s="80"/>
      <c r="Z112" s="80"/>
      <c r="AA112" s="80"/>
      <c r="AB112" s="80"/>
      <c r="AC112" s="247"/>
      <c r="AD112" s="247">
        <f t="shared" ref="AD112" si="114">O101</f>
        <v>16.8</v>
      </c>
      <c r="AE112" s="247"/>
      <c r="AF112" s="247"/>
      <c r="AG112" s="247"/>
      <c r="AH112" s="247"/>
      <c r="AI112" s="247"/>
      <c r="AJ112" s="247"/>
      <c r="AK112" s="80"/>
      <c r="AL112" s="247">
        <f t="shared" ref="AL112" si="115">AM99</f>
        <v>1.0029999999999999</v>
      </c>
      <c r="AM112" s="247"/>
      <c r="AN112" s="247"/>
      <c r="AO112" s="80"/>
    </row>
    <row r="113" spans="2:41" ht="10.5" customHeight="1" x14ac:dyDescent="0.2">
      <c r="B113" s="80"/>
      <c r="C113" s="80"/>
      <c r="D113" s="247" t="s">
        <v>2</v>
      </c>
      <c r="E113" s="212">
        <f t="shared" ref="E113" si="116">ROUND(E111/E112,2)</f>
        <v>60.71</v>
      </c>
      <c r="F113" s="212"/>
      <c r="G113" s="212"/>
      <c r="H113" s="247" t="s">
        <v>23</v>
      </c>
      <c r="I113" s="247"/>
      <c r="J113" s="80"/>
      <c r="K113" s="80"/>
      <c r="L113" s="80"/>
      <c r="M113" s="113"/>
      <c r="N113" s="247" t="s">
        <v>122</v>
      </c>
      <c r="O113" s="212">
        <f t="shared" ref="O113" si="117">ROUND(O111/O112,2)</f>
        <v>173.6</v>
      </c>
      <c r="P113" s="212"/>
      <c r="Q113" s="212"/>
      <c r="R113" s="247" t="s">
        <v>70</v>
      </c>
      <c r="S113" s="247"/>
      <c r="T113" s="80"/>
      <c r="U113" s="80"/>
      <c r="V113" s="80"/>
      <c r="W113" s="80"/>
      <c r="X113" s="80"/>
      <c r="Y113" s="80"/>
      <c r="Z113" s="80"/>
      <c r="AA113" s="80"/>
      <c r="AB113" s="80"/>
      <c r="AC113" s="247" t="s">
        <v>2</v>
      </c>
      <c r="AD113" s="212">
        <f t="shared" ref="AD113" si="118">((AD111-AH111)/AD112)*((AK111-AN111)/AL112)</f>
        <v>9.2436974789916064</v>
      </c>
      <c r="AE113" s="212"/>
      <c r="AF113" s="212"/>
      <c r="AG113" s="212"/>
      <c r="AH113" s="247" t="s">
        <v>41</v>
      </c>
      <c r="AI113" s="247"/>
      <c r="AJ113" s="80"/>
      <c r="AK113" s="80"/>
      <c r="AL113" s="80"/>
      <c r="AM113" s="80"/>
      <c r="AN113" s="80"/>
      <c r="AO113" s="80"/>
    </row>
    <row r="114" spans="2:41" ht="10.5" customHeight="1" x14ac:dyDescent="0.2">
      <c r="B114" s="80"/>
      <c r="C114" s="80"/>
      <c r="D114" s="247"/>
      <c r="E114" s="212"/>
      <c r="F114" s="212"/>
      <c r="G114" s="212"/>
      <c r="H114" s="247"/>
      <c r="I114" s="247"/>
      <c r="J114" s="80"/>
      <c r="K114" s="80"/>
      <c r="L114" s="80"/>
      <c r="M114" s="113"/>
      <c r="N114" s="247"/>
      <c r="O114" s="212"/>
      <c r="P114" s="212"/>
      <c r="Q114" s="212"/>
      <c r="R114" s="247"/>
      <c r="S114" s="247"/>
      <c r="T114" s="80"/>
      <c r="U114" s="80"/>
      <c r="V114" s="80"/>
      <c r="W114" s="80"/>
      <c r="X114" s="80"/>
      <c r="Y114" s="80"/>
      <c r="Z114" s="80"/>
      <c r="AA114" s="80"/>
      <c r="AB114" s="80"/>
      <c r="AC114" s="247"/>
      <c r="AD114" s="212"/>
      <c r="AE114" s="212"/>
      <c r="AF114" s="212"/>
      <c r="AG114" s="212"/>
      <c r="AH114" s="247"/>
      <c r="AI114" s="247"/>
      <c r="AJ114" s="80"/>
      <c r="AK114" s="80"/>
      <c r="AL114" s="80"/>
      <c r="AM114" s="80"/>
      <c r="AN114" s="80"/>
      <c r="AO114" s="80"/>
    </row>
    <row r="115" spans="2:41" ht="10.5" customHeight="1" x14ac:dyDescent="0.2">
      <c r="B115" s="80"/>
      <c r="C115" s="80"/>
      <c r="D115" s="80"/>
      <c r="E115" s="80"/>
      <c r="F115" s="80"/>
      <c r="G115" s="80"/>
      <c r="H115" s="80"/>
      <c r="I115" s="80"/>
      <c r="J115" s="80"/>
      <c r="K115" s="80"/>
      <c r="L115" s="80"/>
      <c r="M115" s="80" t="s">
        <v>385</v>
      </c>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row>
    <row r="116" spans="2:41" ht="10.5" customHeight="1" x14ac:dyDescent="0.2">
      <c r="B116" s="80"/>
      <c r="C116" s="80"/>
      <c r="D116" s="80"/>
      <c r="E116" s="80"/>
      <c r="F116" s="80"/>
      <c r="G116" s="80"/>
      <c r="H116" s="80"/>
      <c r="I116" s="80"/>
      <c r="J116" s="80"/>
      <c r="K116" s="80"/>
      <c r="L116" s="80"/>
      <c r="M116" s="241">
        <f t="shared" ref="M116" si="119">O113</f>
        <v>173.6</v>
      </c>
      <c r="N116" s="194"/>
      <c r="O116" s="194"/>
      <c r="P116" s="194"/>
      <c r="Q116" s="247" t="s">
        <v>2</v>
      </c>
      <c r="R116" s="212">
        <f t="shared" ref="R116" si="120">ROUND(M116/M117,2)</f>
        <v>86.8</v>
      </c>
      <c r="S116" s="212"/>
      <c r="T116" s="212"/>
      <c r="U116" s="247" t="s">
        <v>23</v>
      </c>
      <c r="V116" s="247"/>
      <c r="W116" s="80"/>
      <c r="X116" s="80"/>
      <c r="Y116" s="80"/>
      <c r="Z116" s="80"/>
      <c r="AA116" s="80"/>
      <c r="AB116" s="80"/>
      <c r="AC116" s="80"/>
      <c r="AD116" s="80"/>
      <c r="AE116" s="80"/>
      <c r="AF116" s="80"/>
      <c r="AG116" s="80"/>
      <c r="AH116" s="80"/>
      <c r="AI116" s="80"/>
      <c r="AJ116" s="80"/>
      <c r="AK116" s="80"/>
      <c r="AL116" s="80"/>
      <c r="AM116" s="80"/>
      <c r="AN116" s="80"/>
      <c r="AO116" s="80"/>
    </row>
    <row r="117" spans="2:41" ht="10.5" customHeight="1" x14ac:dyDescent="0.2">
      <c r="B117" s="80"/>
      <c r="C117" s="80"/>
      <c r="D117" s="80"/>
      <c r="E117" s="80"/>
      <c r="F117" s="80"/>
      <c r="G117" s="80"/>
      <c r="H117" s="80"/>
      <c r="I117" s="80"/>
      <c r="J117" s="80"/>
      <c r="K117" s="80"/>
      <c r="L117" s="80"/>
      <c r="M117" s="216">
        <v>2</v>
      </c>
      <c r="N117" s="216"/>
      <c r="O117" s="216"/>
      <c r="P117" s="216"/>
      <c r="Q117" s="247"/>
      <c r="R117" s="212"/>
      <c r="S117" s="212"/>
      <c r="T117" s="212"/>
      <c r="U117" s="247"/>
      <c r="V117" s="247"/>
      <c r="W117" s="80"/>
      <c r="X117" s="80"/>
      <c r="Y117" s="80"/>
      <c r="Z117" s="80"/>
      <c r="AA117" s="80"/>
      <c r="AB117" s="80"/>
      <c r="AC117" s="80"/>
      <c r="AD117" s="80"/>
      <c r="AE117" s="80"/>
      <c r="AF117" s="80"/>
      <c r="AG117" s="80"/>
      <c r="AH117" s="80"/>
      <c r="AI117" s="80"/>
      <c r="AJ117" s="80"/>
      <c r="AK117" s="80"/>
      <c r="AL117" s="80"/>
      <c r="AM117" s="80"/>
      <c r="AN117" s="80"/>
      <c r="AO117" s="80"/>
    </row>
    <row r="118" spans="2:41" ht="10.5" customHeight="1" x14ac:dyDescent="0.2">
      <c r="B118" s="80" t="s">
        <v>364</v>
      </c>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row>
    <row r="119" spans="2:41" ht="10.5" customHeight="1" x14ac:dyDescent="0.2">
      <c r="B119" s="208" t="s">
        <v>96</v>
      </c>
      <c r="C119" s="208"/>
      <c r="D119" s="208"/>
      <c r="E119" s="208"/>
      <c r="F119" s="80" t="s">
        <v>2</v>
      </c>
      <c r="G119" s="247">
        <f t="shared" ref="G119" si="121">Y99*100</f>
        <v>730</v>
      </c>
      <c r="H119" s="247"/>
      <c r="I119" s="247"/>
      <c r="J119" s="80" t="s">
        <v>0</v>
      </c>
      <c r="K119" s="247">
        <f t="shared" ref="K119" si="122">E113</f>
        <v>60.71</v>
      </c>
      <c r="L119" s="247"/>
      <c r="M119" s="247"/>
      <c r="N119" s="80" t="s">
        <v>0</v>
      </c>
      <c r="O119" s="213">
        <f t="shared" ref="O119" si="123">R116</f>
        <v>86.8</v>
      </c>
      <c r="P119" s="247"/>
      <c r="Q119" s="247"/>
      <c r="R119" s="80" t="s">
        <v>1</v>
      </c>
      <c r="S119" s="213">
        <f t="shared" ref="S119" si="124">ROUND(AD113,2)</f>
        <v>9.24</v>
      </c>
      <c r="T119" s="247"/>
      <c r="U119" s="247"/>
      <c r="V119" s="80" t="s">
        <v>4</v>
      </c>
      <c r="W119" s="256">
        <f t="shared" ref="W119" si="125">G119-K119-O119+S119</f>
        <v>591.73</v>
      </c>
      <c r="X119" s="256"/>
      <c r="Y119" s="256"/>
      <c r="Z119" s="80" t="s">
        <v>4</v>
      </c>
      <c r="AA119" s="212">
        <f t="shared" ref="AA119:AA120" si="126">W119/100</f>
        <v>5.9173</v>
      </c>
      <c r="AB119" s="212"/>
      <c r="AC119" s="212"/>
      <c r="AD119" s="80" t="s">
        <v>5</v>
      </c>
      <c r="AE119" s="80"/>
      <c r="AF119" s="80"/>
      <c r="AG119" s="80"/>
      <c r="AH119" s="80"/>
      <c r="AI119" s="80"/>
      <c r="AJ119" s="80"/>
      <c r="AK119" s="80"/>
      <c r="AL119" s="80"/>
      <c r="AM119" s="80"/>
      <c r="AN119" s="80"/>
      <c r="AO119" s="80"/>
    </row>
    <row r="120" spans="2:41" ht="10.5" customHeight="1" x14ac:dyDescent="0.2">
      <c r="B120" s="208" t="s">
        <v>97</v>
      </c>
      <c r="C120" s="208"/>
      <c r="D120" s="208"/>
      <c r="E120" s="208"/>
      <c r="F120" s="80" t="s">
        <v>2</v>
      </c>
      <c r="G120" s="247">
        <f t="shared" ref="G120" si="127">Y99*100</f>
        <v>730</v>
      </c>
      <c r="H120" s="247"/>
      <c r="I120" s="247"/>
      <c r="J120" s="80" t="s">
        <v>0</v>
      </c>
      <c r="K120" s="247">
        <f t="shared" ref="K120" si="128">E113</f>
        <v>60.71</v>
      </c>
      <c r="L120" s="247"/>
      <c r="M120" s="247"/>
      <c r="N120" s="80" t="s">
        <v>1</v>
      </c>
      <c r="O120" s="213">
        <f t="shared" ref="O120" si="129">R116</f>
        <v>86.8</v>
      </c>
      <c r="P120" s="247"/>
      <c r="Q120" s="247"/>
      <c r="R120" s="80" t="s">
        <v>1</v>
      </c>
      <c r="S120" s="213">
        <f t="shared" ref="S120" si="130">ROUND(AD113,2)</f>
        <v>9.24</v>
      </c>
      <c r="T120" s="247"/>
      <c r="U120" s="247"/>
      <c r="V120" s="80" t="s">
        <v>4</v>
      </c>
      <c r="W120" s="256">
        <f t="shared" ref="W120" si="131">G120-K120+O120+S120</f>
        <v>765.32999999999993</v>
      </c>
      <c r="X120" s="256"/>
      <c r="Y120" s="256"/>
      <c r="Z120" s="80" t="s">
        <v>4</v>
      </c>
      <c r="AA120" s="212">
        <f t="shared" si="126"/>
        <v>7.6532999999999989</v>
      </c>
      <c r="AB120" s="212"/>
      <c r="AC120" s="212"/>
      <c r="AD120" s="80" t="s">
        <v>5</v>
      </c>
      <c r="AE120" s="80"/>
      <c r="AF120" s="80"/>
      <c r="AG120" s="80"/>
      <c r="AH120" s="80"/>
      <c r="AI120" s="80"/>
      <c r="AJ120" s="80"/>
      <c r="AK120" s="80"/>
      <c r="AL120" s="80"/>
      <c r="AM120" s="80"/>
      <c r="AN120" s="80"/>
      <c r="AO120" s="80"/>
    </row>
    <row r="121" spans="2:41" ht="10.5" customHeight="1" x14ac:dyDescent="0.2"/>
    <row r="122" spans="2:41" ht="10.5" customHeight="1" x14ac:dyDescent="0.2">
      <c r="B122" s="8" t="s">
        <v>241</v>
      </c>
    </row>
    <row r="123" spans="2:41" ht="10.5" customHeight="1" x14ac:dyDescent="0.2">
      <c r="B123" s="152" t="s">
        <v>63</v>
      </c>
      <c r="C123" s="153"/>
      <c r="D123" s="153"/>
      <c r="E123" s="153"/>
      <c r="F123" s="153"/>
      <c r="G123" s="153"/>
      <c r="H123" s="153"/>
      <c r="I123" s="204">
        <v>1.0249999999999999</v>
      </c>
      <c r="J123" s="204"/>
      <c r="K123" s="204"/>
      <c r="L123" s="253" t="s">
        <v>138</v>
      </c>
      <c r="M123" s="153"/>
      <c r="N123" s="153"/>
      <c r="O123" s="153"/>
      <c r="P123" s="153"/>
      <c r="Q123" s="153"/>
      <c r="R123" s="153"/>
      <c r="S123" s="153"/>
      <c r="T123" s="204">
        <v>69000</v>
      </c>
      <c r="U123" s="204"/>
      <c r="V123" s="204"/>
      <c r="W123" s="253" t="s">
        <v>139</v>
      </c>
      <c r="X123" s="153"/>
      <c r="Y123" s="204">
        <v>8.3000000000000007</v>
      </c>
      <c r="Z123" s="204"/>
      <c r="AA123" s="253" t="s">
        <v>140</v>
      </c>
      <c r="AB123" s="153"/>
      <c r="AC123" s="153"/>
      <c r="AD123" s="153"/>
      <c r="AE123" s="153"/>
      <c r="AF123" s="153"/>
      <c r="AG123" s="153"/>
      <c r="AH123" s="153"/>
      <c r="AI123" s="153"/>
      <c r="AJ123" s="153"/>
      <c r="AK123" s="153"/>
      <c r="AL123" s="153"/>
      <c r="AM123" s="225">
        <v>1.01</v>
      </c>
      <c r="AN123" s="225"/>
      <c r="AO123" s="251"/>
    </row>
    <row r="124" spans="2:41" ht="10.5" customHeight="1" x14ac:dyDescent="0.2">
      <c r="B124" s="248" t="s">
        <v>141</v>
      </c>
      <c r="C124" s="228"/>
      <c r="D124" s="228"/>
      <c r="E124" s="228"/>
      <c r="F124" s="228"/>
      <c r="G124" s="228"/>
      <c r="H124" s="228"/>
      <c r="I124" s="202">
        <v>680</v>
      </c>
      <c r="J124" s="202"/>
      <c r="K124" s="202"/>
      <c r="L124" s="227" t="s">
        <v>142</v>
      </c>
      <c r="M124" s="228"/>
      <c r="N124" s="228"/>
      <c r="O124" s="228"/>
      <c r="P124" s="202">
        <v>85</v>
      </c>
      <c r="Q124" s="202"/>
      <c r="R124" s="202"/>
      <c r="S124" s="227" t="s">
        <v>143</v>
      </c>
      <c r="T124" s="227"/>
      <c r="U124" s="227"/>
      <c r="V124" s="227"/>
      <c r="W124" s="227"/>
      <c r="X124" s="227"/>
      <c r="Y124" s="227"/>
      <c r="Z124" s="227"/>
      <c r="AA124" s="227"/>
      <c r="AB124" s="227"/>
      <c r="AC124" s="227"/>
      <c r="AD124" s="227"/>
      <c r="AE124" s="227"/>
      <c r="AF124" s="227"/>
      <c r="AG124" s="227"/>
      <c r="AH124" s="227"/>
      <c r="AI124" s="227"/>
      <c r="AJ124" s="227"/>
      <c r="AK124" s="227"/>
      <c r="AL124" s="227"/>
      <c r="AM124" s="2"/>
      <c r="AN124" s="2"/>
      <c r="AO124" s="17"/>
    </row>
    <row r="125" spans="2:41" ht="10.5" customHeight="1" x14ac:dyDescent="0.2">
      <c r="B125" s="248" t="s">
        <v>144</v>
      </c>
      <c r="C125" s="228"/>
      <c r="D125" s="228"/>
      <c r="E125" s="228"/>
      <c r="F125" s="228"/>
      <c r="G125" s="228"/>
      <c r="H125" s="228"/>
      <c r="I125" s="228">
        <v>-613.88269230769095</v>
      </c>
      <c r="J125" s="228"/>
      <c r="K125" s="228"/>
      <c r="L125" s="228"/>
      <c r="M125" s="228"/>
      <c r="N125" s="228"/>
      <c r="O125" s="202">
        <v>15.5</v>
      </c>
      <c r="P125" s="202"/>
      <c r="Q125" s="202"/>
      <c r="R125" s="227" t="s">
        <v>344</v>
      </c>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
      <c r="AN125" s="2"/>
      <c r="AO125" s="17"/>
    </row>
    <row r="126" spans="2:41" ht="10.5" customHeight="1" x14ac:dyDescent="0.2">
      <c r="B126" s="252">
        <v>100</v>
      </c>
      <c r="C126" s="202"/>
      <c r="D126" s="202"/>
      <c r="E126" s="227" t="s">
        <v>146</v>
      </c>
      <c r="F126" s="227"/>
      <c r="G126" s="227"/>
      <c r="H126" s="227"/>
      <c r="I126" s="227">
        <v>-645.23365384615295</v>
      </c>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17"/>
    </row>
    <row r="127" spans="2:41" ht="10.5" customHeight="1" x14ac:dyDescent="0.2">
      <c r="B127" s="240">
        <v>21</v>
      </c>
      <c r="C127" s="219"/>
      <c r="D127" s="249" t="s">
        <v>199</v>
      </c>
      <c r="E127" s="250"/>
      <c r="F127" s="250"/>
      <c r="G127" s="250"/>
      <c r="H127" s="250"/>
      <c r="I127" s="219">
        <v>36</v>
      </c>
      <c r="J127" s="219"/>
      <c r="K127" s="249" t="s">
        <v>147</v>
      </c>
      <c r="L127" s="250"/>
      <c r="M127" s="250"/>
      <c r="N127" s="250"/>
      <c r="O127" s="250"/>
      <c r="P127" s="250"/>
      <c r="Q127" s="250"/>
      <c r="R127" s="250"/>
      <c r="S127" s="250"/>
      <c r="T127" s="250"/>
      <c r="U127" s="250"/>
      <c r="V127" s="250"/>
      <c r="W127" s="250"/>
      <c r="X127" s="250"/>
      <c r="Y127" s="250"/>
      <c r="Z127" s="250"/>
      <c r="AA127" s="250"/>
      <c r="AB127" s="250"/>
      <c r="AC127" s="1"/>
      <c r="AD127" s="1"/>
      <c r="AE127" s="1"/>
      <c r="AF127" s="1"/>
      <c r="AG127" s="1"/>
      <c r="AH127" s="1"/>
      <c r="AI127" s="1"/>
      <c r="AJ127" s="1"/>
      <c r="AK127" s="1"/>
      <c r="AL127" s="1"/>
      <c r="AM127" s="1"/>
      <c r="AN127" s="1"/>
      <c r="AO127" s="19"/>
    </row>
    <row r="128" spans="2:41" ht="10.5" customHeight="1" x14ac:dyDescent="0.2"/>
    <row r="129" spans="2:41" ht="10.5" customHeight="1" x14ac:dyDescent="0.2">
      <c r="B129" s="247" t="s">
        <v>148</v>
      </c>
      <c r="C129" s="247"/>
      <c r="D129" s="247"/>
      <c r="E129" s="247"/>
      <c r="F129" s="247"/>
      <c r="G129" s="247">
        <f t="shared" ref="G129" si="132">-1*B127</f>
        <v>-21</v>
      </c>
      <c r="H129" s="247"/>
      <c r="I129" s="247"/>
      <c r="J129" s="80" t="s">
        <v>3</v>
      </c>
      <c r="K129" s="247">
        <f t="shared" ref="K129" si="133">-1*I124</f>
        <v>-680</v>
      </c>
      <c r="L129" s="247"/>
      <c r="M129" s="247"/>
      <c r="N129" s="80" t="s">
        <v>2</v>
      </c>
      <c r="O129" s="247">
        <f t="shared" ref="O129:O130" si="134">K129*G129</f>
        <v>14280</v>
      </c>
      <c r="P129" s="247"/>
      <c r="Q129" s="247"/>
      <c r="R129" s="247"/>
      <c r="S129" s="247"/>
      <c r="T129" s="247"/>
      <c r="U129" s="80"/>
      <c r="V129" s="80"/>
      <c r="W129" s="80"/>
      <c r="X129" s="80"/>
      <c r="Y129" s="80"/>
      <c r="Z129" s="80"/>
      <c r="AA129" s="80"/>
      <c r="AB129" s="80"/>
      <c r="AC129" s="80"/>
      <c r="AD129" s="80"/>
      <c r="AE129" s="80"/>
      <c r="AF129" s="80"/>
      <c r="AG129" s="80"/>
      <c r="AH129" s="80"/>
      <c r="AI129" s="80"/>
      <c r="AJ129" s="80"/>
      <c r="AK129" s="80"/>
      <c r="AL129" s="80"/>
      <c r="AM129" s="80"/>
      <c r="AN129" s="80"/>
      <c r="AO129" s="80"/>
    </row>
    <row r="130" spans="2:41" ht="10.5" customHeight="1" x14ac:dyDescent="0.2">
      <c r="B130" s="194" t="s">
        <v>149</v>
      </c>
      <c r="C130" s="194"/>
      <c r="D130" s="194"/>
      <c r="E130" s="194"/>
      <c r="F130" s="194"/>
      <c r="G130" s="194">
        <f t="shared" ref="G130" si="135">I127</f>
        <v>36</v>
      </c>
      <c r="H130" s="194"/>
      <c r="I130" s="194"/>
      <c r="J130" s="111" t="s">
        <v>3</v>
      </c>
      <c r="K130" s="194">
        <f t="shared" ref="K130" si="136">-1*P124</f>
        <v>-85</v>
      </c>
      <c r="L130" s="194"/>
      <c r="M130" s="194"/>
      <c r="N130" s="111" t="s">
        <v>2</v>
      </c>
      <c r="O130" s="194">
        <f t="shared" si="134"/>
        <v>-3060</v>
      </c>
      <c r="P130" s="194"/>
      <c r="Q130" s="194"/>
      <c r="R130" s="194"/>
      <c r="S130" s="194"/>
      <c r="T130" s="194"/>
      <c r="U130" s="80"/>
      <c r="V130" s="80"/>
      <c r="W130" s="80"/>
      <c r="X130" s="80"/>
      <c r="Y130" s="80"/>
      <c r="Z130" s="80"/>
      <c r="AA130" s="80"/>
      <c r="AB130" s="80"/>
      <c r="AC130" s="80"/>
      <c r="AD130" s="80"/>
      <c r="AE130" s="80"/>
      <c r="AF130" s="80"/>
      <c r="AG130" s="80"/>
      <c r="AH130" s="80"/>
      <c r="AI130" s="80"/>
      <c r="AJ130" s="80"/>
      <c r="AK130" s="80"/>
      <c r="AL130" s="80"/>
      <c r="AM130" s="80"/>
      <c r="AN130" s="80"/>
      <c r="AO130" s="80"/>
    </row>
    <row r="131" spans="2:41" ht="10.5" customHeight="1" x14ac:dyDescent="0.2">
      <c r="B131" s="80"/>
      <c r="C131" s="80"/>
      <c r="D131" s="80"/>
      <c r="E131" s="80"/>
      <c r="F131" s="80"/>
      <c r="G131" s="80"/>
      <c r="H131" s="80"/>
      <c r="I131" s="80"/>
      <c r="J131" s="80"/>
      <c r="K131" s="214">
        <f t="shared" ref="K131" si="137">SUM(K129:M130)*-1</f>
        <v>765</v>
      </c>
      <c r="L131" s="214"/>
      <c r="M131" s="214"/>
      <c r="N131" s="80"/>
      <c r="O131" s="214">
        <f t="shared" ref="O131" si="138">SUM(O129:T130)</f>
        <v>11220</v>
      </c>
      <c r="P131" s="214"/>
      <c r="Q131" s="214"/>
      <c r="R131" s="214"/>
      <c r="S131" s="214"/>
      <c r="T131" s="214"/>
      <c r="U131" s="80"/>
      <c r="V131" s="80"/>
      <c r="W131" s="80"/>
      <c r="X131" s="80"/>
      <c r="Y131" s="80"/>
      <c r="Z131" s="80"/>
      <c r="AA131" s="80"/>
      <c r="AB131" s="80"/>
      <c r="AC131" s="80"/>
      <c r="AD131" s="80"/>
      <c r="AE131" s="80"/>
      <c r="AF131" s="80"/>
      <c r="AG131" s="80"/>
      <c r="AH131" s="80"/>
      <c r="AI131" s="80"/>
      <c r="AJ131" s="80"/>
      <c r="AK131" s="80"/>
      <c r="AL131" s="80"/>
      <c r="AM131" s="80"/>
      <c r="AN131" s="80"/>
      <c r="AO131" s="80"/>
    </row>
    <row r="132" spans="2:41" ht="10.5" customHeight="1" x14ac:dyDescent="0.2">
      <c r="B132" s="80" t="s">
        <v>359</v>
      </c>
      <c r="C132" s="80"/>
      <c r="D132" s="80"/>
      <c r="E132" s="80"/>
      <c r="F132" s="80"/>
      <c r="G132" s="80"/>
      <c r="H132" s="80"/>
      <c r="I132" s="80"/>
      <c r="J132" s="80"/>
      <c r="K132" s="80"/>
      <c r="L132" s="80"/>
      <c r="M132" s="80" t="s">
        <v>360</v>
      </c>
      <c r="N132" s="80"/>
      <c r="O132" s="80"/>
      <c r="P132" s="80"/>
      <c r="Q132" s="80"/>
      <c r="R132" s="80"/>
      <c r="S132" s="80"/>
      <c r="T132" s="80"/>
      <c r="U132" s="80"/>
      <c r="V132" s="80"/>
      <c r="W132" s="80"/>
      <c r="X132" s="80"/>
      <c r="Y132" s="80"/>
      <c r="Z132" s="80"/>
      <c r="AA132" s="80" t="s">
        <v>363</v>
      </c>
      <c r="AB132" s="80"/>
      <c r="AC132" s="80"/>
      <c r="AD132" s="80"/>
      <c r="AE132" s="80"/>
      <c r="AF132" s="80"/>
      <c r="AG132" s="80"/>
      <c r="AH132" s="80"/>
      <c r="AI132" s="80"/>
      <c r="AJ132" s="80"/>
      <c r="AK132" s="80"/>
      <c r="AL132" s="80"/>
      <c r="AM132" s="80"/>
      <c r="AN132" s="80"/>
      <c r="AO132" s="80"/>
    </row>
    <row r="133" spans="2:41" ht="10.5" customHeight="1" x14ac:dyDescent="0.2">
      <c r="B133" s="112"/>
      <c r="C133" s="216" t="s">
        <v>121</v>
      </c>
      <c r="D133" s="216" t="s">
        <v>122</v>
      </c>
      <c r="E133" s="111"/>
      <c r="F133" s="111" t="s">
        <v>92</v>
      </c>
      <c r="G133" s="111"/>
      <c r="H133" s="80"/>
      <c r="I133" s="80"/>
      <c r="J133" s="80"/>
      <c r="K133" s="80"/>
      <c r="L133" s="80"/>
      <c r="M133" s="247" t="s">
        <v>91</v>
      </c>
      <c r="N133" s="247" t="s">
        <v>122</v>
      </c>
      <c r="O133" s="194" t="s">
        <v>92</v>
      </c>
      <c r="P133" s="194"/>
      <c r="Q133" s="38" t="s">
        <v>105</v>
      </c>
      <c r="R133" s="194" t="s">
        <v>93</v>
      </c>
      <c r="S133" s="194"/>
      <c r="T133" s="80"/>
      <c r="U133" s="80"/>
      <c r="V133" s="80"/>
      <c r="W133" s="80"/>
      <c r="X133" s="80"/>
      <c r="Y133" s="80"/>
      <c r="Z133" s="80"/>
      <c r="AA133" s="80"/>
      <c r="AB133" s="247" t="s">
        <v>6</v>
      </c>
      <c r="AC133" s="247" t="s">
        <v>2</v>
      </c>
      <c r="AD133" s="194" t="s">
        <v>158</v>
      </c>
      <c r="AE133" s="194"/>
      <c r="AF133" s="194"/>
      <c r="AG133" s="208" t="s">
        <v>83</v>
      </c>
      <c r="AH133" s="194" t="s">
        <v>365</v>
      </c>
      <c r="AI133" s="194"/>
      <c r="AJ133" s="247" t="s">
        <v>69</v>
      </c>
      <c r="AK133" s="247">
        <v>1</v>
      </c>
      <c r="AL133" s="208" t="s">
        <v>8</v>
      </c>
      <c r="AM133" s="80"/>
      <c r="AN133" s="80"/>
      <c r="AO133" s="80"/>
    </row>
    <row r="134" spans="2:41" ht="10.5" customHeight="1" x14ac:dyDescent="0.2">
      <c r="B134" s="112"/>
      <c r="C134" s="216"/>
      <c r="D134" s="216"/>
      <c r="E134" s="216" t="s">
        <v>153</v>
      </c>
      <c r="F134" s="216"/>
      <c r="G134" s="216"/>
      <c r="H134" s="80"/>
      <c r="I134" s="80"/>
      <c r="J134" s="80"/>
      <c r="K134" s="80"/>
      <c r="L134" s="80"/>
      <c r="M134" s="247"/>
      <c r="N134" s="247"/>
      <c r="O134" s="247" t="s">
        <v>94</v>
      </c>
      <c r="P134" s="247"/>
      <c r="Q134" s="247"/>
      <c r="R134" s="247"/>
      <c r="S134" s="247"/>
      <c r="T134" s="80"/>
      <c r="U134" s="80"/>
      <c r="V134" s="80"/>
      <c r="W134" s="80"/>
      <c r="X134" s="80"/>
      <c r="Y134" s="80"/>
      <c r="Z134" s="80"/>
      <c r="AA134" s="80"/>
      <c r="AB134" s="247"/>
      <c r="AC134" s="247"/>
      <c r="AD134" s="247" t="s">
        <v>124</v>
      </c>
      <c r="AE134" s="247"/>
      <c r="AF134" s="247"/>
      <c r="AG134" s="208"/>
      <c r="AH134" s="247" t="s">
        <v>366</v>
      </c>
      <c r="AI134" s="247"/>
      <c r="AJ134" s="247"/>
      <c r="AK134" s="247"/>
      <c r="AL134" s="208"/>
      <c r="AM134" s="80"/>
      <c r="AN134" s="80"/>
      <c r="AO134" s="80"/>
    </row>
    <row r="135" spans="2:41" ht="10.5" customHeight="1" x14ac:dyDescent="0.2">
      <c r="B135" s="112"/>
      <c r="C135" s="112"/>
      <c r="D135" s="216" t="s">
        <v>122</v>
      </c>
      <c r="E135" s="254">
        <f t="shared" ref="E135" si="139">K131</f>
        <v>765</v>
      </c>
      <c r="F135" s="254"/>
      <c r="G135" s="254"/>
      <c r="H135" s="80"/>
      <c r="I135" s="80"/>
      <c r="J135" s="80"/>
      <c r="K135" s="80"/>
      <c r="L135" s="80"/>
      <c r="M135" s="247"/>
      <c r="N135" s="247" t="s">
        <v>122</v>
      </c>
      <c r="O135" s="194">
        <f t="shared" ref="O135" si="140">O131</f>
        <v>11220</v>
      </c>
      <c r="P135" s="194"/>
      <c r="Q135" s="194"/>
      <c r="R135" s="194"/>
      <c r="S135" s="194"/>
      <c r="T135" s="80"/>
      <c r="U135" s="80"/>
      <c r="V135" s="80"/>
      <c r="W135" s="80"/>
      <c r="X135" s="80"/>
      <c r="Y135" s="80"/>
      <c r="Z135" s="80"/>
      <c r="AA135" s="80"/>
      <c r="AB135" s="80"/>
      <c r="AC135" s="247" t="s">
        <v>2</v>
      </c>
      <c r="AD135" s="194">
        <f t="shared" ref="AD135" si="141">T123</f>
        <v>69000</v>
      </c>
      <c r="AE135" s="194"/>
      <c r="AF135" s="194"/>
      <c r="AG135" s="111" t="s">
        <v>7</v>
      </c>
      <c r="AH135" s="194">
        <f t="shared" ref="AH135" si="142">K131</f>
        <v>765</v>
      </c>
      <c r="AI135" s="194"/>
      <c r="AJ135" s="247" t="s">
        <v>3</v>
      </c>
      <c r="AK135" s="255">
        <f t="shared" ref="AK135" si="143">I123</f>
        <v>1.0249999999999999</v>
      </c>
      <c r="AL135" s="255"/>
      <c r="AM135" s="111" t="s">
        <v>7</v>
      </c>
      <c r="AN135" s="255">
        <f t="shared" ref="AN135" si="144">AM123</f>
        <v>1.01</v>
      </c>
      <c r="AO135" s="255"/>
    </row>
    <row r="136" spans="2:41" ht="10.5" customHeight="1" x14ac:dyDescent="0.2">
      <c r="B136" s="112"/>
      <c r="C136" s="112"/>
      <c r="D136" s="216"/>
      <c r="E136" s="216">
        <f t="shared" ref="E136" si="145">O125</f>
        <v>15.5</v>
      </c>
      <c r="F136" s="216"/>
      <c r="G136" s="216"/>
      <c r="H136" s="80"/>
      <c r="I136" s="80"/>
      <c r="J136" s="80"/>
      <c r="K136" s="80"/>
      <c r="L136" s="80"/>
      <c r="M136" s="247"/>
      <c r="N136" s="247"/>
      <c r="O136" s="247">
        <f t="shared" ref="O136" si="146">B126</f>
        <v>100</v>
      </c>
      <c r="P136" s="247"/>
      <c r="Q136" s="247"/>
      <c r="R136" s="247"/>
      <c r="S136" s="247"/>
      <c r="T136" s="80"/>
      <c r="U136" s="80"/>
      <c r="V136" s="80"/>
      <c r="W136" s="80"/>
      <c r="X136" s="80"/>
      <c r="Y136" s="80"/>
      <c r="Z136" s="80"/>
      <c r="AA136" s="80"/>
      <c r="AB136" s="80"/>
      <c r="AC136" s="247"/>
      <c r="AD136" s="247">
        <f t="shared" ref="AD136" si="147">O125</f>
        <v>15.5</v>
      </c>
      <c r="AE136" s="247"/>
      <c r="AF136" s="247"/>
      <c r="AG136" s="247"/>
      <c r="AH136" s="247"/>
      <c r="AI136" s="247"/>
      <c r="AJ136" s="247"/>
      <c r="AK136" s="80"/>
      <c r="AL136" s="247">
        <f t="shared" ref="AL136" si="148">AM123</f>
        <v>1.01</v>
      </c>
      <c r="AM136" s="247"/>
      <c r="AN136" s="247"/>
      <c r="AO136" s="80"/>
    </row>
    <row r="137" spans="2:41" ht="10.5" customHeight="1" x14ac:dyDescent="0.2">
      <c r="B137" s="80"/>
      <c r="C137" s="80"/>
      <c r="D137" s="247" t="s">
        <v>2</v>
      </c>
      <c r="E137" s="212">
        <f t="shared" ref="E137" si="149">ROUND(E135/E136,2)</f>
        <v>49.35</v>
      </c>
      <c r="F137" s="212"/>
      <c r="G137" s="212"/>
      <c r="H137" s="247" t="s">
        <v>23</v>
      </c>
      <c r="I137" s="247"/>
      <c r="J137" s="80"/>
      <c r="K137" s="80"/>
      <c r="L137" s="80"/>
      <c r="M137" s="113"/>
      <c r="N137" s="247" t="s">
        <v>122</v>
      </c>
      <c r="O137" s="212">
        <f t="shared" ref="O137" si="150">ROUND(O135/O136,2)</f>
        <v>112.2</v>
      </c>
      <c r="P137" s="212"/>
      <c r="Q137" s="212"/>
      <c r="R137" s="247" t="s">
        <v>70</v>
      </c>
      <c r="S137" s="247"/>
      <c r="T137" s="80"/>
      <c r="U137" s="80"/>
      <c r="V137" s="80"/>
      <c r="W137" s="80"/>
      <c r="X137" s="80"/>
      <c r="Y137" s="80"/>
      <c r="Z137" s="80"/>
      <c r="AA137" s="80"/>
      <c r="AB137" s="80"/>
      <c r="AC137" s="247" t="s">
        <v>2</v>
      </c>
      <c r="AD137" s="212">
        <f t="shared" ref="AD137" si="151">((AD135-AH135)/AD136)*((AK135-AN135)/AL136)</f>
        <v>65.380070265090595</v>
      </c>
      <c r="AE137" s="212"/>
      <c r="AF137" s="212"/>
      <c r="AG137" s="212"/>
      <c r="AH137" s="247" t="s">
        <v>41</v>
      </c>
      <c r="AI137" s="247"/>
      <c r="AJ137" s="80"/>
      <c r="AK137" s="80"/>
      <c r="AL137" s="80"/>
      <c r="AM137" s="80"/>
      <c r="AN137" s="80"/>
      <c r="AO137" s="80"/>
    </row>
    <row r="138" spans="2:41" ht="10.5" customHeight="1" x14ac:dyDescent="0.2">
      <c r="B138" s="80"/>
      <c r="C138" s="80"/>
      <c r="D138" s="247"/>
      <c r="E138" s="212"/>
      <c r="F138" s="212"/>
      <c r="G138" s="212"/>
      <c r="H138" s="247"/>
      <c r="I138" s="247"/>
      <c r="J138" s="80"/>
      <c r="K138" s="80"/>
      <c r="L138" s="80"/>
      <c r="M138" s="113"/>
      <c r="N138" s="247"/>
      <c r="O138" s="212"/>
      <c r="P138" s="212"/>
      <c r="Q138" s="212"/>
      <c r="R138" s="247"/>
      <c r="S138" s="247"/>
      <c r="T138" s="80"/>
      <c r="U138" s="80"/>
      <c r="V138" s="80"/>
      <c r="W138" s="80"/>
      <c r="X138" s="80"/>
      <c r="Y138" s="80"/>
      <c r="Z138" s="80"/>
      <c r="AA138" s="80"/>
      <c r="AB138" s="80"/>
      <c r="AC138" s="247"/>
      <c r="AD138" s="212"/>
      <c r="AE138" s="212"/>
      <c r="AF138" s="212"/>
      <c r="AG138" s="212"/>
      <c r="AH138" s="247"/>
      <c r="AI138" s="247"/>
      <c r="AJ138" s="80"/>
      <c r="AK138" s="80"/>
      <c r="AL138" s="80"/>
      <c r="AM138" s="80"/>
      <c r="AN138" s="80"/>
      <c r="AO138" s="80"/>
    </row>
    <row r="139" spans="2:41" ht="10.5" customHeight="1" x14ac:dyDescent="0.2">
      <c r="B139" s="80"/>
      <c r="C139" s="80"/>
      <c r="D139" s="80"/>
      <c r="E139" s="80"/>
      <c r="F139" s="80"/>
      <c r="G139" s="80"/>
      <c r="H139" s="80"/>
      <c r="I139" s="80"/>
      <c r="J139" s="80"/>
      <c r="K139" s="80"/>
      <c r="L139" s="80"/>
      <c r="M139" s="80" t="s">
        <v>385</v>
      </c>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row>
    <row r="140" spans="2:41" ht="10.5" customHeight="1" x14ac:dyDescent="0.2">
      <c r="B140" s="80"/>
      <c r="C140" s="80"/>
      <c r="D140" s="80"/>
      <c r="E140" s="80"/>
      <c r="F140" s="80"/>
      <c r="G140" s="80"/>
      <c r="H140" s="80"/>
      <c r="I140" s="80"/>
      <c r="J140" s="80"/>
      <c r="K140" s="80"/>
      <c r="L140" s="80"/>
      <c r="M140" s="241">
        <f t="shared" ref="M140" si="152">O137</f>
        <v>112.2</v>
      </c>
      <c r="N140" s="194"/>
      <c r="O140" s="194"/>
      <c r="P140" s="194"/>
      <c r="Q140" s="247" t="s">
        <v>2</v>
      </c>
      <c r="R140" s="212">
        <f t="shared" ref="R140" si="153">ROUND(M140/M141,2)</f>
        <v>56.1</v>
      </c>
      <c r="S140" s="212"/>
      <c r="T140" s="212"/>
      <c r="U140" s="247" t="s">
        <v>23</v>
      </c>
      <c r="V140" s="247"/>
      <c r="W140" s="80"/>
      <c r="X140" s="80"/>
      <c r="Y140" s="80"/>
      <c r="Z140" s="80"/>
      <c r="AA140" s="80"/>
      <c r="AB140" s="80"/>
      <c r="AC140" s="80"/>
      <c r="AD140" s="80"/>
      <c r="AE140" s="80"/>
      <c r="AF140" s="80"/>
      <c r="AG140" s="80"/>
      <c r="AH140" s="80"/>
      <c r="AI140" s="80"/>
      <c r="AJ140" s="80"/>
      <c r="AK140" s="80"/>
      <c r="AL140" s="80"/>
      <c r="AM140" s="80"/>
      <c r="AN140" s="80"/>
      <c r="AO140" s="80"/>
    </row>
    <row r="141" spans="2:41" ht="10.5" customHeight="1" x14ac:dyDescent="0.2">
      <c r="B141" s="80"/>
      <c r="C141" s="80"/>
      <c r="D141" s="80"/>
      <c r="E141" s="80"/>
      <c r="F141" s="80"/>
      <c r="G141" s="80"/>
      <c r="H141" s="80"/>
      <c r="I141" s="80"/>
      <c r="J141" s="80"/>
      <c r="K141" s="80"/>
      <c r="L141" s="80"/>
      <c r="M141" s="216">
        <v>2</v>
      </c>
      <c r="N141" s="216"/>
      <c r="O141" s="216"/>
      <c r="P141" s="216"/>
      <c r="Q141" s="247"/>
      <c r="R141" s="212"/>
      <c r="S141" s="212"/>
      <c r="T141" s="212"/>
      <c r="U141" s="247"/>
      <c r="V141" s="247"/>
      <c r="W141" s="80"/>
      <c r="X141" s="80"/>
      <c r="Y141" s="80"/>
      <c r="Z141" s="80"/>
      <c r="AA141" s="80"/>
      <c r="AB141" s="80"/>
      <c r="AC141" s="80"/>
      <c r="AD141" s="80"/>
      <c r="AE141" s="80"/>
      <c r="AF141" s="80"/>
      <c r="AG141" s="80"/>
      <c r="AH141" s="80"/>
      <c r="AI141" s="80"/>
      <c r="AJ141" s="80"/>
      <c r="AK141" s="80"/>
      <c r="AL141" s="80"/>
      <c r="AM141" s="80"/>
      <c r="AN141" s="80"/>
      <c r="AO141" s="80"/>
    </row>
    <row r="142" spans="2:41" ht="10.5" customHeight="1" x14ac:dyDescent="0.2">
      <c r="B142" s="80" t="s">
        <v>364</v>
      </c>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row>
    <row r="143" spans="2:41" ht="10.5" customHeight="1" x14ac:dyDescent="0.2">
      <c r="B143" s="208" t="s">
        <v>96</v>
      </c>
      <c r="C143" s="208"/>
      <c r="D143" s="208"/>
      <c r="E143" s="208"/>
      <c r="F143" s="80" t="s">
        <v>2</v>
      </c>
      <c r="G143" s="247">
        <f t="shared" ref="G143" si="154">Y123*100</f>
        <v>830.00000000000011</v>
      </c>
      <c r="H143" s="247"/>
      <c r="I143" s="247"/>
      <c r="J143" s="80" t="s">
        <v>0</v>
      </c>
      <c r="K143" s="247">
        <f t="shared" ref="K143" si="155">E137</f>
        <v>49.35</v>
      </c>
      <c r="L143" s="247"/>
      <c r="M143" s="247"/>
      <c r="N143" s="80" t="s">
        <v>0</v>
      </c>
      <c r="O143" s="213">
        <f t="shared" ref="O143" si="156">R140</f>
        <v>56.1</v>
      </c>
      <c r="P143" s="247"/>
      <c r="Q143" s="247"/>
      <c r="R143" s="80" t="s">
        <v>1</v>
      </c>
      <c r="S143" s="213">
        <f t="shared" ref="S143" si="157">ROUND(AD137,2)</f>
        <v>65.38</v>
      </c>
      <c r="T143" s="247"/>
      <c r="U143" s="247"/>
      <c r="V143" s="80" t="s">
        <v>4</v>
      </c>
      <c r="W143" s="256">
        <f t="shared" ref="W143" si="158">G143-K143-O143+S143</f>
        <v>789.93000000000006</v>
      </c>
      <c r="X143" s="256"/>
      <c r="Y143" s="256"/>
      <c r="Z143" s="80" t="s">
        <v>4</v>
      </c>
      <c r="AA143" s="212">
        <f t="shared" ref="AA143:AA144" si="159">W143/100</f>
        <v>7.8993000000000002</v>
      </c>
      <c r="AB143" s="212"/>
      <c r="AC143" s="212"/>
      <c r="AD143" s="80" t="s">
        <v>5</v>
      </c>
      <c r="AE143" s="80"/>
      <c r="AF143" s="80"/>
      <c r="AG143" s="80"/>
      <c r="AH143" s="80"/>
      <c r="AI143" s="80"/>
      <c r="AJ143" s="80"/>
      <c r="AK143" s="80"/>
      <c r="AL143" s="80"/>
      <c r="AM143" s="80"/>
      <c r="AN143" s="80"/>
      <c r="AO143" s="80"/>
    </row>
    <row r="144" spans="2:41" ht="10.5" customHeight="1" x14ac:dyDescent="0.2">
      <c r="B144" s="208" t="s">
        <v>97</v>
      </c>
      <c r="C144" s="208"/>
      <c r="D144" s="208"/>
      <c r="E144" s="208"/>
      <c r="F144" s="80" t="s">
        <v>2</v>
      </c>
      <c r="G144" s="247">
        <f t="shared" ref="G144" si="160">Y123*100</f>
        <v>830.00000000000011</v>
      </c>
      <c r="H144" s="247"/>
      <c r="I144" s="247"/>
      <c r="J144" s="80" t="s">
        <v>0</v>
      </c>
      <c r="K144" s="247">
        <f t="shared" ref="K144" si="161">E137</f>
        <v>49.35</v>
      </c>
      <c r="L144" s="247"/>
      <c r="M144" s="247"/>
      <c r="N144" s="80" t="s">
        <v>1</v>
      </c>
      <c r="O144" s="213">
        <f t="shared" ref="O144" si="162">R140</f>
        <v>56.1</v>
      </c>
      <c r="P144" s="247"/>
      <c r="Q144" s="247"/>
      <c r="R144" s="80" t="s">
        <v>1</v>
      </c>
      <c r="S144" s="213">
        <f t="shared" ref="S144" si="163">ROUND(AD137,2)</f>
        <v>65.38</v>
      </c>
      <c r="T144" s="247"/>
      <c r="U144" s="247"/>
      <c r="V144" s="80" t="s">
        <v>4</v>
      </c>
      <c r="W144" s="256">
        <f t="shared" ref="W144" si="164">G144-K144+O144+S144</f>
        <v>902.13000000000011</v>
      </c>
      <c r="X144" s="256"/>
      <c r="Y144" s="256"/>
      <c r="Z144" s="80" t="s">
        <v>4</v>
      </c>
      <c r="AA144" s="212">
        <f t="shared" si="159"/>
        <v>9.0213000000000019</v>
      </c>
      <c r="AB144" s="212"/>
      <c r="AC144" s="212"/>
      <c r="AD144" s="80" t="s">
        <v>5</v>
      </c>
      <c r="AE144" s="80"/>
      <c r="AF144" s="80"/>
      <c r="AG144" s="80"/>
      <c r="AH144" s="80"/>
      <c r="AI144" s="80"/>
      <c r="AJ144" s="80"/>
      <c r="AK144" s="80"/>
      <c r="AL144" s="80"/>
      <c r="AM144" s="80"/>
      <c r="AN144" s="80"/>
      <c r="AO144" s="80"/>
    </row>
    <row r="145" spans="2:41" ht="66" customHeight="1" x14ac:dyDescent="0.2"/>
    <row r="146" spans="2:41" ht="10.5" customHeight="1" x14ac:dyDescent="0.2">
      <c r="B146" s="8" t="s">
        <v>242</v>
      </c>
    </row>
    <row r="147" spans="2:41" ht="10.5" customHeight="1" x14ac:dyDescent="0.2">
      <c r="B147" s="152" t="s">
        <v>63</v>
      </c>
      <c r="C147" s="153"/>
      <c r="D147" s="153"/>
      <c r="E147" s="153"/>
      <c r="F147" s="153"/>
      <c r="G147" s="153"/>
      <c r="H147" s="153"/>
      <c r="I147" s="204">
        <v>1.0249999999999999</v>
      </c>
      <c r="J147" s="204"/>
      <c r="K147" s="204"/>
      <c r="L147" s="253" t="s">
        <v>138</v>
      </c>
      <c r="M147" s="153"/>
      <c r="N147" s="153"/>
      <c r="O147" s="153"/>
      <c r="P147" s="153"/>
      <c r="Q147" s="153"/>
      <c r="R147" s="153"/>
      <c r="S147" s="153"/>
      <c r="T147" s="204">
        <v>90000</v>
      </c>
      <c r="U147" s="204"/>
      <c r="V147" s="204"/>
      <c r="W147" s="253" t="s">
        <v>139</v>
      </c>
      <c r="X147" s="153"/>
      <c r="Y147" s="204">
        <v>7.5</v>
      </c>
      <c r="Z147" s="204"/>
      <c r="AA147" s="253" t="s">
        <v>140</v>
      </c>
      <c r="AB147" s="153"/>
      <c r="AC147" s="153"/>
      <c r="AD147" s="153"/>
      <c r="AE147" s="153"/>
      <c r="AF147" s="153"/>
      <c r="AG147" s="153"/>
      <c r="AH147" s="153"/>
      <c r="AI147" s="153"/>
      <c r="AJ147" s="153"/>
      <c r="AK147" s="153"/>
      <c r="AL147" s="153"/>
      <c r="AM147" s="225">
        <v>1.01</v>
      </c>
      <c r="AN147" s="225"/>
      <c r="AO147" s="251"/>
    </row>
    <row r="148" spans="2:41" ht="10.5" customHeight="1" x14ac:dyDescent="0.2">
      <c r="B148" s="248" t="s">
        <v>141</v>
      </c>
      <c r="C148" s="228"/>
      <c r="D148" s="228"/>
      <c r="E148" s="228"/>
      <c r="F148" s="228"/>
      <c r="G148" s="228"/>
      <c r="H148" s="228"/>
      <c r="I148" s="202">
        <v>1000</v>
      </c>
      <c r="J148" s="202"/>
      <c r="K148" s="202"/>
      <c r="L148" s="227" t="s">
        <v>142</v>
      </c>
      <c r="M148" s="228"/>
      <c r="N148" s="228"/>
      <c r="O148" s="228"/>
      <c r="P148" s="202">
        <v>75</v>
      </c>
      <c r="Q148" s="202"/>
      <c r="R148" s="202"/>
      <c r="S148" s="227" t="s">
        <v>143</v>
      </c>
      <c r="T148" s="227"/>
      <c r="U148" s="227"/>
      <c r="V148" s="227"/>
      <c r="W148" s="227"/>
      <c r="X148" s="227"/>
      <c r="Y148" s="227"/>
      <c r="Z148" s="227"/>
      <c r="AA148" s="227"/>
      <c r="AB148" s="227"/>
      <c r="AC148" s="227"/>
      <c r="AD148" s="227"/>
      <c r="AE148" s="227"/>
      <c r="AF148" s="227"/>
      <c r="AG148" s="227"/>
      <c r="AH148" s="227"/>
      <c r="AI148" s="227"/>
      <c r="AJ148" s="227"/>
      <c r="AK148" s="227"/>
      <c r="AL148" s="227"/>
      <c r="AM148" s="2"/>
      <c r="AN148" s="2"/>
      <c r="AO148" s="17"/>
    </row>
    <row r="149" spans="2:41" ht="10.5" customHeight="1" x14ac:dyDescent="0.2">
      <c r="B149" s="248" t="s">
        <v>144</v>
      </c>
      <c r="C149" s="228"/>
      <c r="D149" s="228"/>
      <c r="E149" s="228"/>
      <c r="F149" s="228"/>
      <c r="G149" s="228"/>
      <c r="H149" s="228"/>
      <c r="I149" s="228">
        <v>-770.63750000000095</v>
      </c>
      <c r="J149" s="228"/>
      <c r="K149" s="228"/>
      <c r="L149" s="228"/>
      <c r="M149" s="228"/>
      <c r="N149" s="228"/>
      <c r="O149" s="202">
        <v>20.8</v>
      </c>
      <c r="P149" s="202"/>
      <c r="Q149" s="202"/>
      <c r="R149" s="227" t="s">
        <v>345</v>
      </c>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
      <c r="AN149" s="2"/>
      <c r="AO149" s="17"/>
    </row>
    <row r="150" spans="2:41" ht="10.5" customHeight="1" x14ac:dyDescent="0.2">
      <c r="B150" s="252">
        <v>160</v>
      </c>
      <c r="C150" s="202"/>
      <c r="D150" s="202"/>
      <c r="E150" s="227" t="s">
        <v>146</v>
      </c>
      <c r="F150" s="227"/>
      <c r="G150" s="227"/>
      <c r="H150" s="227"/>
      <c r="I150" s="227">
        <v>-801.98846153846102</v>
      </c>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17"/>
    </row>
    <row r="151" spans="2:41" ht="10.5" customHeight="1" x14ac:dyDescent="0.2">
      <c r="B151" s="240">
        <v>60</v>
      </c>
      <c r="C151" s="219"/>
      <c r="D151" s="249" t="s">
        <v>199</v>
      </c>
      <c r="E151" s="250"/>
      <c r="F151" s="250"/>
      <c r="G151" s="250"/>
      <c r="H151" s="250"/>
      <c r="I151" s="219">
        <v>40</v>
      </c>
      <c r="J151" s="219"/>
      <c r="K151" s="249" t="s">
        <v>147</v>
      </c>
      <c r="L151" s="250"/>
      <c r="M151" s="250"/>
      <c r="N151" s="250"/>
      <c r="O151" s="250"/>
      <c r="P151" s="250"/>
      <c r="Q151" s="250"/>
      <c r="R151" s="250"/>
      <c r="S151" s="250"/>
      <c r="T151" s="250"/>
      <c r="U151" s="250"/>
      <c r="V151" s="250"/>
      <c r="W151" s="250"/>
      <c r="X151" s="250"/>
      <c r="Y151" s="250"/>
      <c r="Z151" s="250"/>
      <c r="AA151" s="250"/>
      <c r="AB151" s="250"/>
      <c r="AC151" s="1"/>
      <c r="AD151" s="1"/>
      <c r="AE151" s="1"/>
      <c r="AF151" s="1"/>
      <c r="AG151" s="1"/>
      <c r="AH151" s="1"/>
      <c r="AI151" s="1"/>
      <c r="AJ151" s="1"/>
      <c r="AK151" s="1"/>
      <c r="AL151" s="1"/>
      <c r="AM151" s="1"/>
      <c r="AN151" s="1"/>
      <c r="AO151" s="19"/>
    </row>
    <row r="152" spans="2:41" ht="10.5" customHeight="1" x14ac:dyDescent="0.2"/>
    <row r="153" spans="2:41" ht="10.5" customHeight="1" x14ac:dyDescent="0.2">
      <c r="B153" s="247" t="s">
        <v>148</v>
      </c>
      <c r="C153" s="247"/>
      <c r="D153" s="247"/>
      <c r="E153" s="247"/>
      <c r="F153" s="247"/>
      <c r="G153" s="247">
        <f t="shared" ref="G153" si="165">-1*B151</f>
        <v>-60</v>
      </c>
      <c r="H153" s="247"/>
      <c r="I153" s="247"/>
      <c r="J153" s="80" t="s">
        <v>3</v>
      </c>
      <c r="K153" s="247">
        <f t="shared" ref="K153" si="166">-1*I148</f>
        <v>-1000</v>
      </c>
      <c r="L153" s="247"/>
      <c r="M153" s="247"/>
      <c r="N153" s="80" t="s">
        <v>2</v>
      </c>
      <c r="O153" s="247">
        <f t="shared" ref="O153:O154" si="167">K153*G153</f>
        <v>60000</v>
      </c>
      <c r="P153" s="247"/>
      <c r="Q153" s="247"/>
      <c r="R153" s="247"/>
      <c r="S153" s="247"/>
      <c r="T153" s="247"/>
      <c r="U153" s="80"/>
      <c r="V153" s="80"/>
      <c r="W153" s="80"/>
      <c r="X153" s="80"/>
      <c r="Y153" s="80"/>
      <c r="Z153" s="80"/>
      <c r="AA153" s="80"/>
      <c r="AB153" s="80"/>
      <c r="AC153" s="80"/>
      <c r="AD153" s="80"/>
      <c r="AE153" s="80"/>
      <c r="AF153" s="80"/>
      <c r="AG153" s="80"/>
      <c r="AH153" s="80"/>
      <c r="AI153" s="80"/>
      <c r="AJ153" s="80"/>
      <c r="AK153" s="80"/>
      <c r="AL153" s="80"/>
      <c r="AM153" s="80"/>
      <c r="AN153" s="80"/>
      <c r="AO153" s="80"/>
    </row>
    <row r="154" spans="2:41" ht="10.5" customHeight="1" x14ac:dyDescent="0.2">
      <c r="B154" s="194" t="s">
        <v>149</v>
      </c>
      <c r="C154" s="194"/>
      <c r="D154" s="194"/>
      <c r="E154" s="194"/>
      <c r="F154" s="194"/>
      <c r="G154" s="194">
        <f t="shared" ref="G154" si="168">I151</f>
        <v>40</v>
      </c>
      <c r="H154" s="194"/>
      <c r="I154" s="194"/>
      <c r="J154" s="111" t="s">
        <v>3</v>
      </c>
      <c r="K154" s="194">
        <f t="shared" ref="K154" si="169">-1*P148</f>
        <v>-75</v>
      </c>
      <c r="L154" s="194"/>
      <c r="M154" s="194"/>
      <c r="N154" s="111" t="s">
        <v>2</v>
      </c>
      <c r="O154" s="194">
        <f t="shared" si="167"/>
        <v>-3000</v>
      </c>
      <c r="P154" s="194"/>
      <c r="Q154" s="194"/>
      <c r="R154" s="194"/>
      <c r="S154" s="194"/>
      <c r="T154" s="194"/>
      <c r="U154" s="80"/>
      <c r="V154" s="80"/>
      <c r="W154" s="80"/>
      <c r="X154" s="80"/>
      <c r="Y154" s="80"/>
      <c r="Z154" s="80"/>
      <c r="AA154" s="80"/>
      <c r="AB154" s="80"/>
      <c r="AC154" s="80"/>
      <c r="AD154" s="80"/>
      <c r="AE154" s="80"/>
      <c r="AF154" s="80"/>
      <c r="AG154" s="80"/>
      <c r="AH154" s="80"/>
      <c r="AI154" s="80"/>
      <c r="AJ154" s="80"/>
      <c r="AK154" s="80"/>
      <c r="AL154" s="80"/>
      <c r="AM154" s="80"/>
      <c r="AN154" s="80"/>
      <c r="AO154" s="80"/>
    </row>
    <row r="155" spans="2:41" ht="10.5" customHeight="1" x14ac:dyDescent="0.2">
      <c r="B155" s="80"/>
      <c r="C155" s="80"/>
      <c r="D155" s="80"/>
      <c r="E155" s="80"/>
      <c r="F155" s="80"/>
      <c r="G155" s="80"/>
      <c r="H155" s="80"/>
      <c r="I155" s="80"/>
      <c r="J155" s="80"/>
      <c r="K155" s="214">
        <f t="shared" ref="K155" si="170">SUM(K153:M154)*-1</f>
        <v>1075</v>
      </c>
      <c r="L155" s="214"/>
      <c r="M155" s="214"/>
      <c r="N155" s="80"/>
      <c r="O155" s="214">
        <f t="shared" ref="O155" si="171">SUM(O153:T154)</f>
        <v>57000</v>
      </c>
      <c r="P155" s="214"/>
      <c r="Q155" s="214"/>
      <c r="R155" s="214"/>
      <c r="S155" s="214"/>
      <c r="T155" s="214"/>
      <c r="U155" s="80"/>
      <c r="V155" s="80"/>
      <c r="W155" s="80"/>
      <c r="X155" s="80"/>
      <c r="Y155" s="80"/>
      <c r="Z155" s="80"/>
      <c r="AA155" s="80"/>
      <c r="AB155" s="80"/>
      <c r="AC155" s="80"/>
      <c r="AD155" s="80"/>
      <c r="AE155" s="80"/>
      <c r="AF155" s="80"/>
      <c r="AG155" s="80"/>
      <c r="AH155" s="80"/>
      <c r="AI155" s="80"/>
      <c r="AJ155" s="80"/>
      <c r="AK155" s="80"/>
      <c r="AL155" s="80"/>
      <c r="AM155" s="80"/>
      <c r="AN155" s="80"/>
      <c r="AO155" s="80"/>
    </row>
    <row r="156" spans="2:41" ht="10.5" customHeight="1" x14ac:dyDescent="0.2">
      <c r="B156" s="80" t="s">
        <v>359</v>
      </c>
      <c r="C156" s="80"/>
      <c r="D156" s="80"/>
      <c r="E156" s="80"/>
      <c r="F156" s="80"/>
      <c r="G156" s="80"/>
      <c r="H156" s="80"/>
      <c r="I156" s="80"/>
      <c r="J156" s="80"/>
      <c r="K156" s="80"/>
      <c r="L156" s="80"/>
      <c r="M156" s="80" t="s">
        <v>360</v>
      </c>
      <c r="N156" s="80"/>
      <c r="O156" s="80"/>
      <c r="P156" s="80"/>
      <c r="Q156" s="80"/>
      <c r="R156" s="80"/>
      <c r="S156" s="80"/>
      <c r="T156" s="80"/>
      <c r="U156" s="80"/>
      <c r="V156" s="80"/>
      <c r="W156" s="80"/>
      <c r="X156" s="80"/>
      <c r="Y156" s="80"/>
      <c r="Z156" s="80"/>
      <c r="AA156" s="80" t="s">
        <v>363</v>
      </c>
      <c r="AB156" s="80"/>
      <c r="AC156" s="80"/>
      <c r="AD156" s="80"/>
      <c r="AE156" s="80"/>
      <c r="AF156" s="80"/>
      <c r="AG156" s="80"/>
      <c r="AH156" s="80"/>
      <c r="AI156" s="80"/>
      <c r="AJ156" s="80"/>
      <c r="AK156" s="80"/>
      <c r="AL156" s="80"/>
      <c r="AM156" s="80"/>
      <c r="AN156" s="80"/>
      <c r="AO156" s="80"/>
    </row>
    <row r="157" spans="2:41" ht="10.5" customHeight="1" x14ac:dyDescent="0.2">
      <c r="B157" s="112"/>
      <c r="C157" s="216" t="s">
        <v>121</v>
      </c>
      <c r="D157" s="216" t="s">
        <v>122</v>
      </c>
      <c r="E157" s="111"/>
      <c r="F157" s="111" t="s">
        <v>92</v>
      </c>
      <c r="G157" s="111"/>
      <c r="H157" s="80"/>
      <c r="I157" s="80"/>
      <c r="J157" s="80"/>
      <c r="K157" s="80"/>
      <c r="L157" s="80"/>
      <c r="M157" s="247" t="s">
        <v>91</v>
      </c>
      <c r="N157" s="247" t="s">
        <v>122</v>
      </c>
      <c r="O157" s="194" t="s">
        <v>92</v>
      </c>
      <c r="P157" s="194"/>
      <c r="Q157" s="38" t="s">
        <v>105</v>
      </c>
      <c r="R157" s="194" t="s">
        <v>93</v>
      </c>
      <c r="S157" s="194"/>
      <c r="T157" s="80"/>
      <c r="U157" s="80"/>
      <c r="V157" s="80"/>
      <c r="W157" s="80"/>
      <c r="X157" s="80"/>
      <c r="Y157" s="80"/>
      <c r="Z157" s="80"/>
      <c r="AA157" s="80"/>
      <c r="AB157" s="247" t="s">
        <v>6</v>
      </c>
      <c r="AC157" s="247" t="s">
        <v>2</v>
      </c>
      <c r="AD157" s="194" t="s">
        <v>158</v>
      </c>
      <c r="AE157" s="194"/>
      <c r="AF157" s="194"/>
      <c r="AG157" s="208" t="s">
        <v>83</v>
      </c>
      <c r="AH157" s="194" t="s">
        <v>365</v>
      </c>
      <c r="AI157" s="194"/>
      <c r="AJ157" s="247" t="s">
        <v>69</v>
      </c>
      <c r="AK157" s="247">
        <v>1</v>
      </c>
      <c r="AL157" s="208" t="s">
        <v>8</v>
      </c>
      <c r="AM157" s="80"/>
      <c r="AN157" s="80"/>
      <c r="AO157" s="80"/>
    </row>
    <row r="158" spans="2:41" ht="10.5" customHeight="1" x14ac:dyDescent="0.2">
      <c r="B158" s="112"/>
      <c r="C158" s="216"/>
      <c r="D158" s="216"/>
      <c r="E158" s="216" t="s">
        <v>153</v>
      </c>
      <c r="F158" s="216"/>
      <c r="G158" s="216"/>
      <c r="H158" s="80"/>
      <c r="I158" s="80"/>
      <c r="J158" s="80"/>
      <c r="K158" s="80"/>
      <c r="L158" s="80"/>
      <c r="M158" s="247"/>
      <c r="N158" s="247"/>
      <c r="O158" s="247" t="s">
        <v>94</v>
      </c>
      <c r="P158" s="247"/>
      <c r="Q158" s="247"/>
      <c r="R158" s="247"/>
      <c r="S158" s="247"/>
      <c r="T158" s="80"/>
      <c r="U158" s="80"/>
      <c r="V158" s="80"/>
      <c r="W158" s="80"/>
      <c r="X158" s="80"/>
      <c r="Y158" s="80"/>
      <c r="Z158" s="80"/>
      <c r="AA158" s="80"/>
      <c r="AB158" s="247"/>
      <c r="AC158" s="247"/>
      <c r="AD158" s="247" t="s">
        <v>124</v>
      </c>
      <c r="AE158" s="247"/>
      <c r="AF158" s="247"/>
      <c r="AG158" s="208"/>
      <c r="AH158" s="247" t="s">
        <v>362</v>
      </c>
      <c r="AI158" s="247"/>
      <c r="AJ158" s="247"/>
      <c r="AK158" s="247"/>
      <c r="AL158" s="208"/>
      <c r="AM158" s="80"/>
      <c r="AN158" s="80"/>
      <c r="AO158" s="80"/>
    </row>
    <row r="159" spans="2:41" ht="10.5" customHeight="1" x14ac:dyDescent="0.2">
      <c r="B159" s="112"/>
      <c r="C159" s="112"/>
      <c r="D159" s="216" t="s">
        <v>122</v>
      </c>
      <c r="E159" s="254">
        <f t="shared" ref="E159" si="172">K155</f>
        <v>1075</v>
      </c>
      <c r="F159" s="254"/>
      <c r="G159" s="254"/>
      <c r="H159" s="80"/>
      <c r="I159" s="80"/>
      <c r="J159" s="80"/>
      <c r="K159" s="80"/>
      <c r="L159" s="80"/>
      <c r="M159" s="247"/>
      <c r="N159" s="247" t="s">
        <v>122</v>
      </c>
      <c r="O159" s="194">
        <f t="shared" ref="O159" si="173">O155</f>
        <v>57000</v>
      </c>
      <c r="P159" s="194"/>
      <c r="Q159" s="194"/>
      <c r="R159" s="194"/>
      <c r="S159" s="194"/>
      <c r="T159" s="80"/>
      <c r="U159" s="80"/>
      <c r="V159" s="80"/>
      <c r="W159" s="80"/>
      <c r="X159" s="80"/>
      <c r="Y159" s="80"/>
      <c r="Z159" s="80"/>
      <c r="AA159" s="80"/>
      <c r="AB159" s="80"/>
      <c r="AC159" s="247" t="s">
        <v>2</v>
      </c>
      <c r="AD159" s="194">
        <f t="shared" ref="AD159" si="174">T147</f>
        <v>90000</v>
      </c>
      <c r="AE159" s="194"/>
      <c r="AF159" s="194"/>
      <c r="AG159" s="111" t="s">
        <v>7</v>
      </c>
      <c r="AH159" s="194">
        <f t="shared" ref="AH159" si="175">K155</f>
        <v>1075</v>
      </c>
      <c r="AI159" s="194"/>
      <c r="AJ159" s="247" t="s">
        <v>3</v>
      </c>
      <c r="AK159" s="255">
        <f t="shared" ref="AK159" si="176">I147</f>
        <v>1.0249999999999999</v>
      </c>
      <c r="AL159" s="255"/>
      <c r="AM159" s="111" t="s">
        <v>7</v>
      </c>
      <c r="AN159" s="255">
        <f t="shared" ref="AN159" si="177">AM147</f>
        <v>1.01</v>
      </c>
      <c r="AO159" s="255"/>
    </row>
    <row r="160" spans="2:41" ht="10.5" customHeight="1" x14ac:dyDescent="0.2">
      <c r="B160" s="112"/>
      <c r="C160" s="112"/>
      <c r="D160" s="216"/>
      <c r="E160" s="216">
        <f t="shared" ref="E160" si="178">O149</f>
        <v>20.8</v>
      </c>
      <c r="F160" s="216"/>
      <c r="G160" s="216"/>
      <c r="H160" s="80"/>
      <c r="I160" s="80"/>
      <c r="J160" s="80"/>
      <c r="K160" s="80"/>
      <c r="L160" s="80"/>
      <c r="M160" s="247"/>
      <c r="N160" s="247"/>
      <c r="O160" s="247">
        <f t="shared" ref="O160" si="179">B150</f>
        <v>160</v>
      </c>
      <c r="P160" s="247"/>
      <c r="Q160" s="247"/>
      <c r="R160" s="247"/>
      <c r="S160" s="247"/>
      <c r="T160" s="80"/>
      <c r="U160" s="80"/>
      <c r="V160" s="80"/>
      <c r="W160" s="80"/>
      <c r="X160" s="80"/>
      <c r="Y160" s="80"/>
      <c r="Z160" s="80"/>
      <c r="AA160" s="80"/>
      <c r="AB160" s="80"/>
      <c r="AC160" s="247"/>
      <c r="AD160" s="247">
        <f t="shared" ref="AD160" si="180">O149</f>
        <v>20.8</v>
      </c>
      <c r="AE160" s="247"/>
      <c r="AF160" s="247"/>
      <c r="AG160" s="247"/>
      <c r="AH160" s="247"/>
      <c r="AI160" s="247"/>
      <c r="AJ160" s="247"/>
      <c r="AK160" s="80"/>
      <c r="AL160" s="247">
        <f t="shared" ref="AL160" si="181">AM147</f>
        <v>1.01</v>
      </c>
      <c r="AM160" s="247"/>
      <c r="AN160" s="247"/>
      <c r="AO160" s="80"/>
    </row>
    <row r="161" spans="2:41" ht="10.5" customHeight="1" x14ac:dyDescent="0.2">
      <c r="B161" s="80"/>
      <c r="C161" s="80"/>
      <c r="D161" s="247" t="s">
        <v>2</v>
      </c>
      <c r="E161" s="212">
        <f t="shared" ref="E161" si="182">ROUND(E159/E160,2)</f>
        <v>51.68</v>
      </c>
      <c r="F161" s="212"/>
      <c r="G161" s="212"/>
      <c r="H161" s="247" t="s">
        <v>23</v>
      </c>
      <c r="I161" s="247"/>
      <c r="J161" s="80"/>
      <c r="K161" s="80"/>
      <c r="L161" s="80"/>
      <c r="M161" s="113"/>
      <c r="N161" s="247" t="s">
        <v>122</v>
      </c>
      <c r="O161" s="212">
        <f t="shared" ref="O161" si="183">ROUND(O159/O160,2)</f>
        <v>356.25</v>
      </c>
      <c r="P161" s="212"/>
      <c r="Q161" s="212"/>
      <c r="R161" s="247" t="s">
        <v>70</v>
      </c>
      <c r="S161" s="247"/>
      <c r="T161" s="80"/>
      <c r="U161" s="80"/>
      <c r="V161" s="80"/>
      <c r="W161" s="80"/>
      <c r="X161" s="80"/>
      <c r="Y161" s="80"/>
      <c r="Z161" s="80"/>
      <c r="AA161" s="80"/>
      <c r="AB161" s="80"/>
      <c r="AC161" s="247" t="s">
        <v>2</v>
      </c>
      <c r="AD161" s="212">
        <f t="shared" ref="AD161" si="184">((AD159-AH159)/AD160)*((AK159-AN159)/AL160)</f>
        <v>63.493669078445897</v>
      </c>
      <c r="AE161" s="212"/>
      <c r="AF161" s="212"/>
      <c r="AG161" s="212"/>
      <c r="AH161" s="247" t="s">
        <v>41</v>
      </c>
      <c r="AI161" s="247"/>
      <c r="AJ161" s="80"/>
      <c r="AK161" s="80"/>
      <c r="AL161" s="80"/>
      <c r="AM161" s="80"/>
      <c r="AN161" s="80"/>
      <c r="AO161" s="80"/>
    </row>
    <row r="162" spans="2:41" ht="10.5" customHeight="1" x14ac:dyDescent="0.2">
      <c r="B162" s="80"/>
      <c r="C162" s="80"/>
      <c r="D162" s="247"/>
      <c r="E162" s="212"/>
      <c r="F162" s="212"/>
      <c r="G162" s="212"/>
      <c r="H162" s="247"/>
      <c r="I162" s="247"/>
      <c r="J162" s="80"/>
      <c r="K162" s="80"/>
      <c r="L162" s="80"/>
      <c r="M162" s="113"/>
      <c r="N162" s="247"/>
      <c r="O162" s="212"/>
      <c r="P162" s="212"/>
      <c r="Q162" s="212"/>
      <c r="R162" s="247"/>
      <c r="S162" s="247"/>
      <c r="T162" s="80"/>
      <c r="U162" s="80"/>
      <c r="V162" s="80"/>
      <c r="W162" s="80"/>
      <c r="X162" s="80"/>
      <c r="Y162" s="80"/>
      <c r="Z162" s="80"/>
      <c r="AA162" s="80"/>
      <c r="AB162" s="80"/>
      <c r="AC162" s="247"/>
      <c r="AD162" s="212"/>
      <c r="AE162" s="212"/>
      <c r="AF162" s="212"/>
      <c r="AG162" s="212"/>
      <c r="AH162" s="247"/>
      <c r="AI162" s="247"/>
      <c r="AJ162" s="80"/>
      <c r="AK162" s="80"/>
      <c r="AL162" s="80"/>
      <c r="AM162" s="80"/>
      <c r="AN162" s="80"/>
      <c r="AO162" s="80"/>
    </row>
    <row r="163" spans="2:41" ht="10.5" customHeight="1" x14ac:dyDescent="0.2">
      <c r="B163" s="80"/>
      <c r="C163" s="80"/>
      <c r="D163" s="80"/>
      <c r="E163" s="80"/>
      <c r="F163" s="80"/>
      <c r="G163" s="80"/>
      <c r="H163" s="80"/>
      <c r="I163" s="80"/>
      <c r="J163" s="80"/>
      <c r="K163" s="80"/>
      <c r="L163" s="80"/>
      <c r="M163" s="80" t="s">
        <v>385</v>
      </c>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row>
    <row r="164" spans="2:41" ht="10.5" customHeight="1" x14ac:dyDescent="0.2">
      <c r="B164" s="80"/>
      <c r="C164" s="80"/>
      <c r="D164" s="80"/>
      <c r="E164" s="80"/>
      <c r="F164" s="80"/>
      <c r="G164" s="80"/>
      <c r="H164" s="80"/>
      <c r="I164" s="80"/>
      <c r="J164" s="80"/>
      <c r="K164" s="80"/>
      <c r="L164" s="80"/>
      <c r="M164" s="241">
        <f t="shared" ref="M164" si="185">O161</f>
        <v>356.25</v>
      </c>
      <c r="N164" s="194"/>
      <c r="O164" s="194"/>
      <c r="P164" s="194"/>
      <c r="Q164" s="247" t="s">
        <v>2</v>
      </c>
      <c r="R164" s="212">
        <f t="shared" ref="R164" si="186">ROUND(M164/M165,2)</f>
        <v>178.13</v>
      </c>
      <c r="S164" s="212"/>
      <c r="T164" s="212"/>
      <c r="U164" s="247" t="s">
        <v>23</v>
      </c>
      <c r="V164" s="247"/>
      <c r="W164" s="80"/>
      <c r="X164" s="80"/>
      <c r="Y164" s="80"/>
      <c r="Z164" s="80"/>
      <c r="AA164" s="80"/>
      <c r="AB164" s="80"/>
      <c r="AC164" s="80"/>
      <c r="AD164" s="80"/>
      <c r="AE164" s="80"/>
      <c r="AF164" s="80"/>
      <c r="AG164" s="80"/>
      <c r="AH164" s="80"/>
      <c r="AI164" s="80"/>
      <c r="AJ164" s="80"/>
      <c r="AK164" s="80"/>
      <c r="AL164" s="80"/>
      <c r="AM164" s="80"/>
      <c r="AN164" s="80"/>
      <c r="AO164" s="80"/>
    </row>
    <row r="165" spans="2:41" ht="10.5" customHeight="1" x14ac:dyDescent="0.2">
      <c r="B165" s="80"/>
      <c r="C165" s="80"/>
      <c r="D165" s="80"/>
      <c r="E165" s="80"/>
      <c r="F165" s="80"/>
      <c r="G165" s="80"/>
      <c r="H165" s="80"/>
      <c r="I165" s="80"/>
      <c r="J165" s="80"/>
      <c r="K165" s="80"/>
      <c r="L165" s="80"/>
      <c r="M165" s="216">
        <v>2</v>
      </c>
      <c r="N165" s="216"/>
      <c r="O165" s="216"/>
      <c r="P165" s="216"/>
      <c r="Q165" s="247"/>
      <c r="R165" s="212"/>
      <c r="S165" s="212"/>
      <c r="T165" s="212"/>
      <c r="U165" s="247"/>
      <c r="V165" s="247"/>
      <c r="W165" s="80"/>
      <c r="X165" s="80"/>
      <c r="Y165" s="80"/>
      <c r="Z165" s="80"/>
      <c r="AA165" s="80"/>
      <c r="AB165" s="80"/>
      <c r="AC165" s="80"/>
      <c r="AD165" s="80"/>
      <c r="AE165" s="80"/>
      <c r="AF165" s="80"/>
      <c r="AG165" s="80"/>
      <c r="AH165" s="80"/>
      <c r="AI165" s="80"/>
      <c r="AJ165" s="80"/>
      <c r="AK165" s="80"/>
      <c r="AL165" s="80"/>
      <c r="AM165" s="80"/>
      <c r="AN165" s="80"/>
      <c r="AO165" s="80"/>
    </row>
    <row r="166" spans="2:41" ht="10.5" customHeight="1" x14ac:dyDescent="0.2">
      <c r="B166" s="80" t="s">
        <v>364</v>
      </c>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row>
    <row r="167" spans="2:41" ht="10.5" customHeight="1" x14ac:dyDescent="0.2">
      <c r="B167" s="208" t="s">
        <v>96</v>
      </c>
      <c r="C167" s="208"/>
      <c r="D167" s="208"/>
      <c r="E167" s="208"/>
      <c r="F167" s="80" t="s">
        <v>2</v>
      </c>
      <c r="G167" s="247">
        <f t="shared" ref="G167" si="187">Y147*100</f>
        <v>750</v>
      </c>
      <c r="H167" s="247"/>
      <c r="I167" s="247"/>
      <c r="J167" s="80" t="s">
        <v>0</v>
      </c>
      <c r="K167" s="247">
        <f t="shared" ref="K167" si="188">E161</f>
        <v>51.68</v>
      </c>
      <c r="L167" s="247"/>
      <c r="M167" s="247"/>
      <c r="N167" s="80" t="s">
        <v>0</v>
      </c>
      <c r="O167" s="213">
        <f t="shared" ref="O167" si="189">R164</f>
        <v>178.13</v>
      </c>
      <c r="P167" s="247"/>
      <c r="Q167" s="247"/>
      <c r="R167" s="80" t="s">
        <v>1</v>
      </c>
      <c r="S167" s="213">
        <f t="shared" ref="S167" si="190">ROUND(AD161,2)</f>
        <v>63.49</v>
      </c>
      <c r="T167" s="247"/>
      <c r="U167" s="247"/>
      <c r="V167" s="80" t="s">
        <v>4</v>
      </c>
      <c r="W167" s="256">
        <f t="shared" ref="W167" si="191">G167-K167-O167+S167</f>
        <v>583.68000000000006</v>
      </c>
      <c r="X167" s="256"/>
      <c r="Y167" s="256"/>
      <c r="Z167" s="80" t="s">
        <v>4</v>
      </c>
      <c r="AA167" s="212">
        <f t="shared" ref="AA167:AA168" si="192">W167/100</f>
        <v>5.8368000000000002</v>
      </c>
      <c r="AB167" s="212"/>
      <c r="AC167" s="212"/>
      <c r="AD167" s="80" t="s">
        <v>5</v>
      </c>
      <c r="AE167" s="80"/>
      <c r="AF167" s="80"/>
      <c r="AG167" s="80"/>
      <c r="AH167" s="80"/>
      <c r="AI167" s="80"/>
      <c r="AJ167" s="80"/>
      <c r="AK167" s="80"/>
      <c r="AL167" s="80"/>
      <c r="AM167" s="80"/>
      <c r="AN167" s="80"/>
      <c r="AO167" s="80"/>
    </row>
    <row r="168" spans="2:41" ht="10.5" customHeight="1" x14ac:dyDescent="0.2">
      <c r="B168" s="208" t="s">
        <v>97</v>
      </c>
      <c r="C168" s="208"/>
      <c r="D168" s="208"/>
      <c r="E168" s="208"/>
      <c r="F168" s="80" t="s">
        <v>2</v>
      </c>
      <c r="G168" s="247">
        <f t="shared" ref="G168" si="193">Y147*100</f>
        <v>750</v>
      </c>
      <c r="H168" s="247"/>
      <c r="I168" s="247"/>
      <c r="J168" s="80" t="s">
        <v>0</v>
      </c>
      <c r="K168" s="247">
        <f t="shared" ref="K168" si="194">E161</f>
        <v>51.68</v>
      </c>
      <c r="L168" s="247"/>
      <c r="M168" s="247"/>
      <c r="N168" s="80" t="s">
        <v>1</v>
      </c>
      <c r="O168" s="213">
        <f t="shared" ref="O168" si="195">R164</f>
        <v>178.13</v>
      </c>
      <c r="P168" s="247"/>
      <c r="Q168" s="247"/>
      <c r="R168" s="80" t="s">
        <v>1</v>
      </c>
      <c r="S168" s="213">
        <f t="shared" ref="S168" si="196">ROUND(AD161,2)</f>
        <v>63.49</v>
      </c>
      <c r="T168" s="247"/>
      <c r="U168" s="247"/>
      <c r="V168" s="80" t="s">
        <v>4</v>
      </c>
      <c r="W168" s="256">
        <f t="shared" ref="W168" si="197">G168-K168+O168+S168</f>
        <v>939.94</v>
      </c>
      <c r="X168" s="256"/>
      <c r="Y168" s="256"/>
      <c r="Z168" s="80" t="s">
        <v>4</v>
      </c>
      <c r="AA168" s="212">
        <f t="shared" si="192"/>
        <v>9.3994</v>
      </c>
      <c r="AB168" s="212"/>
      <c r="AC168" s="212"/>
      <c r="AD168" s="80" t="s">
        <v>5</v>
      </c>
      <c r="AE168" s="80"/>
      <c r="AF168" s="80"/>
      <c r="AG168" s="80"/>
      <c r="AH168" s="80"/>
      <c r="AI168" s="80"/>
      <c r="AJ168" s="80"/>
      <c r="AK168" s="80"/>
      <c r="AL168" s="80"/>
      <c r="AM168" s="80"/>
      <c r="AN168" s="80"/>
      <c r="AO168" s="80"/>
    </row>
    <row r="169" spans="2:41" ht="10.5" customHeight="1" x14ac:dyDescent="0.2"/>
    <row r="170" spans="2:41" ht="10.5" customHeight="1" x14ac:dyDescent="0.2">
      <c r="B170" s="8" t="s">
        <v>243</v>
      </c>
    </row>
    <row r="171" spans="2:41" ht="10.5" customHeight="1" x14ac:dyDescent="0.2">
      <c r="B171" s="152" t="s">
        <v>63</v>
      </c>
      <c r="C171" s="153"/>
      <c r="D171" s="153"/>
      <c r="E171" s="153"/>
      <c r="F171" s="153"/>
      <c r="G171" s="153"/>
      <c r="H171" s="153"/>
      <c r="I171" s="204">
        <v>1.0249999999999999</v>
      </c>
      <c r="J171" s="204"/>
      <c r="K171" s="204"/>
      <c r="L171" s="253" t="s">
        <v>138</v>
      </c>
      <c r="M171" s="153"/>
      <c r="N171" s="153"/>
      <c r="O171" s="153"/>
      <c r="P171" s="153"/>
      <c r="Q171" s="153"/>
      <c r="R171" s="153"/>
      <c r="S171" s="153"/>
      <c r="T171" s="204">
        <v>6650</v>
      </c>
      <c r="U171" s="204"/>
      <c r="V171" s="204"/>
      <c r="W171" s="253" t="s">
        <v>139</v>
      </c>
      <c r="X171" s="153"/>
      <c r="Y171" s="204">
        <v>7.3</v>
      </c>
      <c r="Z171" s="204"/>
      <c r="AA171" s="253" t="s">
        <v>140</v>
      </c>
      <c r="AB171" s="153"/>
      <c r="AC171" s="153"/>
      <c r="AD171" s="153"/>
      <c r="AE171" s="153"/>
      <c r="AF171" s="153"/>
      <c r="AG171" s="153"/>
      <c r="AH171" s="153"/>
      <c r="AI171" s="153"/>
      <c r="AJ171" s="153"/>
      <c r="AK171" s="153"/>
      <c r="AL171" s="153"/>
      <c r="AM171" s="225">
        <v>1.01</v>
      </c>
      <c r="AN171" s="225"/>
      <c r="AO171" s="251"/>
    </row>
    <row r="172" spans="2:41" ht="10.5" customHeight="1" x14ac:dyDescent="0.2">
      <c r="B172" s="248" t="s">
        <v>141</v>
      </c>
      <c r="C172" s="228"/>
      <c r="D172" s="228"/>
      <c r="E172" s="228"/>
      <c r="F172" s="228"/>
      <c r="G172" s="228"/>
      <c r="H172" s="228"/>
      <c r="I172" s="202">
        <v>360</v>
      </c>
      <c r="J172" s="202"/>
      <c r="K172" s="202"/>
      <c r="L172" s="227" t="s">
        <v>142</v>
      </c>
      <c r="M172" s="228"/>
      <c r="N172" s="228"/>
      <c r="O172" s="228"/>
      <c r="P172" s="202">
        <v>80</v>
      </c>
      <c r="Q172" s="202"/>
      <c r="R172" s="202"/>
      <c r="S172" s="227" t="s">
        <v>143</v>
      </c>
      <c r="T172" s="227"/>
      <c r="U172" s="227"/>
      <c r="V172" s="227"/>
      <c r="W172" s="227"/>
      <c r="X172" s="227"/>
      <c r="Y172" s="227"/>
      <c r="Z172" s="227"/>
      <c r="AA172" s="227"/>
      <c r="AB172" s="227"/>
      <c r="AC172" s="227"/>
      <c r="AD172" s="227"/>
      <c r="AE172" s="227"/>
      <c r="AF172" s="227"/>
      <c r="AG172" s="227"/>
      <c r="AH172" s="227"/>
      <c r="AI172" s="227"/>
      <c r="AJ172" s="227"/>
      <c r="AK172" s="227"/>
      <c r="AL172" s="227"/>
      <c r="AM172" s="2"/>
      <c r="AN172" s="2"/>
      <c r="AO172" s="17"/>
    </row>
    <row r="173" spans="2:41" ht="10.5" customHeight="1" x14ac:dyDescent="0.2">
      <c r="B173" s="248" t="s">
        <v>144</v>
      </c>
      <c r="C173" s="228"/>
      <c r="D173" s="228"/>
      <c r="E173" s="228"/>
      <c r="F173" s="228"/>
      <c r="G173" s="228"/>
      <c r="H173" s="228"/>
      <c r="I173" s="228">
        <v>-927.39230769231096</v>
      </c>
      <c r="J173" s="228"/>
      <c r="K173" s="228"/>
      <c r="L173" s="228"/>
      <c r="M173" s="228"/>
      <c r="N173" s="228"/>
      <c r="O173" s="202">
        <v>18.2</v>
      </c>
      <c r="P173" s="202"/>
      <c r="Q173" s="202"/>
      <c r="R173" s="227" t="s">
        <v>346</v>
      </c>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
      <c r="AN173" s="2"/>
      <c r="AO173" s="17"/>
    </row>
    <row r="174" spans="2:41" ht="10.5" customHeight="1" x14ac:dyDescent="0.2">
      <c r="B174" s="252">
        <v>122</v>
      </c>
      <c r="C174" s="202"/>
      <c r="D174" s="202"/>
      <c r="E174" s="227" t="s">
        <v>146</v>
      </c>
      <c r="F174" s="227"/>
      <c r="G174" s="227"/>
      <c r="H174" s="227"/>
      <c r="I174" s="227">
        <v>-958.74326923077103</v>
      </c>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17"/>
    </row>
    <row r="175" spans="2:41" ht="10.5" customHeight="1" x14ac:dyDescent="0.2">
      <c r="B175" s="240">
        <v>20</v>
      </c>
      <c r="C175" s="219"/>
      <c r="D175" s="249" t="s">
        <v>199</v>
      </c>
      <c r="E175" s="250"/>
      <c r="F175" s="250"/>
      <c r="G175" s="250"/>
      <c r="H175" s="250"/>
      <c r="I175" s="219">
        <v>30</v>
      </c>
      <c r="J175" s="219"/>
      <c r="K175" s="249" t="s">
        <v>147</v>
      </c>
      <c r="L175" s="250"/>
      <c r="M175" s="250"/>
      <c r="N175" s="250"/>
      <c r="O175" s="250"/>
      <c r="P175" s="250"/>
      <c r="Q175" s="250"/>
      <c r="R175" s="250"/>
      <c r="S175" s="250"/>
      <c r="T175" s="250"/>
      <c r="U175" s="250"/>
      <c r="V175" s="250"/>
      <c r="W175" s="250"/>
      <c r="X175" s="250"/>
      <c r="Y175" s="250"/>
      <c r="Z175" s="250"/>
      <c r="AA175" s="250"/>
      <c r="AB175" s="250"/>
      <c r="AC175" s="1"/>
      <c r="AD175" s="1"/>
      <c r="AE175" s="1"/>
      <c r="AF175" s="1"/>
      <c r="AG175" s="1"/>
      <c r="AH175" s="1"/>
      <c r="AI175" s="1"/>
      <c r="AJ175" s="1"/>
      <c r="AK175" s="1"/>
      <c r="AL175" s="1"/>
      <c r="AM175" s="1"/>
      <c r="AN175" s="1"/>
      <c r="AO175" s="19"/>
    </row>
    <row r="176" spans="2:41" ht="10.5" customHeight="1" x14ac:dyDescent="0.2"/>
    <row r="177" spans="2:41" ht="10.5" customHeight="1" x14ac:dyDescent="0.2">
      <c r="B177" s="247" t="s">
        <v>148</v>
      </c>
      <c r="C177" s="247"/>
      <c r="D177" s="247"/>
      <c r="E177" s="247"/>
      <c r="F177" s="247"/>
      <c r="G177" s="247">
        <f t="shared" ref="G177" si="198">-1*B175</f>
        <v>-20</v>
      </c>
      <c r="H177" s="247"/>
      <c r="I177" s="247"/>
      <c r="J177" s="80" t="s">
        <v>3</v>
      </c>
      <c r="K177" s="247">
        <f t="shared" ref="K177" si="199">-1*I172</f>
        <v>-360</v>
      </c>
      <c r="L177" s="247"/>
      <c r="M177" s="247"/>
      <c r="N177" s="80" t="s">
        <v>2</v>
      </c>
      <c r="O177" s="247">
        <f t="shared" ref="O177:O178" si="200">K177*G177</f>
        <v>7200</v>
      </c>
      <c r="P177" s="247"/>
      <c r="Q177" s="247"/>
      <c r="R177" s="247"/>
      <c r="S177" s="247"/>
      <c r="T177" s="247"/>
      <c r="U177" s="80"/>
      <c r="V177" s="80"/>
      <c r="W177" s="80"/>
      <c r="X177" s="80"/>
      <c r="Y177" s="80"/>
      <c r="Z177" s="80"/>
      <c r="AA177" s="80"/>
      <c r="AB177" s="80"/>
      <c r="AC177" s="80"/>
      <c r="AD177" s="80"/>
      <c r="AE177" s="80"/>
      <c r="AF177" s="80"/>
      <c r="AG177" s="80"/>
      <c r="AH177" s="80"/>
      <c r="AI177" s="80"/>
      <c r="AJ177" s="80"/>
      <c r="AK177" s="80"/>
      <c r="AL177" s="80"/>
      <c r="AM177" s="80"/>
      <c r="AN177" s="80"/>
      <c r="AO177" s="80"/>
    </row>
    <row r="178" spans="2:41" ht="10.5" customHeight="1" x14ac:dyDescent="0.2">
      <c r="B178" s="194" t="s">
        <v>149</v>
      </c>
      <c r="C178" s="194"/>
      <c r="D178" s="194"/>
      <c r="E178" s="194"/>
      <c r="F178" s="194"/>
      <c r="G178" s="194">
        <f t="shared" ref="G178" si="201">I175</f>
        <v>30</v>
      </c>
      <c r="H178" s="194"/>
      <c r="I178" s="194"/>
      <c r="J178" s="111" t="s">
        <v>3</v>
      </c>
      <c r="K178" s="194">
        <f t="shared" ref="K178" si="202">-1*P172</f>
        <v>-80</v>
      </c>
      <c r="L178" s="194"/>
      <c r="M178" s="194"/>
      <c r="N178" s="111" t="s">
        <v>2</v>
      </c>
      <c r="O178" s="194">
        <f t="shared" si="200"/>
        <v>-2400</v>
      </c>
      <c r="P178" s="194"/>
      <c r="Q178" s="194"/>
      <c r="R178" s="194"/>
      <c r="S178" s="194"/>
      <c r="T178" s="194"/>
      <c r="U178" s="80"/>
      <c r="V178" s="80"/>
      <c r="W178" s="80"/>
      <c r="X178" s="80"/>
      <c r="Y178" s="80"/>
      <c r="Z178" s="80"/>
      <c r="AA178" s="80"/>
      <c r="AB178" s="80"/>
      <c r="AC178" s="80"/>
      <c r="AD178" s="80"/>
      <c r="AE178" s="80"/>
      <c r="AF178" s="80"/>
      <c r="AG178" s="80"/>
      <c r="AH178" s="80"/>
      <c r="AI178" s="80"/>
      <c r="AJ178" s="80"/>
      <c r="AK178" s="80"/>
      <c r="AL178" s="80"/>
      <c r="AM178" s="80"/>
      <c r="AN178" s="80"/>
      <c r="AO178" s="80"/>
    </row>
    <row r="179" spans="2:41" ht="10.5" customHeight="1" x14ac:dyDescent="0.2">
      <c r="B179" s="80"/>
      <c r="C179" s="80"/>
      <c r="D179" s="80"/>
      <c r="E179" s="80"/>
      <c r="F179" s="80"/>
      <c r="G179" s="80"/>
      <c r="H179" s="80"/>
      <c r="I179" s="80"/>
      <c r="J179" s="80"/>
      <c r="K179" s="214">
        <f t="shared" ref="K179" si="203">SUM(K177:M178)*-1</f>
        <v>440</v>
      </c>
      <c r="L179" s="214"/>
      <c r="M179" s="214"/>
      <c r="N179" s="80"/>
      <c r="O179" s="214">
        <f t="shared" ref="O179" si="204">SUM(O177:T178)</f>
        <v>4800</v>
      </c>
      <c r="P179" s="214"/>
      <c r="Q179" s="214"/>
      <c r="R179" s="214"/>
      <c r="S179" s="214"/>
      <c r="T179" s="214"/>
      <c r="U179" s="80"/>
      <c r="V179" s="80"/>
      <c r="W179" s="80"/>
      <c r="X179" s="80"/>
      <c r="Y179" s="80"/>
      <c r="Z179" s="80"/>
      <c r="AA179" s="80"/>
      <c r="AB179" s="80"/>
      <c r="AC179" s="80"/>
      <c r="AD179" s="80"/>
      <c r="AE179" s="80"/>
      <c r="AF179" s="80"/>
      <c r="AG179" s="80"/>
      <c r="AH179" s="80"/>
      <c r="AI179" s="80"/>
      <c r="AJ179" s="80"/>
      <c r="AK179" s="80"/>
      <c r="AL179" s="80"/>
      <c r="AM179" s="80"/>
      <c r="AN179" s="80"/>
      <c r="AO179" s="80"/>
    </row>
    <row r="180" spans="2:41" ht="10.5" customHeight="1" x14ac:dyDescent="0.2">
      <c r="B180" s="80" t="s">
        <v>359</v>
      </c>
      <c r="C180" s="80"/>
      <c r="D180" s="80"/>
      <c r="E180" s="80"/>
      <c r="F180" s="80"/>
      <c r="G180" s="80"/>
      <c r="H180" s="80"/>
      <c r="I180" s="80"/>
      <c r="J180" s="80"/>
      <c r="K180" s="80"/>
      <c r="L180" s="80"/>
      <c r="M180" s="80" t="s">
        <v>360</v>
      </c>
      <c r="N180" s="80"/>
      <c r="O180" s="80"/>
      <c r="P180" s="80"/>
      <c r="Q180" s="80"/>
      <c r="R180" s="80"/>
      <c r="S180" s="80"/>
      <c r="T180" s="80"/>
      <c r="U180" s="80"/>
      <c r="V180" s="80"/>
      <c r="W180" s="80"/>
      <c r="X180" s="80"/>
      <c r="Y180" s="80"/>
      <c r="Z180" s="80"/>
      <c r="AA180" s="80" t="s">
        <v>363</v>
      </c>
      <c r="AB180" s="80"/>
      <c r="AC180" s="80"/>
      <c r="AD180" s="80"/>
      <c r="AE180" s="80"/>
      <c r="AF180" s="80"/>
      <c r="AG180" s="80"/>
      <c r="AH180" s="80"/>
      <c r="AI180" s="80"/>
      <c r="AJ180" s="80"/>
      <c r="AK180" s="80"/>
      <c r="AL180" s="80"/>
      <c r="AM180" s="80"/>
      <c r="AN180" s="80"/>
      <c r="AO180" s="80"/>
    </row>
    <row r="181" spans="2:41" ht="10.5" customHeight="1" x14ac:dyDescent="0.2">
      <c r="B181" s="112"/>
      <c r="C181" s="216" t="s">
        <v>121</v>
      </c>
      <c r="D181" s="216" t="s">
        <v>122</v>
      </c>
      <c r="E181" s="111"/>
      <c r="F181" s="111" t="s">
        <v>92</v>
      </c>
      <c r="G181" s="111"/>
      <c r="H181" s="80"/>
      <c r="I181" s="80"/>
      <c r="J181" s="80"/>
      <c r="K181" s="80"/>
      <c r="L181" s="80"/>
      <c r="M181" s="247" t="s">
        <v>91</v>
      </c>
      <c r="N181" s="247" t="s">
        <v>122</v>
      </c>
      <c r="O181" s="194" t="s">
        <v>92</v>
      </c>
      <c r="P181" s="194"/>
      <c r="Q181" s="38" t="s">
        <v>105</v>
      </c>
      <c r="R181" s="194" t="s">
        <v>93</v>
      </c>
      <c r="S181" s="194"/>
      <c r="T181" s="80"/>
      <c r="U181" s="80"/>
      <c r="V181" s="80"/>
      <c r="W181" s="80"/>
      <c r="X181" s="80"/>
      <c r="Y181" s="80"/>
      <c r="Z181" s="80"/>
      <c r="AA181" s="80"/>
      <c r="AB181" s="247" t="s">
        <v>6</v>
      </c>
      <c r="AC181" s="247" t="s">
        <v>2</v>
      </c>
      <c r="AD181" s="194" t="s">
        <v>158</v>
      </c>
      <c r="AE181" s="194"/>
      <c r="AF181" s="194"/>
      <c r="AG181" s="208" t="s">
        <v>83</v>
      </c>
      <c r="AH181" s="194" t="s">
        <v>365</v>
      </c>
      <c r="AI181" s="194"/>
      <c r="AJ181" s="247" t="s">
        <v>69</v>
      </c>
      <c r="AK181" s="247">
        <v>1</v>
      </c>
      <c r="AL181" s="208" t="s">
        <v>8</v>
      </c>
      <c r="AM181" s="80"/>
      <c r="AN181" s="80"/>
      <c r="AO181" s="80"/>
    </row>
    <row r="182" spans="2:41" ht="10.5" customHeight="1" x14ac:dyDescent="0.2">
      <c r="B182" s="112"/>
      <c r="C182" s="216"/>
      <c r="D182" s="216"/>
      <c r="E182" s="216" t="s">
        <v>153</v>
      </c>
      <c r="F182" s="216"/>
      <c r="G182" s="216"/>
      <c r="H182" s="80"/>
      <c r="I182" s="80"/>
      <c r="J182" s="80"/>
      <c r="K182" s="80"/>
      <c r="L182" s="80"/>
      <c r="M182" s="247"/>
      <c r="N182" s="247"/>
      <c r="O182" s="247" t="s">
        <v>94</v>
      </c>
      <c r="P182" s="247"/>
      <c r="Q182" s="247"/>
      <c r="R182" s="247"/>
      <c r="S182" s="247"/>
      <c r="T182" s="80"/>
      <c r="U182" s="80"/>
      <c r="V182" s="80"/>
      <c r="W182" s="80"/>
      <c r="X182" s="80"/>
      <c r="Y182" s="80"/>
      <c r="Z182" s="80"/>
      <c r="AA182" s="80"/>
      <c r="AB182" s="247"/>
      <c r="AC182" s="247"/>
      <c r="AD182" s="247" t="s">
        <v>124</v>
      </c>
      <c r="AE182" s="247"/>
      <c r="AF182" s="247"/>
      <c r="AG182" s="208"/>
      <c r="AH182" s="247" t="s">
        <v>362</v>
      </c>
      <c r="AI182" s="247"/>
      <c r="AJ182" s="247"/>
      <c r="AK182" s="247"/>
      <c r="AL182" s="208"/>
      <c r="AM182" s="80"/>
      <c r="AN182" s="80"/>
      <c r="AO182" s="80"/>
    </row>
    <row r="183" spans="2:41" ht="10.5" customHeight="1" x14ac:dyDescent="0.2">
      <c r="B183" s="112"/>
      <c r="C183" s="112"/>
      <c r="D183" s="216" t="s">
        <v>122</v>
      </c>
      <c r="E183" s="254">
        <f t="shared" ref="E183" si="205">K179</f>
        <v>440</v>
      </c>
      <c r="F183" s="254"/>
      <c r="G183" s="254"/>
      <c r="H183" s="80"/>
      <c r="I183" s="80"/>
      <c r="J183" s="80"/>
      <c r="K183" s="80"/>
      <c r="L183" s="80"/>
      <c r="M183" s="247"/>
      <c r="N183" s="247" t="s">
        <v>122</v>
      </c>
      <c r="O183" s="194">
        <f t="shared" ref="O183" si="206">O179</f>
        <v>4800</v>
      </c>
      <c r="P183" s="194"/>
      <c r="Q183" s="194"/>
      <c r="R183" s="194"/>
      <c r="S183" s="194"/>
      <c r="T183" s="80"/>
      <c r="U183" s="80"/>
      <c r="V183" s="80"/>
      <c r="W183" s="80"/>
      <c r="X183" s="80"/>
      <c r="Y183" s="80"/>
      <c r="Z183" s="80"/>
      <c r="AA183" s="80"/>
      <c r="AB183" s="80"/>
      <c r="AC183" s="247" t="s">
        <v>2</v>
      </c>
      <c r="AD183" s="194">
        <f t="shared" ref="AD183" si="207">T171</f>
        <v>6650</v>
      </c>
      <c r="AE183" s="194"/>
      <c r="AF183" s="194"/>
      <c r="AG183" s="111" t="s">
        <v>7</v>
      </c>
      <c r="AH183" s="194">
        <f t="shared" ref="AH183" si="208">K179</f>
        <v>440</v>
      </c>
      <c r="AI183" s="194"/>
      <c r="AJ183" s="247" t="s">
        <v>3</v>
      </c>
      <c r="AK183" s="255">
        <f t="shared" ref="AK183" si="209">I171</f>
        <v>1.0249999999999999</v>
      </c>
      <c r="AL183" s="255"/>
      <c r="AM183" s="111" t="s">
        <v>7</v>
      </c>
      <c r="AN183" s="255">
        <f t="shared" ref="AN183" si="210">AM171</f>
        <v>1.01</v>
      </c>
      <c r="AO183" s="255"/>
    </row>
    <row r="184" spans="2:41" ht="10.5" customHeight="1" x14ac:dyDescent="0.2">
      <c r="B184" s="112"/>
      <c r="C184" s="112"/>
      <c r="D184" s="216"/>
      <c r="E184" s="216">
        <f t="shared" ref="E184" si="211">O173</f>
        <v>18.2</v>
      </c>
      <c r="F184" s="216"/>
      <c r="G184" s="216"/>
      <c r="H184" s="80"/>
      <c r="I184" s="80"/>
      <c r="J184" s="80"/>
      <c r="K184" s="80"/>
      <c r="L184" s="80"/>
      <c r="M184" s="247"/>
      <c r="N184" s="247"/>
      <c r="O184" s="247">
        <f t="shared" ref="O184" si="212">B174</f>
        <v>122</v>
      </c>
      <c r="P184" s="247"/>
      <c r="Q184" s="247"/>
      <c r="R184" s="247"/>
      <c r="S184" s="247"/>
      <c r="T184" s="80"/>
      <c r="U184" s="80"/>
      <c r="V184" s="80"/>
      <c r="W184" s="80"/>
      <c r="X184" s="80"/>
      <c r="Y184" s="80"/>
      <c r="Z184" s="80"/>
      <c r="AA184" s="80"/>
      <c r="AB184" s="80"/>
      <c r="AC184" s="247"/>
      <c r="AD184" s="247">
        <f t="shared" ref="AD184" si="213">O173</f>
        <v>18.2</v>
      </c>
      <c r="AE184" s="247"/>
      <c r="AF184" s="247"/>
      <c r="AG184" s="247"/>
      <c r="AH184" s="247"/>
      <c r="AI184" s="247"/>
      <c r="AJ184" s="247"/>
      <c r="AK184" s="80"/>
      <c r="AL184" s="247">
        <f t="shared" ref="AL184" si="214">AM171</f>
        <v>1.01</v>
      </c>
      <c r="AM184" s="247"/>
      <c r="AN184" s="247"/>
      <c r="AO184" s="80"/>
    </row>
    <row r="185" spans="2:41" ht="10.5" customHeight="1" x14ac:dyDescent="0.2">
      <c r="B185" s="80"/>
      <c r="C185" s="80"/>
      <c r="D185" s="247" t="s">
        <v>2</v>
      </c>
      <c r="E185" s="212">
        <f t="shared" ref="E185" si="215">ROUND(E183/E184,2)</f>
        <v>24.18</v>
      </c>
      <c r="F185" s="212"/>
      <c r="G185" s="212"/>
      <c r="H185" s="247" t="s">
        <v>23</v>
      </c>
      <c r="I185" s="247"/>
      <c r="J185" s="80"/>
      <c r="K185" s="80"/>
      <c r="L185" s="80"/>
      <c r="M185" s="113"/>
      <c r="N185" s="247" t="s">
        <v>122</v>
      </c>
      <c r="O185" s="212">
        <f t="shared" ref="O185" si="216">ROUND(O183/O184,2)</f>
        <v>39.340000000000003</v>
      </c>
      <c r="P185" s="212"/>
      <c r="Q185" s="212"/>
      <c r="R185" s="247" t="s">
        <v>70</v>
      </c>
      <c r="S185" s="247"/>
      <c r="T185" s="80"/>
      <c r="U185" s="80"/>
      <c r="V185" s="80"/>
      <c r="W185" s="80"/>
      <c r="X185" s="80"/>
      <c r="Y185" s="80"/>
      <c r="Z185" s="80"/>
      <c r="AA185" s="80"/>
      <c r="AB185" s="80"/>
      <c r="AC185" s="247" t="s">
        <v>2</v>
      </c>
      <c r="AD185" s="212">
        <f t="shared" ref="AD185" si="217">((AD183-AH183)/AD184)*((AK183-AN183)/AL184)</f>
        <v>5.0674572951800352</v>
      </c>
      <c r="AE185" s="212"/>
      <c r="AF185" s="212"/>
      <c r="AG185" s="212"/>
      <c r="AH185" s="247" t="s">
        <v>41</v>
      </c>
      <c r="AI185" s="247"/>
      <c r="AJ185" s="80"/>
      <c r="AK185" s="80"/>
      <c r="AL185" s="80"/>
      <c r="AM185" s="80"/>
      <c r="AN185" s="80"/>
      <c r="AO185" s="80"/>
    </row>
    <row r="186" spans="2:41" ht="10.5" customHeight="1" x14ac:dyDescent="0.2">
      <c r="B186" s="80"/>
      <c r="C186" s="80"/>
      <c r="D186" s="247"/>
      <c r="E186" s="212"/>
      <c r="F186" s="212"/>
      <c r="G186" s="212"/>
      <c r="H186" s="247"/>
      <c r="I186" s="247"/>
      <c r="J186" s="80"/>
      <c r="K186" s="80"/>
      <c r="L186" s="80"/>
      <c r="M186" s="113"/>
      <c r="N186" s="247"/>
      <c r="O186" s="212"/>
      <c r="P186" s="212"/>
      <c r="Q186" s="212"/>
      <c r="R186" s="247"/>
      <c r="S186" s="247"/>
      <c r="T186" s="80"/>
      <c r="U186" s="80"/>
      <c r="V186" s="80"/>
      <c r="W186" s="80"/>
      <c r="X186" s="80"/>
      <c r="Y186" s="80"/>
      <c r="Z186" s="80"/>
      <c r="AA186" s="80"/>
      <c r="AB186" s="80"/>
      <c r="AC186" s="247"/>
      <c r="AD186" s="212"/>
      <c r="AE186" s="212"/>
      <c r="AF186" s="212"/>
      <c r="AG186" s="212"/>
      <c r="AH186" s="247"/>
      <c r="AI186" s="247"/>
      <c r="AJ186" s="80"/>
      <c r="AK186" s="80"/>
      <c r="AL186" s="80"/>
      <c r="AM186" s="80"/>
      <c r="AN186" s="80"/>
      <c r="AO186" s="80"/>
    </row>
    <row r="187" spans="2:41" ht="10.5" customHeight="1" x14ac:dyDescent="0.2">
      <c r="B187" s="80"/>
      <c r="C187" s="80"/>
      <c r="D187" s="80"/>
      <c r="E187" s="80"/>
      <c r="F187" s="80"/>
      <c r="G187" s="80"/>
      <c r="H187" s="80"/>
      <c r="I187" s="80"/>
      <c r="J187" s="80"/>
      <c r="K187" s="80"/>
      <c r="L187" s="80"/>
      <c r="M187" s="80" t="s">
        <v>385</v>
      </c>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row>
    <row r="188" spans="2:41" ht="10.5" customHeight="1" x14ac:dyDescent="0.2">
      <c r="B188" s="80"/>
      <c r="C188" s="80"/>
      <c r="D188" s="80"/>
      <c r="E188" s="80"/>
      <c r="F188" s="80"/>
      <c r="G188" s="80"/>
      <c r="H188" s="80"/>
      <c r="I188" s="80"/>
      <c r="J188" s="80"/>
      <c r="K188" s="80"/>
      <c r="L188" s="80"/>
      <c r="M188" s="241">
        <f t="shared" ref="M188" si="218">O185</f>
        <v>39.340000000000003</v>
      </c>
      <c r="N188" s="194"/>
      <c r="O188" s="194"/>
      <c r="P188" s="194"/>
      <c r="Q188" s="247" t="s">
        <v>2</v>
      </c>
      <c r="R188" s="212">
        <f t="shared" ref="R188" si="219">ROUND(M188/M189,2)</f>
        <v>19.670000000000002</v>
      </c>
      <c r="S188" s="212"/>
      <c r="T188" s="212"/>
      <c r="U188" s="247" t="s">
        <v>23</v>
      </c>
      <c r="V188" s="247"/>
      <c r="W188" s="80"/>
      <c r="X188" s="80"/>
      <c r="Y188" s="80"/>
      <c r="Z188" s="80"/>
      <c r="AA188" s="80"/>
      <c r="AB188" s="80"/>
      <c r="AC188" s="80"/>
      <c r="AD188" s="80"/>
      <c r="AE188" s="80"/>
      <c r="AF188" s="80"/>
      <c r="AG188" s="80"/>
      <c r="AH188" s="80"/>
      <c r="AI188" s="80"/>
      <c r="AJ188" s="80"/>
      <c r="AK188" s="80"/>
      <c r="AL188" s="80"/>
      <c r="AM188" s="80"/>
      <c r="AN188" s="80"/>
      <c r="AO188" s="80"/>
    </row>
    <row r="189" spans="2:41" ht="10.5" customHeight="1" x14ac:dyDescent="0.2">
      <c r="B189" s="80"/>
      <c r="C189" s="80"/>
      <c r="D189" s="80"/>
      <c r="E189" s="80"/>
      <c r="F189" s="80"/>
      <c r="G189" s="80"/>
      <c r="H189" s="80"/>
      <c r="I189" s="80"/>
      <c r="J189" s="80"/>
      <c r="K189" s="80"/>
      <c r="L189" s="80"/>
      <c r="M189" s="216">
        <v>2</v>
      </c>
      <c r="N189" s="216"/>
      <c r="O189" s="216"/>
      <c r="P189" s="216"/>
      <c r="Q189" s="247"/>
      <c r="R189" s="212"/>
      <c r="S189" s="212"/>
      <c r="T189" s="212"/>
      <c r="U189" s="247"/>
      <c r="V189" s="247"/>
      <c r="W189" s="80"/>
      <c r="X189" s="80"/>
      <c r="Y189" s="80"/>
      <c r="Z189" s="80"/>
      <c r="AA189" s="80"/>
      <c r="AB189" s="80"/>
      <c r="AC189" s="80"/>
      <c r="AD189" s="80"/>
      <c r="AE189" s="80"/>
      <c r="AF189" s="80"/>
      <c r="AG189" s="80"/>
      <c r="AH189" s="80"/>
      <c r="AI189" s="80"/>
      <c r="AJ189" s="80"/>
      <c r="AK189" s="80"/>
      <c r="AL189" s="80"/>
      <c r="AM189" s="80"/>
      <c r="AN189" s="80"/>
      <c r="AO189" s="80"/>
    </row>
    <row r="190" spans="2:41" ht="10.5" customHeight="1" x14ac:dyDescent="0.2">
      <c r="B190" s="80" t="s">
        <v>364</v>
      </c>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row>
    <row r="191" spans="2:41" ht="10.5" customHeight="1" x14ac:dyDescent="0.2">
      <c r="B191" s="208" t="s">
        <v>96</v>
      </c>
      <c r="C191" s="208"/>
      <c r="D191" s="208"/>
      <c r="E191" s="208"/>
      <c r="F191" s="80" t="s">
        <v>2</v>
      </c>
      <c r="G191" s="247">
        <f t="shared" ref="G191" si="220">Y171*100</f>
        <v>730</v>
      </c>
      <c r="H191" s="247"/>
      <c r="I191" s="247"/>
      <c r="J191" s="80" t="s">
        <v>0</v>
      </c>
      <c r="K191" s="247">
        <f t="shared" ref="K191" si="221">E185</f>
        <v>24.18</v>
      </c>
      <c r="L191" s="247"/>
      <c r="M191" s="247"/>
      <c r="N191" s="80" t="s">
        <v>0</v>
      </c>
      <c r="O191" s="213">
        <f t="shared" ref="O191" si="222">R188</f>
        <v>19.670000000000002</v>
      </c>
      <c r="P191" s="247"/>
      <c r="Q191" s="247"/>
      <c r="R191" s="80" t="s">
        <v>1</v>
      </c>
      <c r="S191" s="213">
        <f t="shared" ref="S191" si="223">ROUND(AD185,2)</f>
        <v>5.07</v>
      </c>
      <c r="T191" s="247"/>
      <c r="U191" s="247"/>
      <c r="V191" s="80" t="s">
        <v>4</v>
      </c>
      <c r="W191" s="256">
        <f t="shared" ref="W191" si="224">G191-K191-O191+S191</f>
        <v>691.22000000000014</v>
      </c>
      <c r="X191" s="256"/>
      <c r="Y191" s="256"/>
      <c r="Z191" s="80" t="s">
        <v>4</v>
      </c>
      <c r="AA191" s="212">
        <f t="shared" ref="AA191:AA192" si="225">W191/100</f>
        <v>6.9122000000000012</v>
      </c>
      <c r="AB191" s="212"/>
      <c r="AC191" s="212"/>
      <c r="AD191" s="80" t="s">
        <v>5</v>
      </c>
      <c r="AE191" s="80"/>
      <c r="AF191" s="80"/>
      <c r="AG191" s="80"/>
      <c r="AH191" s="80"/>
      <c r="AI191" s="80"/>
      <c r="AJ191" s="80"/>
      <c r="AK191" s="80"/>
      <c r="AL191" s="80"/>
      <c r="AM191" s="80"/>
      <c r="AN191" s="80"/>
      <c r="AO191" s="80"/>
    </row>
    <row r="192" spans="2:41" ht="10.5" customHeight="1" x14ac:dyDescent="0.2">
      <c r="B192" s="208" t="s">
        <v>97</v>
      </c>
      <c r="C192" s="208"/>
      <c r="D192" s="208"/>
      <c r="E192" s="208"/>
      <c r="F192" s="80" t="s">
        <v>2</v>
      </c>
      <c r="G192" s="247">
        <f t="shared" ref="G192" si="226">Y171*100</f>
        <v>730</v>
      </c>
      <c r="H192" s="247"/>
      <c r="I192" s="247"/>
      <c r="J192" s="80" t="s">
        <v>0</v>
      </c>
      <c r="K192" s="247">
        <f t="shared" ref="K192" si="227">E185</f>
        <v>24.18</v>
      </c>
      <c r="L192" s="247"/>
      <c r="M192" s="247"/>
      <c r="N192" s="80" t="s">
        <v>1</v>
      </c>
      <c r="O192" s="213">
        <f t="shared" ref="O192" si="228">R188</f>
        <v>19.670000000000002</v>
      </c>
      <c r="P192" s="247"/>
      <c r="Q192" s="247"/>
      <c r="R192" s="80" t="s">
        <v>1</v>
      </c>
      <c r="S192" s="213">
        <f t="shared" ref="S192" si="229">ROUND(AD185,2)</f>
        <v>5.07</v>
      </c>
      <c r="T192" s="247"/>
      <c r="U192" s="247"/>
      <c r="V192" s="80" t="s">
        <v>4</v>
      </c>
      <c r="W192" s="256">
        <f t="shared" ref="W192" si="230">G192-K192+O192+S192</f>
        <v>730.56000000000006</v>
      </c>
      <c r="X192" s="256"/>
      <c r="Y192" s="256"/>
      <c r="Z192" s="80" t="s">
        <v>4</v>
      </c>
      <c r="AA192" s="212">
        <f t="shared" si="225"/>
        <v>7.305600000000001</v>
      </c>
      <c r="AB192" s="212"/>
      <c r="AC192" s="212"/>
      <c r="AD192" s="80" t="s">
        <v>5</v>
      </c>
      <c r="AE192" s="80"/>
      <c r="AF192" s="80"/>
      <c r="AG192" s="80"/>
      <c r="AH192" s="80"/>
      <c r="AI192" s="80"/>
      <c r="AJ192" s="80"/>
      <c r="AK192" s="80"/>
      <c r="AL192" s="80"/>
      <c r="AM192" s="80"/>
      <c r="AN192" s="80"/>
      <c r="AO192" s="80"/>
    </row>
    <row r="193" spans="2:41" ht="10.5" customHeight="1" x14ac:dyDescent="0.2"/>
    <row r="194" spans="2:41" ht="10.5" customHeight="1" x14ac:dyDescent="0.2">
      <c r="B194" s="8" t="s">
        <v>244</v>
      </c>
    </row>
    <row r="195" spans="2:41" ht="10.5" customHeight="1" x14ac:dyDescent="0.2">
      <c r="B195" s="152" t="s">
        <v>63</v>
      </c>
      <c r="C195" s="153"/>
      <c r="D195" s="153"/>
      <c r="E195" s="153"/>
      <c r="F195" s="153"/>
      <c r="G195" s="153"/>
      <c r="H195" s="153"/>
      <c r="I195" s="204">
        <v>1.0249999999999999</v>
      </c>
      <c r="J195" s="204"/>
      <c r="K195" s="204"/>
      <c r="L195" s="253" t="s">
        <v>138</v>
      </c>
      <c r="M195" s="153"/>
      <c r="N195" s="153"/>
      <c r="O195" s="153"/>
      <c r="P195" s="153"/>
      <c r="Q195" s="153"/>
      <c r="R195" s="153"/>
      <c r="S195" s="153"/>
      <c r="T195" s="204">
        <v>6200</v>
      </c>
      <c r="U195" s="204"/>
      <c r="V195" s="204"/>
      <c r="W195" s="253" t="s">
        <v>139</v>
      </c>
      <c r="X195" s="153"/>
      <c r="Y195" s="204">
        <v>5.3</v>
      </c>
      <c r="Z195" s="204"/>
      <c r="AA195" s="253" t="s">
        <v>140</v>
      </c>
      <c r="AB195" s="153"/>
      <c r="AC195" s="153"/>
      <c r="AD195" s="153"/>
      <c r="AE195" s="153"/>
      <c r="AF195" s="153"/>
      <c r="AG195" s="153"/>
      <c r="AH195" s="153"/>
      <c r="AI195" s="153"/>
      <c r="AJ195" s="153"/>
      <c r="AK195" s="153"/>
      <c r="AL195" s="153"/>
      <c r="AM195" s="225">
        <v>1.004</v>
      </c>
      <c r="AN195" s="225"/>
      <c r="AO195" s="251"/>
    </row>
    <row r="196" spans="2:41" ht="10.5" customHeight="1" x14ac:dyDescent="0.2">
      <c r="B196" s="248" t="s">
        <v>141</v>
      </c>
      <c r="C196" s="228"/>
      <c r="D196" s="228"/>
      <c r="E196" s="228"/>
      <c r="F196" s="228"/>
      <c r="G196" s="228"/>
      <c r="H196" s="228"/>
      <c r="I196" s="202">
        <v>580</v>
      </c>
      <c r="J196" s="202"/>
      <c r="K196" s="202"/>
      <c r="L196" s="227" t="s">
        <v>142</v>
      </c>
      <c r="M196" s="228"/>
      <c r="N196" s="228"/>
      <c r="O196" s="228"/>
      <c r="P196" s="202">
        <v>60</v>
      </c>
      <c r="Q196" s="202"/>
      <c r="R196" s="202"/>
      <c r="S196" s="227" t="s">
        <v>143</v>
      </c>
      <c r="T196" s="227"/>
      <c r="U196" s="227"/>
      <c r="V196" s="227"/>
      <c r="W196" s="227"/>
      <c r="X196" s="227"/>
      <c r="Y196" s="227"/>
      <c r="Z196" s="227"/>
      <c r="AA196" s="227"/>
      <c r="AB196" s="227"/>
      <c r="AC196" s="227"/>
      <c r="AD196" s="227"/>
      <c r="AE196" s="227"/>
      <c r="AF196" s="227"/>
      <c r="AG196" s="227"/>
      <c r="AH196" s="227"/>
      <c r="AI196" s="227"/>
      <c r="AJ196" s="227"/>
      <c r="AK196" s="227"/>
      <c r="AL196" s="227"/>
      <c r="AM196" s="2"/>
      <c r="AN196" s="2"/>
      <c r="AO196" s="17"/>
    </row>
    <row r="197" spans="2:41" ht="10.5" customHeight="1" x14ac:dyDescent="0.2">
      <c r="B197" s="248" t="s">
        <v>144</v>
      </c>
      <c r="C197" s="228"/>
      <c r="D197" s="228"/>
      <c r="E197" s="228"/>
      <c r="F197" s="228"/>
      <c r="G197" s="228"/>
      <c r="H197" s="228"/>
      <c r="I197" s="228">
        <v>-1084.1471153846101</v>
      </c>
      <c r="J197" s="228"/>
      <c r="K197" s="228"/>
      <c r="L197" s="228"/>
      <c r="M197" s="228"/>
      <c r="N197" s="228"/>
      <c r="O197" s="202">
        <v>16.5</v>
      </c>
      <c r="P197" s="202"/>
      <c r="Q197" s="202"/>
      <c r="R197" s="227" t="s">
        <v>347</v>
      </c>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
      <c r="AN197" s="2"/>
      <c r="AO197" s="17"/>
    </row>
    <row r="198" spans="2:41" ht="10.5" customHeight="1" x14ac:dyDescent="0.2">
      <c r="B198" s="252">
        <v>111</v>
      </c>
      <c r="C198" s="202"/>
      <c r="D198" s="202"/>
      <c r="E198" s="227" t="s">
        <v>146</v>
      </c>
      <c r="F198" s="227"/>
      <c r="G198" s="227"/>
      <c r="H198" s="227"/>
      <c r="I198" s="227">
        <v>-1115.4980769230699</v>
      </c>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17"/>
    </row>
    <row r="199" spans="2:41" ht="10.5" customHeight="1" x14ac:dyDescent="0.2">
      <c r="B199" s="240">
        <v>30</v>
      </c>
      <c r="C199" s="219"/>
      <c r="D199" s="249" t="s">
        <v>199</v>
      </c>
      <c r="E199" s="250"/>
      <c r="F199" s="250"/>
      <c r="G199" s="250"/>
      <c r="H199" s="250"/>
      <c r="I199" s="219">
        <v>33</v>
      </c>
      <c r="J199" s="219"/>
      <c r="K199" s="249" t="s">
        <v>147</v>
      </c>
      <c r="L199" s="250"/>
      <c r="M199" s="250"/>
      <c r="N199" s="250"/>
      <c r="O199" s="250"/>
      <c r="P199" s="250"/>
      <c r="Q199" s="250"/>
      <c r="R199" s="250"/>
      <c r="S199" s="250"/>
      <c r="T199" s="250"/>
      <c r="U199" s="250"/>
      <c r="V199" s="250"/>
      <c r="W199" s="250"/>
      <c r="X199" s="250"/>
      <c r="Y199" s="250"/>
      <c r="Z199" s="250"/>
      <c r="AA199" s="250"/>
      <c r="AB199" s="250"/>
      <c r="AC199" s="1"/>
      <c r="AD199" s="1"/>
      <c r="AE199" s="1"/>
      <c r="AF199" s="1"/>
      <c r="AG199" s="1"/>
      <c r="AH199" s="1"/>
      <c r="AI199" s="1"/>
      <c r="AJ199" s="1"/>
      <c r="AK199" s="1"/>
      <c r="AL199" s="1"/>
      <c r="AM199" s="1"/>
      <c r="AN199" s="1"/>
      <c r="AO199" s="19"/>
    </row>
    <row r="200" spans="2:41" ht="10.5" customHeight="1" x14ac:dyDescent="0.2">
      <c r="B200" s="247" t="s">
        <v>148</v>
      </c>
      <c r="C200" s="247"/>
      <c r="D200" s="247"/>
      <c r="E200" s="247"/>
      <c r="F200" s="247"/>
      <c r="G200" s="247">
        <f>-1*B199</f>
        <v>-30</v>
      </c>
      <c r="H200" s="247"/>
      <c r="I200" s="247"/>
      <c r="J200" s="80" t="s">
        <v>3</v>
      </c>
      <c r="K200" s="247">
        <f>-1*I196</f>
        <v>-580</v>
      </c>
      <c r="L200" s="247"/>
      <c r="M200" s="247"/>
      <c r="N200" s="80" t="s">
        <v>2</v>
      </c>
      <c r="O200" s="247">
        <f t="shared" ref="O200:O201" si="231">K200*G200</f>
        <v>17400</v>
      </c>
      <c r="P200" s="247"/>
      <c r="Q200" s="247"/>
      <c r="R200" s="247"/>
      <c r="S200" s="247"/>
      <c r="T200" s="247"/>
      <c r="U200" s="80"/>
      <c r="V200" s="80"/>
      <c r="W200" s="80"/>
      <c r="X200" s="80"/>
      <c r="Y200" s="80"/>
      <c r="Z200" s="80"/>
      <c r="AA200" s="80"/>
      <c r="AB200" s="80"/>
      <c r="AC200" s="80"/>
      <c r="AD200" s="80"/>
      <c r="AE200" s="80"/>
      <c r="AF200" s="80"/>
      <c r="AG200" s="80"/>
      <c r="AH200" s="80"/>
      <c r="AI200" s="80"/>
      <c r="AJ200" s="80"/>
      <c r="AK200" s="80"/>
      <c r="AL200" s="80"/>
      <c r="AM200" s="80"/>
      <c r="AN200" s="80"/>
      <c r="AO200" s="80"/>
    </row>
    <row r="201" spans="2:41" ht="10.5" customHeight="1" x14ac:dyDescent="0.2">
      <c r="B201" s="194" t="s">
        <v>149</v>
      </c>
      <c r="C201" s="194"/>
      <c r="D201" s="194"/>
      <c r="E201" s="194"/>
      <c r="F201" s="194"/>
      <c r="G201" s="194">
        <f>I199</f>
        <v>33</v>
      </c>
      <c r="H201" s="194"/>
      <c r="I201" s="194"/>
      <c r="J201" s="111" t="s">
        <v>3</v>
      </c>
      <c r="K201" s="194">
        <f>-1*P196</f>
        <v>-60</v>
      </c>
      <c r="L201" s="194"/>
      <c r="M201" s="194"/>
      <c r="N201" s="111" t="s">
        <v>2</v>
      </c>
      <c r="O201" s="194">
        <f t="shared" si="231"/>
        <v>-1980</v>
      </c>
      <c r="P201" s="194"/>
      <c r="Q201" s="194"/>
      <c r="R201" s="194"/>
      <c r="S201" s="194"/>
      <c r="T201" s="194"/>
      <c r="U201" s="80"/>
      <c r="V201" s="80"/>
      <c r="W201" s="80"/>
      <c r="X201" s="80"/>
      <c r="Y201" s="80"/>
      <c r="Z201" s="80"/>
      <c r="AA201" s="80"/>
      <c r="AB201" s="80"/>
      <c r="AC201" s="80"/>
      <c r="AD201" s="80"/>
      <c r="AE201" s="80"/>
      <c r="AF201" s="80"/>
      <c r="AG201" s="80"/>
      <c r="AH201" s="80"/>
      <c r="AI201" s="80"/>
      <c r="AJ201" s="80"/>
      <c r="AK201" s="80"/>
      <c r="AL201" s="80"/>
      <c r="AM201" s="80"/>
      <c r="AN201" s="80"/>
      <c r="AO201" s="80"/>
    </row>
    <row r="202" spans="2:41" ht="10.5" customHeight="1" x14ac:dyDescent="0.2">
      <c r="B202" s="80"/>
      <c r="C202" s="80"/>
      <c r="D202" s="80"/>
      <c r="E202" s="80"/>
      <c r="F202" s="80"/>
      <c r="G202" s="80"/>
      <c r="H202" s="80"/>
      <c r="I202" s="80"/>
      <c r="J202" s="80"/>
      <c r="K202" s="214">
        <f t="shared" ref="K202" si="232">SUM(K200:M201)*-1</f>
        <v>640</v>
      </c>
      <c r="L202" s="214"/>
      <c r="M202" s="214"/>
      <c r="N202" s="80"/>
      <c r="O202" s="214">
        <f t="shared" ref="O202" si="233">SUM(O200:T201)</f>
        <v>15420</v>
      </c>
      <c r="P202" s="214"/>
      <c r="Q202" s="214"/>
      <c r="R202" s="214"/>
      <c r="S202" s="214"/>
      <c r="T202" s="214"/>
      <c r="U202" s="80"/>
      <c r="V202" s="80"/>
      <c r="W202" s="80"/>
      <c r="X202" s="80"/>
      <c r="Y202" s="80"/>
      <c r="Z202" s="80"/>
      <c r="AA202" s="80"/>
      <c r="AB202" s="80"/>
      <c r="AC202" s="80"/>
      <c r="AD202" s="80"/>
      <c r="AE202" s="80"/>
      <c r="AF202" s="80"/>
      <c r="AG202" s="80"/>
      <c r="AH202" s="80"/>
      <c r="AI202" s="80"/>
      <c r="AJ202" s="80"/>
      <c r="AK202" s="80"/>
      <c r="AL202" s="80"/>
      <c r="AM202" s="80"/>
      <c r="AN202" s="80"/>
      <c r="AO202" s="80"/>
    </row>
    <row r="203" spans="2:41" ht="10.5" customHeight="1" x14ac:dyDescent="0.2">
      <c r="B203" s="80" t="s">
        <v>359</v>
      </c>
      <c r="C203" s="80"/>
      <c r="D203" s="80"/>
      <c r="E203" s="80"/>
      <c r="F203" s="80"/>
      <c r="G203" s="80"/>
      <c r="H203" s="80"/>
      <c r="I203" s="80"/>
      <c r="J203" s="80"/>
      <c r="K203" s="80"/>
      <c r="L203" s="80"/>
      <c r="M203" s="80" t="s">
        <v>367</v>
      </c>
      <c r="N203" s="80"/>
      <c r="O203" s="80"/>
      <c r="P203" s="80"/>
      <c r="Q203" s="80"/>
      <c r="R203" s="80"/>
      <c r="S203" s="80"/>
      <c r="T203" s="80"/>
      <c r="U203" s="80"/>
      <c r="V203" s="80"/>
      <c r="W203" s="80"/>
      <c r="X203" s="80"/>
      <c r="Y203" s="80"/>
      <c r="Z203" s="80"/>
      <c r="AA203" s="80" t="s">
        <v>363</v>
      </c>
      <c r="AB203" s="80"/>
      <c r="AC203" s="80"/>
      <c r="AD203" s="80"/>
      <c r="AE203" s="80"/>
      <c r="AF203" s="80"/>
      <c r="AG203" s="80"/>
      <c r="AH203" s="80"/>
      <c r="AI203" s="80"/>
      <c r="AJ203" s="80"/>
      <c r="AK203" s="80"/>
      <c r="AL203" s="80"/>
      <c r="AM203" s="80"/>
      <c r="AN203" s="80"/>
      <c r="AO203" s="80"/>
    </row>
    <row r="204" spans="2:41" ht="10.5" customHeight="1" x14ac:dyDescent="0.2">
      <c r="B204" s="112"/>
      <c r="C204" s="216" t="s">
        <v>121</v>
      </c>
      <c r="D204" s="216" t="s">
        <v>122</v>
      </c>
      <c r="E204" s="111"/>
      <c r="F204" s="111" t="s">
        <v>92</v>
      </c>
      <c r="G204" s="111"/>
      <c r="H204" s="80"/>
      <c r="I204" s="80"/>
      <c r="J204" s="80"/>
      <c r="K204" s="80"/>
      <c r="L204" s="80"/>
      <c r="M204" s="247" t="s">
        <v>91</v>
      </c>
      <c r="N204" s="247" t="s">
        <v>122</v>
      </c>
      <c r="O204" s="194" t="s">
        <v>92</v>
      </c>
      <c r="P204" s="194"/>
      <c r="Q204" s="38" t="s">
        <v>105</v>
      </c>
      <c r="R204" s="194" t="s">
        <v>93</v>
      </c>
      <c r="S204" s="194"/>
      <c r="T204" s="80"/>
      <c r="U204" s="80"/>
      <c r="V204" s="80"/>
      <c r="W204" s="80"/>
      <c r="X204" s="80"/>
      <c r="Y204" s="80"/>
      <c r="Z204" s="80"/>
      <c r="AA204" s="80"/>
      <c r="AB204" s="247" t="s">
        <v>6</v>
      </c>
      <c r="AC204" s="247" t="s">
        <v>2</v>
      </c>
      <c r="AD204" s="194" t="s">
        <v>158</v>
      </c>
      <c r="AE204" s="194"/>
      <c r="AF204" s="194"/>
      <c r="AG204" s="208" t="s">
        <v>83</v>
      </c>
      <c r="AH204" s="194" t="s">
        <v>365</v>
      </c>
      <c r="AI204" s="194"/>
      <c r="AJ204" s="247" t="s">
        <v>69</v>
      </c>
      <c r="AK204" s="247">
        <v>1</v>
      </c>
      <c r="AL204" s="208" t="s">
        <v>8</v>
      </c>
      <c r="AM204" s="80"/>
      <c r="AN204" s="80"/>
      <c r="AO204" s="80"/>
    </row>
    <row r="205" spans="2:41" ht="10.5" customHeight="1" x14ac:dyDescent="0.2">
      <c r="B205" s="112"/>
      <c r="C205" s="216"/>
      <c r="D205" s="216"/>
      <c r="E205" s="216" t="s">
        <v>153</v>
      </c>
      <c r="F205" s="216"/>
      <c r="G205" s="216"/>
      <c r="H205" s="80"/>
      <c r="I205" s="80"/>
      <c r="J205" s="80"/>
      <c r="K205" s="80"/>
      <c r="L205" s="80"/>
      <c r="M205" s="247"/>
      <c r="N205" s="247"/>
      <c r="O205" s="247" t="s">
        <v>94</v>
      </c>
      <c r="P205" s="247"/>
      <c r="Q205" s="247"/>
      <c r="R205" s="247"/>
      <c r="S205" s="247"/>
      <c r="T205" s="80"/>
      <c r="U205" s="80"/>
      <c r="V205" s="80"/>
      <c r="W205" s="80"/>
      <c r="X205" s="80"/>
      <c r="Y205" s="80"/>
      <c r="Z205" s="80"/>
      <c r="AA205" s="80"/>
      <c r="AB205" s="247"/>
      <c r="AC205" s="247"/>
      <c r="AD205" s="247" t="s">
        <v>124</v>
      </c>
      <c r="AE205" s="247"/>
      <c r="AF205" s="247"/>
      <c r="AG205" s="208"/>
      <c r="AH205" s="247" t="s">
        <v>362</v>
      </c>
      <c r="AI205" s="247"/>
      <c r="AJ205" s="247"/>
      <c r="AK205" s="247"/>
      <c r="AL205" s="208"/>
      <c r="AM205" s="80"/>
      <c r="AN205" s="80"/>
      <c r="AO205" s="80"/>
    </row>
    <row r="206" spans="2:41" ht="10.5" customHeight="1" x14ac:dyDescent="0.2">
      <c r="B206" s="112"/>
      <c r="C206" s="112"/>
      <c r="D206" s="216" t="s">
        <v>122</v>
      </c>
      <c r="E206" s="254">
        <f t="shared" ref="E206" si="234">K202</f>
        <v>640</v>
      </c>
      <c r="F206" s="254"/>
      <c r="G206" s="254"/>
      <c r="H206" s="80"/>
      <c r="I206" s="80"/>
      <c r="J206" s="80"/>
      <c r="K206" s="80"/>
      <c r="L206" s="80"/>
      <c r="M206" s="247"/>
      <c r="N206" s="247" t="s">
        <v>122</v>
      </c>
      <c r="O206" s="194">
        <f t="shared" ref="O206" si="235">O202</f>
        <v>15420</v>
      </c>
      <c r="P206" s="194"/>
      <c r="Q206" s="194"/>
      <c r="R206" s="194"/>
      <c r="S206" s="194"/>
      <c r="T206" s="80"/>
      <c r="U206" s="80"/>
      <c r="V206" s="80"/>
      <c r="W206" s="80"/>
      <c r="X206" s="80"/>
      <c r="Y206" s="80"/>
      <c r="Z206" s="80"/>
      <c r="AA206" s="80"/>
      <c r="AB206" s="80"/>
      <c r="AC206" s="247" t="s">
        <v>2</v>
      </c>
      <c r="AD206" s="194">
        <f>T195</f>
        <v>6200</v>
      </c>
      <c r="AE206" s="194"/>
      <c r="AF206" s="194"/>
      <c r="AG206" s="111" t="s">
        <v>7</v>
      </c>
      <c r="AH206" s="194">
        <f t="shared" ref="AH206" si="236">K202</f>
        <v>640</v>
      </c>
      <c r="AI206" s="194"/>
      <c r="AJ206" s="247" t="s">
        <v>3</v>
      </c>
      <c r="AK206" s="255">
        <f>I195</f>
        <v>1.0249999999999999</v>
      </c>
      <c r="AL206" s="255"/>
      <c r="AM206" s="111" t="s">
        <v>7</v>
      </c>
      <c r="AN206" s="255">
        <f>AM195</f>
        <v>1.004</v>
      </c>
      <c r="AO206" s="255"/>
    </row>
    <row r="207" spans="2:41" ht="10.5" customHeight="1" x14ac:dyDescent="0.2">
      <c r="B207" s="112"/>
      <c r="C207" s="112"/>
      <c r="D207" s="216"/>
      <c r="E207" s="216">
        <f>O197</f>
        <v>16.5</v>
      </c>
      <c r="F207" s="216"/>
      <c r="G207" s="216"/>
      <c r="H207" s="80"/>
      <c r="I207" s="80"/>
      <c r="J207" s="80"/>
      <c r="K207" s="80"/>
      <c r="L207" s="80"/>
      <c r="M207" s="247"/>
      <c r="N207" s="247"/>
      <c r="O207" s="247">
        <f>B198</f>
        <v>111</v>
      </c>
      <c r="P207" s="247"/>
      <c r="Q207" s="247"/>
      <c r="R207" s="247"/>
      <c r="S207" s="247"/>
      <c r="T207" s="80"/>
      <c r="U207" s="80"/>
      <c r="V207" s="80"/>
      <c r="W207" s="80"/>
      <c r="X207" s="80"/>
      <c r="Y207" s="80"/>
      <c r="Z207" s="80"/>
      <c r="AA207" s="80"/>
      <c r="AB207" s="80"/>
      <c r="AC207" s="247"/>
      <c r="AD207" s="247">
        <f>O197</f>
        <v>16.5</v>
      </c>
      <c r="AE207" s="247"/>
      <c r="AF207" s="247"/>
      <c r="AG207" s="247"/>
      <c r="AH207" s="247"/>
      <c r="AI207" s="247"/>
      <c r="AJ207" s="247"/>
      <c r="AK207" s="80"/>
      <c r="AL207" s="247">
        <f>AM195</f>
        <v>1.004</v>
      </c>
      <c r="AM207" s="247"/>
      <c r="AN207" s="247"/>
      <c r="AO207" s="80"/>
    </row>
    <row r="208" spans="2:41" ht="10.5" customHeight="1" x14ac:dyDescent="0.2">
      <c r="B208" s="80"/>
      <c r="C208" s="80"/>
      <c r="D208" s="247" t="s">
        <v>2</v>
      </c>
      <c r="E208" s="212">
        <f t="shared" ref="E208" si="237">ROUND(E206/E207,2)</f>
        <v>38.79</v>
      </c>
      <c r="F208" s="212"/>
      <c r="G208" s="212"/>
      <c r="H208" s="247" t="s">
        <v>23</v>
      </c>
      <c r="I208" s="247"/>
      <c r="J208" s="80"/>
      <c r="K208" s="80"/>
      <c r="L208" s="80"/>
      <c r="M208" s="113"/>
      <c r="N208" s="247" t="s">
        <v>122</v>
      </c>
      <c r="O208" s="212">
        <f t="shared" ref="O208" si="238">ROUND(O206/O207,2)</f>
        <v>138.91999999999999</v>
      </c>
      <c r="P208" s="212"/>
      <c r="Q208" s="212"/>
      <c r="R208" s="247" t="s">
        <v>70</v>
      </c>
      <c r="S208" s="247"/>
      <c r="T208" s="80"/>
      <c r="U208" s="80"/>
      <c r="V208" s="80"/>
      <c r="W208" s="80"/>
      <c r="X208" s="80"/>
      <c r="Y208" s="80"/>
      <c r="Z208" s="80"/>
      <c r="AA208" s="80"/>
      <c r="AB208" s="80"/>
      <c r="AC208" s="247" t="s">
        <v>2</v>
      </c>
      <c r="AD208" s="212">
        <f t="shared" ref="AD208" si="239">((AD206-AH206)/AD207)*((AK206-AN206)/AL207)</f>
        <v>7.0481709525533924</v>
      </c>
      <c r="AE208" s="212"/>
      <c r="AF208" s="212"/>
      <c r="AG208" s="212"/>
      <c r="AH208" s="247" t="s">
        <v>41</v>
      </c>
      <c r="AI208" s="247"/>
      <c r="AJ208" s="80"/>
      <c r="AK208" s="80"/>
      <c r="AL208" s="80"/>
      <c r="AM208" s="80"/>
      <c r="AN208" s="80"/>
      <c r="AO208" s="80"/>
    </row>
    <row r="209" spans="2:41" ht="10.5" customHeight="1" x14ac:dyDescent="0.2">
      <c r="B209" s="80"/>
      <c r="C209" s="80"/>
      <c r="D209" s="247"/>
      <c r="E209" s="212"/>
      <c r="F209" s="212"/>
      <c r="G209" s="212"/>
      <c r="H209" s="247"/>
      <c r="I209" s="247"/>
      <c r="J209" s="80"/>
      <c r="K209" s="80"/>
      <c r="L209" s="80"/>
      <c r="M209" s="113"/>
      <c r="N209" s="247"/>
      <c r="O209" s="212"/>
      <c r="P209" s="212"/>
      <c r="Q209" s="212"/>
      <c r="R209" s="247"/>
      <c r="S209" s="247"/>
      <c r="T209" s="80"/>
      <c r="U209" s="80"/>
      <c r="V209" s="80"/>
      <c r="W209" s="80"/>
      <c r="X209" s="80"/>
      <c r="Y209" s="80"/>
      <c r="Z209" s="80"/>
      <c r="AA209" s="80"/>
      <c r="AB209" s="80"/>
      <c r="AC209" s="247"/>
      <c r="AD209" s="212"/>
      <c r="AE209" s="212"/>
      <c r="AF209" s="212"/>
      <c r="AG209" s="212"/>
      <c r="AH209" s="247"/>
      <c r="AI209" s="247"/>
      <c r="AJ209" s="80"/>
      <c r="AK209" s="80"/>
      <c r="AL209" s="80"/>
      <c r="AM209" s="80"/>
      <c r="AN209" s="80"/>
      <c r="AO209" s="80"/>
    </row>
    <row r="210" spans="2:41" ht="10.5" customHeight="1" x14ac:dyDescent="0.2">
      <c r="B210" s="80"/>
      <c r="C210" s="80"/>
      <c r="D210" s="80"/>
      <c r="E210" s="80"/>
      <c r="F210" s="80"/>
      <c r="G210" s="80"/>
      <c r="H210" s="80"/>
      <c r="I210" s="80"/>
      <c r="J210" s="80"/>
      <c r="K210" s="80"/>
      <c r="L210" s="80"/>
      <c r="M210" s="80" t="s">
        <v>385</v>
      </c>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row>
    <row r="211" spans="2:41" ht="10.5" customHeight="1" x14ac:dyDescent="0.2">
      <c r="B211" s="80"/>
      <c r="C211" s="80"/>
      <c r="D211" s="80"/>
      <c r="E211" s="80"/>
      <c r="F211" s="80"/>
      <c r="G211" s="80"/>
      <c r="H211" s="80"/>
      <c r="I211" s="80"/>
      <c r="J211" s="80"/>
      <c r="K211" s="80"/>
      <c r="L211" s="80"/>
      <c r="M211" s="241">
        <f t="shared" ref="M211" si="240">O208</f>
        <v>138.91999999999999</v>
      </c>
      <c r="N211" s="194"/>
      <c r="O211" s="194"/>
      <c r="P211" s="194"/>
      <c r="Q211" s="247" t="s">
        <v>2</v>
      </c>
      <c r="R211" s="212">
        <f t="shared" ref="R211" si="241">ROUND(M211/M212,2)</f>
        <v>69.459999999999994</v>
      </c>
      <c r="S211" s="212"/>
      <c r="T211" s="212"/>
      <c r="U211" s="247" t="s">
        <v>23</v>
      </c>
      <c r="V211" s="247"/>
      <c r="W211" s="80"/>
      <c r="X211" s="80"/>
      <c r="Y211" s="80"/>
      <c r="Z211" s="80"/>
      <c r="AA211" s="80"/>
      <c r="AB211" s="80"/>
      <c r="AC211" s="80"/>
      <c r="AD211" s="80"/>
      <c r="AE211" s="80"/>
      <c r="AF211" s="80"/>
      <c r="AG211" s="80"/>
      <c r="AH211" s="80"/>
      <c r="AI211" s="80"/>
      <c r="AJ211" s="80"/>
      <c r="AK211" s="80"/>
      <c r="AL211" s="80"/>
      <c r="AM211" s="80"/>
      <c r="AN211" s="80"/>
      <c r="AO211" s="80"/>
    </row>
    <row r="212" spans="2:41" ht="10.5" customHeight="1" x14ac:dyDescent="0.2">
      <c r="B212" s="80"/>
      <c r="C212" s="80"/>
      <c r="D212" s="80"/>
      <c r="E212" s="80"/>
      <c r="F212" s="80"/>
      <c r="G212" s="80"/>
      <c r="H212" s="80"/>
      <c r="I212" s="80"/>
      <c r="J212" s="80"/>
      <c r="K212" s="80"/>
      <c r="L212" s="80"/>
      <c r="M212" s="216">
        <v>2</v>
      </c>
      <c r="N212" s="216"/>
      <c r="O212" s="216"/>
      <c r="P212" s="216"/>
      <c r="Q212" s="247"/>
      <c r="R212" s="212"/>
      <c r="S212" s="212"/>
      <c r="T212" s="212"/>
      <c r="U212" s="247"/>
      <c r="V212" s="247"/>
      <c r="W212" s="80"/>
      <c r="X212" s="80"/>
      <c r="Y212" s="80"/>
      <c r="Z212" s="80"/>
      <c r="AA212" s="80"/>
      <c r="AB212" s="80"/>
      <c r="AC212" s="80"/>
      <c r="AD212" s="80"/>
      <c r="AE212" s="80"/>
      <c r="AF212" s="80"/>
      <c r="AG212" s="80"/>
      <c r="AH212" s="80"/>
      <c r="AI212" s="80"/>
      <c r="AJ212" s="80"/>
      <c r="AK212" s="80"/>
      <c r="AL212" s="80"/>
      <c r="AM212" s="80"/>
      <c r="AN212" s="80"/>
      <c r="AO212" s="80"/>
    </row>
    <row r="213" spans="2:41" ht="10.5" customHeight="1" x14ac:dyDescent="0.2">
      <c r="B213" s="80" t="s">
        <v>364</v>
      </c>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row>
    <row r="214" spans="2:41" ht="10.5" customHeight="1" x14ac:dyDescent="0.2">
      <c r="B214" s="208" t="s">
        <v>96</v>
      </c>
      <c r="C214" s="208"/>
      <c r="D214" s="208"/>
      <c r="E214" s="208"/>
      <c r="F214" s="80" t="s">
        <v>2</v>
      </c>
      <c r="G214" s="247">
        <f>Y195*100</f>
        <v>530</v>
      </c>
      <c r="H214" s="247"/>
      <c r="I214" s="247"/>
      <c r="J214" s="80" t="s">
        <v>0</v>
      </c>
      <c r="K214" s="247">
        <f t="shared" ref="K214" si="242">E208</f>
        <v>38.79</v>
      </c>
      <c r="L214" s="247"/>
      <c r="M214" s="247"/>
      <c r="N214" s="80" t="s">
        <v>0</v>
      </c>
      <c r="O214" s="213">
        <f t="shared" ref="O214" si="243">R211</f>
        <v>69.459999999999994</v>
      </c>
      <c r="P214" s="247"/>
      <c r="Q214" s="247"/>
      <c r="R214" s="80" t="s">
        <v>1</v>
      </c>
      <c r="S214" s="213">
        <f t="shared" ref="S214" si="244">ROUND(AD208,2)</f>
        <v>7.05</v>
      </c>
      <c r="T214" s="247"/>
      <c r="U214" s="247"/>
      <c r="V214" s="80" t="s">
        <v>4</v>
      </c>
      <c r="W214" s="256">
        <f t="shared" ref="W214" si="245">G214-K214-O214+S214</f>
        <v>428.8</v>
      </c>
      <c r="X214" s="256"/>
      <c r="Y214" s="256"/>
      <c r="Z214" s="80" t="s">
        <v>4</v>
      </c>
      <c r="AA214" s="212">
        <f t="shared" ref="AA214:AA215" si="246">W214/100</f>
        <v>4.2880000000000003</v>
      </c>
      <c r="AB214" s="212"/>
      <c r="AC214" s="212"/>
      <c r="AD214" s="80" t="s">
        <v>5</v>
      </c>
      <c r="AE214" s="80"/>
      <c r="AF214" s="80"/>
      <c r="AG214" s="80"/>
      <c r="AH214" s="80"/>
      <c r="AI214" s="80"/>
      <c r="AJ214" s="80"/>
      <c r="AK214" s="80"/>
      <c r="AL214" s="80"/>
      <c r="AM214" s="80"/>
      <c r="AN214" s="80"/>
      <c r="AO214" s="80"/>
    </row>
    <row r="215" spans="2:41" ht="10.5" customHeight="1" x14ac:dyDescent="0.2">
      <c r="B215" s="208" t="s">
        <v>97</v>
      </c>
      <c r="C215" s="208"/>
      <c r="D215" s="208"/>
      <c r="E215" s="208"/>
      <c r="F215" s="80" t="s">
        <v>2</v>
      </c>
      <c r="G215" s="247">
        <f>Y195*100</f>
        <v>530</v>
      </c>
      <c r="H215" s="247"/>
      <c r="I215" s="247"/>
      <c r="J215" s="80" t="s">
        <v>0</v>
      </c>
      <c r="K215" s="247">
        <f t="shared" ref="K215" si="247">E208</f>
        <v>38.79</v>
      </c>
      <c r="L215" s="247"/>
      <c r="M215" s="247"/>
      <c r="N215" s="80" t="s">
        <v>1</v>
      </c>
      <c r="O215" s="213">
        <f t="shared" ref="O215" si="248">R211</f>
        <v>69.459999999999994</v>
      </c>
      <c r="P215" s="247"/>
      <c r="Q215" s="247"/>
      <c r="R215" s="80" t="s">
        <v>1</v>
      </c>
      <c r="S215" s="213">
        <f t="shared" ref="S215" si="249">ROUND(AD208,2)</f>
        <v>7.05</v>
      </c>
      <c r="T215" s="247"/>
      <c r="U215" s="247"/>
      <c r="V215" s="80" t="s">
        <v>4</v>
      </c>
      <c r="W215" s="256">
        <f t="shared" ref="W215" si="250">G215-K215+O215+S215</f>
        <v>567.71999999999991</v>
      </c>
      <c r="X215" s="256"/>
      <c r="Y215" s="256"/>
      <c r="Z215" s="80" t="s">
        <v>4</v>
      </c>
      <c r="AA215" s="212">
        <f t="shared" si="246"/>
        <v>5.6771999999999991</v>
      </c>
      <c r="AB215" s="212"/>
      <c r="AC215" s="212"/>
      <c r="AD215" s="80" t="s">
        <v>5</v>
      </c>
      <c r="AE215" s="80"/>
      <c r="AF215" s="80"/>
      <c r="AG215" s="80"/>
      <c r="AH215" s="80"/>
      <c r="AI215" s="80"/>
      <c r="AJ215" s="80"/>
      <c r="AK215" s="80"/>
      <c r="AL215" s="80"/>
      <c r="AM215" s="80"/>
      <c r="AN215" s="80"/>
      <c r="AO215" s="80"/>
    </row>
    <row r="216" spans="2:41" ht="13.5" customHeight="1" x14ac:dyDescent="0.2"/>
    <row r="217" spans="2:41" ht="10.5" customHeight="1" x14ac:dyDescent="0.2">
      <c r="B217" s="8" t="s">
        <v>245</v>
      </c>
    </row>
    <row r="218" spans="2:41" ht="10.5" customHeight="1" x14ac:dyDescent="0.2">
      <c r="B218" s="152" t="s">
        <v>63</v>
      </c>
      <c r="C218" s="153"/>
      <c r="D218" s="153"/>
      <c r="E218" s="153"/>
      <c r="F218" s="153"/>
      <c r="G218" s="153"/>
      <c r="H218" s="153"/>
      <c r="I218" s="204">
        <v>1.0249999999999999</v>
      </c>
      <c r="J218" s="204"/>
      <c r="K218" s="204"/>
      <c r="L218" s="253" t="s">
        <v>138</v>
      </c>
      <c r="M218" s="153"/>
      <c r="N218" s="153"/>
      <c r="O218" s="153"/>
      <c r="P218" s="153"/>
      <c r="Q218" s="153"/>
      <c r="R218" s="153"/>
      <c r="S218" s="153"/>
      <c r="T218" s="204">
        <v>7100</v>
      </c>
      <c r="U218" s="204"/>
      <c r="V218" s="204"/>
      <c r="W218" s="253" t="s">
        <v>139</v>
      </c>
      <c r="X218" s="153"/>
      <c r="Y218" s="204">
        <v>6.8</v>
      </c>
      <c r="Z218" s="204"/>
      <c r="AA218" s="253" t="s">
        <v>140</v>
      </c>
      <c r="AB218" s="153"/>
      <c r="AC218" s="153"/>
      <c r="AD218" s="153"/>
      <c r="AE218" s="153"/>
      <c r="AF218" s="153"/>
      <c r="AG218" s="153"/>
      <c r="AH218" s="153"/>
      <c r="AI218" s="153"/>
      <c r="AJ218" s="153"/>
      <c r="AK218" s="153"/>
      <c r="AL218" s="153"/>
      <c r="AM218" s="225">
        <v>1.0029999999999999</v>
      </c>
      <c r="AN218" s="225"/>
      <c r="AO218" s="251"/>
    </row>
    <row r="219" spans="2:41" ht="10.5" customHeight="1" x14ac:dyDescent="0.2">
      <c r="B219" s="248" t="s">
        <v>141</v>
      </c>
      <c r="C219" s="228"/>
      <c r="D219" s="228"/>
      <c r="E219" s="228"/>
      <c r="F219" s="228"/>
      <c r="G219" s="228"/>
      <c r="H219" s="228"/>
      <c r="I219" s="202">
        <v>720</v>
      </c>
      <c r="J219" s="202"/>
      <c r="K219" s="202"/>
      <c r="L219" s="227" t="s">
        <v>142</v>
      </c>
      <c r="M219" s="228"/>
      <c r="N219" s="228"/>
      <c r="O219" s="228"/>
      <c r="P219" s="202">
        <v>85</v>
      </c>
      <c r="Q219" s="202"/>
      <c r="R219" s="202"/>
      <c r="S219" s="227" t="s">
        <v>143</v>
      </c>
      <c r="T219" s="227"/>
      <c r="U219" s="227"/>
      <c r="V219" s="227"/>
      <c r="W219" s="227"/>
      <c r="X219" s="227"/>
      <c r="Y219" s="227"/>
      <c r="Z219" s="227"/>
      <c r="AA219" s="227"/>
      <c r="AB219" s="227"/>
      <c r="AC219" s="227"/>
      <c r="AD219" s="227"/>
      <c r="AE219" s="227"/>
      <c r="AF219" s="227"/>
      <c r="AG219" s="227"/>
      <c r="AH219" s="227"/>
      <c r="AI219" s="227"/>
      <c r="AJ219" s="227"/>
      <c r="AK219" s="227"/>
      <c r="AL219" s="227"/>
      <c r="AM219" s="2"/>
      <c r="AN219" s="2"/>
      <c r="AO219" s="17"/>
    </row>
    <row r="220" spans="2:41" ht="10.5" customHeight="1" x14ac:dyDescent="0.2">
      <c r="B220" s="248" t="s">
        <v>144</v>
      </c>
      <c r="C220" s="228"/>
      <c r="D220" s="228"/>
      <c r="E220" s="228"/>
      <c r="F220" s="228"/>
      <c r="G220" s="228"/>
      <c r="H220" s="228"/>
      <c r="I220" s="228">
        <v>-1240.90192307692</v>
      </c>
      <c r="J220" s="228"/>
      <c r="K220" s="228"/>
      <c r="L220" s="228"/>
      <c r="M220" s="228"/>
      <c r="N220" s="228"/>
      <c r="O220" s="202">
        <v>30</v>
      </c>
      <c r="P220" s="202"/>
      <c r="Q220" s="202"/>
      <c r="R220" s="227" t="s">
        <v>348</v>
      </c>
      <c r="S220" s="227"/>
      <c r="T220" s="227"/>
      <c r="U220" s="227"/>
      <c r="V220" s="227"/>
      <c r="W220" s="227"/>
      <c r="X220" s="227"/>
      <c r="Y220" s="227"/>
      <c r="Z220" s="227"/>
      <c r="AA220" s="227"/>
      <c r="AB220" s="227"/>
      <c r="AC220" s="227"/>
      <c r="AD220" s="227"/>
      <c r="AE220" s="227"/>
      <c r="AF220" s="227"/>
      <c r="AG220" s="227"/>
      <c r="AH220" s="227"/>
      <c r="AI220" s="227"/>
      <c r="AJ220" s="227"/>
      <c r="AK220" s="227"/>
      <c r="AL220" s="227"/>
      <c r="AM220" s="2"/>
      <c r="AN220" s="2"/>
      <c r="AO220" s="17"/>
    </row>
    <row r="221" spans="2:41" ht="10.5" customHeight="1" x14ac:dyDescent="0.2">
      <c r="B221" s="252">
        <v>121</v>
      </c>
      <c r="C221" s="202"/>
      <c r="D221" s="202"/>
      <c r="E221" s="227" t="s">
        <v>146</v>
      </c>
      <c r="F221" s="227"/>
      <c r="G221" s="227"/>
      <c r="H221" s="227"/>
      <c r="I221" s="227">
        <v>-1272.25288461538</v>
      </c>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c r="AK221" s="227"/>
      <c r="AL221" s="227"/>
      <c r="AM221" s="227"/>
      <c r="AN221" s="227"/>
      <c r="AO221" s="17"/>
    </row>
    <row r="222" spans="2:41" ht="10.5" customHeight="1" x14ac:dyDescent="0.2">
      <c r="B222" s="240">
        <v>18</v>
      </c>
      <c r="C222" s="219"/>
      <c r="D222" s="249" t="s">
        <v>199</v>
      </c>
      <c r="E222" s="250"/>
      <c r="F222" s="250"/>
      <c r="G222" s="250"/>
      <c r="H222" s="250"/>
      <c r="I222" s="219">
        <v>26</v>
      </c>
      <c r="J222" s="219"/>
      <c r="K222" s="249" t="s">
        <v>147</v>
      </c>
      <c r="L222" s="250"/>
      <c r="M222" s="250"/>
      <c r="N222" s="250"/>
      <c r="O222" s="250"/>
      <c r="P222" s="250"/>
      <c r="Q222" s="250"/>
      <c r="R222" s="250"/>
      <c r="S222" s="250"/>
      <c r="T222" s="250"/>
      <c r="U222" s="250"/>
      <c r="V222" s="250"/>
      <c r="W222" s="250"/>
      <c r="X222" s="250"/>
      <c r="Y222" s="250"/>
      <c r="Z222" s="250"/>
      <c r="AA222" s="250"/>
      <c r="AB222" s="250"/>
      <c r="AC222" s="1"/>
      <c r="AD222" s="1"/>
      <c r="AE222" s="1"/>
      <c r="AF222" s="1"/>
      <c r="AG222" s="1"/>
      <c r="AH222" s="1"/>
      <c r="AI222" s="1"/>
      <c r="AJ222" s="1"/>
      <c r="AK222" s="1"/>
      <c r="AL222" s="1"/>
      <c r="AM222" s="1"/>
      <c r="AN222" s="1"/>
      <c r="AO222" s="19"/>
    </row>
    <row r="223" spans="2:41" ht="10.5" customHeight="1" x14ac:dyDescent="0.2"/>
    <row r="224" spans="2:41" ht="10.5" customHeight="1" x14ac:dyDescent="0.2">
      <c r="B224" s="247" t="s">
        <v>148</v>
      </c>
      <c r="C224" s="247"/>
      <c r="D224" s="247"/>
      <c r="E224" s="247"/>
      <c r="F224" s="247"/>
      <c r="G224" s="247">
        <f t="shared" ref="G224" si="251">-1*B222</f>
        <v>-18</v>
      </c>
      <c r="H224" s="247"/>
      <c r="I224" s="247"/>
      <c r="J224" s="80" t="s">
        <v>3</v>
      </c>
      <c r="K224" s="247">
        <f t="shared" ref="K224" si="252">-1*I219</f>
        <v>-720</v>
      </c>
      <c r="L224" s="247"/>
      <c r="M224" s="247"/>
      <c r="N224" s="80" t="s">
        <v>2</v>
      </c>
      <c r="O224" s="247">
        <f t="shared" ref="O224:O225" si="253">K224*G224</f>
        <v>12960</v>
      </c>
      <c r="P224" s="247"/>
      <c r="Q224" s="247"/>
      <c r="R224" s="247"/>
      <c r="S224" s="247"/>
      <c r="T224" s="247"/>
      <c r="U224" s="80"/>
      <c r="V224" s="80"/>
      <c r="W224" s="80"/>
      <c r="X224" s="80"/>
      <c r="Y224" s="80"/>
      <c r="Z224" s="80"/>
      <c r="AA224" s="80"/>
      <c r="AB224" s="80"/>
      <c r="AC224" s="80"/>
      <c r="AD224" s="80"/>
      <c r="AE224" s="80"/>
      <c r="AF224" s="80"/>
      <c r="AG224" s="80"/>
      <c r="AH224" s="80"/>
      <c r="AI224" s="80"/>
      <c r="AJ224" s="80"/>
      <c r="AK224" s="80"/>
      <c r="AL224" s="80"/>
      <c r="AM224" s="80"/>
      <c r="AN224" s="80"/>
      <c r="AO224" s="80"/>
    </row>
    <row r="225" spans="2:41" ht="10.5" customHeight="1" x14ac:dyDescent="0.2">
      <c r="B225" s="194" t="s">
        <v>149</v>
      </c>
      <c r="C225" s="194"/>
      <c r="D225" s="194"/>
      <c r="E225" s="194"/>
      <c r="F225" s="194"/>
      <c r="G225" s="194">
        <f t="shared" ref="G225" si="254">I222</f>
        <v>26</v>
      </c>
      <c r="H225" s="194"/>
      <c r="I225" s="194"/>
      <c r="J225" s="111" t="s">
        <v>3</v>
      </c>
      <c r="K225" s="194">
        <f t="shared" ref="K225" si="255">-1*P219</f>
        <v>-85</v>
      </c>
      <c r="L225" s="194"/>
      <c r="M225" s="194"/>
      <c r="N225" s="111" t="s">
        <v>2</v>
      </c>
      <c r="O225" s="194">
        <f t="shared" si="253"/>
        <v>-2210</v>
      </c>
      <c r="P225" s="194"/>
      <c r="Q225" s="194"/>
      <c r="R225" s="194"/>
      <c r="S225" s="194"/>
      <c r="T225" s="194"/>
      <c r="U225" s="80"/>
      <c r="V225" s="80"/>
      <c r="W225" s="80"/>
      <c r="X225" s="80"/>
      <c r="Y225" s="80"/>
      <c r="Z225" s="80"/>
      <c r="AA225" s="80"/>
      <c r="AB225" s="80"/>
      <c r="AC225" s="80"/>
      <c r="AD225" s="80"/>
      <c r="AE225" s="80"/>
      <c r="AF225" s="80"/>
      <c r="AG225" s="80"/>
      <c r="AH225" s="80"/>
      <c r="AI225" s="80"/>
      <c r="AJ225" s="80"/>
      <c r="AK225" s="80"/>
      <c r="AL225" s="80"/>
      <c r="AM225" s="80"/>
      <c r="AN225" s="80"/>
      <c r="AO225" s="80"/>
    </row>
    <row r="226" spans="2:41" ht="10.5" customHeight="1" x14ac:dyDescent="0.2">
      <c r="B226" s="80"/>
      <c r="C226" s="80"/>
      <c r="D226" s="80"/>
      <c r="E226" s="80"/>
      <c r="F226" s="80"/>
      <c r="G226" s="80"/>
      <c r="H226" s="80"/>
      <c r="I226" s="80"/>
      <c r="J226" s="80"/>
      <c r="K226" s="214">
        <f t="shared" ref="K226" si="256">SUM(K224:M225)*-1</f>
        <v>805</v>
      </c>
      <c r="L226" s="214"/>
      <c r="M226" s="214"/>
      <c r="N226" s="80"/>
      <c r="O226" s="214">
        <f t="shared" ref="O226" si="257">SUM(O224:T225)</f>
        <v>10750</v>
      </c>
      <c r="P226" s="214"/>
      <c r="Q226" s="214"/>
      <c r="R226" s="214"/>
      <c r="S226" s="214"/>
      <c r="T226" s="214"/>
      <c r="U226" s="80"/>
      <c r="V226" s="80"/>
      <c r="W226" s="80"/>
      <c r="X226" s="80"/>
      <c r="Y226" s="80"/>
      <c r="Z226" s="80"/>
      <c r="AA226" s="80"/>
      <c r="AB226" s="80"/>
      <c r="AC226" s="80"/>
      <c r="AD226" s="80"/>
      <c r="AE226" s="80"/>
      <c r="AF226" s="80"/>
      <c r="AG226" s="80"/>
      <c r="AH226" s="80"/>
      <c r="AI226" s="80"/>
      <c r="AJ226" s="80"/>
      <c r="AK226" s="80"/>
      <c r="AL226" s="80"/>
      <c r="AM226" s="80"/>
      <c r="AN226" s="80"/>
      <c r="AO226" s="80"/>
    </row>
    <row r="227" spans="2:41" ht="10.5" customHeight="1" x14ac:dyDescent="0.2">
      <c r="B227" s="80" t="s">
        <v>120</v>
      </c>
      <c r="C227" s="80"/>
      <c r="D227" s="80"/>
      <c r="E227" s="80"/>
      <c r="F227" s="80"/>
      <c r="G227" s="80"/>
      <c r="H227" s="80"/>
      <c r="I227" s="80"/>
      <c r="J227" s="80"/>
      <c r="K227" s="80"/>
      <c r="L227" s="80"/>
      <c r="M227" s="80" t="s">
        <v>360</v>
      </c>
      <c r="N227" s="80"/>
      <c r="O227" s="80"/>
      <c r="P227" s="80"/>
      <c r="Q227" s="80"/>
      <c r="R227" s="80"/>
      <c r="S227" s="80"/>
      <c r="T227" s="80"/>
      <c r="U227" s="80"/>
      <c r="V227" s="80"/>
      <c r="W227" s="80"/>
      <c r="X227" s="80"/>
      <c r="Y227" s="80"/>
      <c r="Z227" s="80"/>
      <c r="AA227" s="80" t="s">
        <v>363</v>
      </c>
      <c r="AB227" s="80"/>
      <c r="AC227" s="80"/>
      <c r="AD227" s="80"/>
      <c r="AE227" s="80"/>
      <c r="AF227" s="80"/>
      <c r="AG227" s="80"/>
      <c r="AH227" s="80"/>
      <c r="AI227" s="80"/>
      <c r="AJ227" s="80"/>
      <c r="AK227" s="80"/>
      <c r="AL227" s="80"/>
      <c r="AM227" s="80"/>
      <c r="AN227" s="80"/>
      <c r="AO227" s="80"/>
    </row>
    <row r="228" spans="2:41" ht="10.5" customHeight="1" x14ac:dyDescent="0.2">
      <c r="B228" s="112"/>
      <c r="C228" s="216" t="s">
        <v>121</v>
      </c>
      <c r="D228" s="216" t="s">
        <v>122</v>
      </c>
      <c r="E228" s="111"/>
      <c r="F228" s="111" t="s">
        <v>92</v>
      </c>
      <c r="G228" s="111"/>
      <c r="H228" s="80"/>
      <c r="I228" s="80"/>
      <c r="J228" s="80"/>
      <c r="K228" s="80"/>
      <c r="L228" s="80"/>
      <c r="M228" s="247" t="s">
        <v>91</v>
      </c>
      <c r="N228" s="247" t="s">
        <v>122</v>
      </c>
      <c r="O228" s="194" t="s">
        <v>92</v>
      </c>
      <c r="P228" s="194"/>
      <c r="Q228" s="38" t="s">
        <v>105</v>
      </c>
      <c r="R228" s="194" t="s">
        <v>93</v>
      </c>
      <c r="S228" s="194"/>
      <c r="T228" s="80"/>
      <c r="U228" s="80"/>
      <c r="V228" s="80"/>
      <c r="W228" s="80"/>
      <c r="X228" s="80"/>
      <c r="Y228" s="80"/>
      <c r="Z228" s="80"/>
      <c r="AA228" s="80"/>
      <c r="AB228" s="247" t="s">
        <v>6</v>
      </c>
      <c r="AC228" s="247" t="s">
        <v>2</v>
      </c>
      <c r="AD228" s="194" t="s">
        <v>158</v>
      </c>
      <c r="AE228" s="194"/>
      <c r="AF228" s="194"/>
      <c r="AG228" s="208" t="s">
        <v>83</v>
      </c>
      <c r="AH228" s="194" t="s">
        <v>365</v>
      </c>
      <c r="AI228" s="194"/>
      <c r="AJ228" s="247" t="s">
        <v>69</v>
      </c>
      <c r="AK228" s="247">
        <v>1</v>
      </c>
      <c r="AL228" s="208" t="s">
        <v>8</v>
      </c>
      <c r="AM228" s="80"/>
      <c r="AN228" s="80"/>
      <c r="AO228" s="80"/>
    </row>
    <row r="229" spans="2:41" ht="10.5" customHeight="1" x14ac:dyDescent="0.2">
      <c r="B229" s="112"/>
      <c r="C229" s="216"/>
      <c r="D229" s="216"/>
      <c r="E229" s="216" t="s">
        <v>153</v>
      </c>
      <c r="F229" s="216"/>
      <c r="G229" s="216"/>
      <c r="H229" s="80"/>
      <c r="I229" s="80"/>
      <c r="J229" s="80"/>
      <c r="K229" s="80"/>
      <c r="L229" s="80"/>
      <c r="M229" s="247"/>
      <c r="N229" s="247"/>
      <c r="O229" s="247" t="s">
        <v>94</v>
      </c>
      <c r="P229" s="247"/>
      <c r="Q229" s="247"/>
      <c r="R229" s="247"/>
      <c r="S229" s="247"/>
      <c r="T229" s="80"/>
      <c r="U229" s="80"/>
      <c r="V229" s="80"/>
      <c r="W229" s="80"/>
      <c r="X229" s="80"/>
      <c r="Y229" s="80"/>
      <c r="Z229" s="80"/>
      <c r="AA229" s="80"/>
      <c r="AB229" s="247"/>
      <c r="AC229" s="247"/>
      <c r="AD229" s="247" t="s">
        <v>124</v>
      </c>
      <c r="AE229" s="247"/>
      <c r="AF229" s="247"/>
      <c r="AG229" s="208"/>
      <c r="AH229" s="247" t="s">
        <v>366</v>
      </c>
      <c r="AI229" s="247"/>
      <c r="AJ229" s="247"/>
      <c r="AK229" s="247"/>
      <c r="AL229" s="208"/>
      <c r="AM229" s="80"/>
      <c r="AN229" s="80"/>
      <c r="AO229" s="80"/>
    </row>
    <row r="230" spans="2:41" ht="10.5" customHeight="1" x14ac:dyDescent="0.2">
      <c r="B230" s="112"/>
      <c r="C230" s="112"/>
      <c r="D230" s="216" t="s">
        <v>122</v>
      </c>
      <c r="E230" s="254">
        <f t="shared" ref="E230" si="258">K226</f>
        <v>805</v>
      </c>
      <c r="F230" s="254"/>
      <c r="G230" s="254"/>
      <c r="H230" s="80"/>
      <c r="I230" s="80"/>
      <c r="J230" s="80"/>
      <c r="K230" s="80"/>
      <c r="L230" s="80"/>
      <c r="M230" s="247"/>
      <c r="N230" s="247" t="s">
        <v>122</v>
      </c>
      <c r="O230" s="194">
        <f t="shared" ref="O230" si="259">O226</f>
        <v>10750</v>
      </c>
      <c r="P230" s="194"/>
      <c r="Q230" s="194"/>
      <c r="R230" s="194"/>
      <c r="S230" s="194"/>
      <c r="T230" s="80"/>
      <c r="U230" s="80"/>
      <c r="V230" s="80"/>
      <c r="W230" s="80"/>
      <c r="X230" s="80"/>
      <c r="Y230" s="80"/>
      <c r="Z230" s="80"/>
      <c r="AA230" s="80"/>
      <c r="AB230" s="80"/>
      <c r="AC230" s="247" t="s">
        <v>2</v>
      </c>
      <c r="AD230" s="194">
        <f t="shared" ref="AD230" si="260">T218</f>
        <v>7100</v>
      </c>
      <c r="AE230" s="194"/>
      <c r="AF230" s="194"/>
      <c r="AG230" s="111" t="s">
        <v>7</v>
      </c>
      <c r="AH230" s="194">
        <f t="shared" ref="AH230" si="261">K226</f>
        <v>805</v>
      </c>
      <c r="AI230" s="194"/>
      <c r="AJ230" s="247" t="s">
        <v>3</v>
      </c>
      <c r="AK230" s="255">
        <f t="shared" ref="AK230" si="262">I218</f>
        <v>1.0249999999999999</v>
      </c>
      <c r="AL230" s="255"/>
      <c r="AM230" s="111" t="s">
        <v>7</v>
      </c>
      <c r="AN230" s="255">
        <f t="shared" ref="AN230" si="263">AM218</f>
        <v>1.0029999999999999</v>
      </c>
      <c r="AO230" s="255"/>
    </row>
    <row r="231" spans="2:41" ht="10.5" customHeight="1" x14ac:dyDescent="0.2">
      <c r="B231" s="112"/>
      <c r="C231" s="112"/>
      <c r="D231" s="216"/>
      <c r="E231" s="216">
        <f t="shared" ref="E231" si="264">O220</f>
        <v>30</v>
      </c>
      <c r="F231" s="216"/>
      <c r="G231" s="216"/>
      <c r="H231" s="80"/>
      <c r="I231" s="80"/>
      <c r="J231" s="80"/>
      <c r="K231" s="80"/>
      <c r="L231" s="80"/>
      <c r="M231" s="247"/>
      <c r="N231" s="247"/>
      <c r="O231" s="247">
        <f t="shared" ref="O231" si="265">B221</f>
        <v>121</v>
      </c>
      <c r="P231" s="247"/>
      <c r="Q231" s="247"/>
      <c r="R231" s="247"/>
      <c r="S231" s="247"/>
      <c r="T231" s="80"/>
      <c r="U231" s="80"/>
      <c r="V231" s="80"/>
      <c r="W231" s="80"/>
      <c r="X231" s="80"/>
      <c r="Y231" s="80"/>
      <c r="Z231" s="80"/>
      <c r="AA231" s="80"/>
      <c r="AB231" s="80"/>
      <c r="AC231" s="247"/>
      <c r="AD231" s="247">
        <f t="shared" ref="AD231" si="266">O220</f>
        <v>30</v>
      </c>
      <c r="AE231" s="247"/>
      <c r="AF231" s="247"/>
      <c r="AG231" s="247"/>
      <c r="AH231" s="247"/>
      <c r="AI231" s="247"/>
      <c r="AJ231" s="247"/>
      <c r="AK231" s="80"/>
      <c r="AL231" s="247">
        <f t="shared" ref="AL231" si="267">AM218</f>
        <v>1.0029999999999999</v>
      </c>
      <c r="AM231" s="247"/>
      <c r="AN231" s="247"/>
      <c r="AO231" s="80"/>
    </row>
    <row r="232" spans="2:41" ht="10.5" customHeight="1" x14ac:dyDescent="0.2">
      <c r="B232" s="80"/>
      <c r="C232" s="80"/>
      <c r="D232" s="247" t="s">
        <v>2</v>
      </c>
      <c r="E232" s="212">
        <f t="shared" ref="E232" si="268">ROUND(E230/E231,2)</f>
        <v>26.83</v>
      </c>
      <c r="F232" s="212"/>
      <c r="G232" s="212"/>
      <c r="H232" s="247" t="s">
        <v>23</v>
      </c>
      <c r="I232" s="247"/>
      <c r="J232" s="80"/>
      <c r="K232" s="80"/>
      <c r="L232" s="80"/>
      <c r="M232" s="113"/>
      <c r="N232" s="247" t="s">
        <v>122</v>
      </c>
      <c r="O232" s="212">
        <f t="shared" ref="O232" si="269">ROUND(O230/O231,2)</f>
        <v>88.84</v>
      </c>
      <c r="P232" s="212"/>
      <c r="Q232" s="212"/>
      <c r="R232" s="247" t="s">
        <v>70</v>
      </c>
      <c r="S232" s="247"/>
      <c r="T232" s="80"/>
      <c r="U232" s="80"/>
      <c r="V232" s="80"/>
      <c r="W232" s="80"/>
      <c r="X232" s="80"/>
      <c r="Y232" s="80"/>
      <c r="Z232" s="80"/>
      <c r="AA232" s="80"/>
      <c r="AB232" s="80"/>
      <c r="AC232" s="247" t="s">
        <v>2</v>
      </c>
      <c r="AD232" s="212">
        <f t="shared" ref="AD232" si="270">((AD230-AH230)/AD231)*((AK230-AN230)/AL231)</f>
        <v>4.6025257560651429</v>
      </c>
      <c r="AE232" s="212"/>
      <c r="AF232" s="212"/>
      <c r="AG232" s="212"/>
      <c r="AH232" s="247" t="s">
        <v>41</v>
      </c>
      <c r="AI232" s="247"/>
      <c r="AJ232" s="80"/>
      <c r="AK232" s="80"/>
      <c r="AL232" s="80"/>
      <c r="AM232" s="80"/>
      <c r="AN232" s="80"/>
      <c r="AO232" s="80"/>
    </row>
    <row r="233" spans="2:41" ht="10.5" customHeight="1" x14ac:dyDescent="0.2">
      <c r="B233" s="80"/>
      <c r="C233" s="80"/>
      <c r="D233" s="247"/>
      <c r="E233" s="212"/>
      <c r="F233" s="212"/>
      <c r="G233" s="212"/>
      <c r="H233" s="247"/>
      <c r="I233" s="247"/>
      <c r="J233" s="80"/>
      <c r="K233" s="80"/>
      <c r="L233" s="80"/>
      <c r="M233" s="113"/>
      <c r="N233" s="247"/>
      <c r="O233" s="212"/>
      <c r="P233" s="212"/>
      <c r="Q233" s="212"/>
      <c r="R233" s="247"/>
      <c r="S233" s="247"/>
      <c r="T233" s="80"/>
      <c r="U233" s="80"/>
      <c r="V233" s="80"/>
      <c r="W233" s="80"/>
      <c r="X233" s="80"/>
      <c r="Y233" s="80"/>
      <c r="Z233" s="80"/>
      <c r="AA233" s="80"/>
      <c r="AB233" s="80"/>
      <c r="AC233" s="247"/>
      <c r="AD233" s="212"/>
      <c r="AE233" s="212"/>
      <c r="AF233" s="212"/>
      <c r="AG233" s="212"/>
      <c r="AH233" s="247"/>
      <c r="AI233" s="247"/>
      <c r="AJ233" s="80"/>
      <c r="AK233" s="80"/>
      <c r="AL233" s="80"/>
      <c r="AM233" s="80"/>
      <c r="AN233" s="80"/>
      <c r="AO233" s="80"/>
    </row>
    <row r="234" spans="2:41" ht="10.5" customHeight="1" x14ac:dyDescent="0.2">
      <c r="B234" s="80"/>
      <c r="C234" s="80"/>
      <c r="D234" s="80"/>
      <c r="E234" s="80"/>
      <c r="F234" s="80"/>
      <c r="G234" s="80"/>
      <c r="H234" s="80"/>
      <c r="I234" s="80"/>
      <c r="J234" s="80"/>
      <c r="K234" s="80"/>
      <c r="L234" s="80"/>
      <c r="M234" s="80" t="s">
        <v>385</v>
      </c>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row>
    <row r="235" spans="2:41" ht="10.5" customHeight="1" x14ac:dyDescent="0.2">
      <c r="B235" s="80"/>
      <c r="C235" s="80"/>
      <c r="D235" s="80"/>
      <c r="E235" s="80"/>
      <c r="F235" s="80"/>
      <c r="G235" s="80"/>
      <c r="H235" s="80"/>
      <c r="I235" s="80"/>
      <c r="J235" s="80"/>
      <c r="K235" s="80"/>
      <c r="L235" s="80"/>
      <c r="M235" s="241">
        <f t="shared" ref="M235" si="271">O232</f>
        <v>88.84</v>
      </c>
      <c r="N235" s="194"/>
      <c r="O235" s="194"/>
      <c r="P235" s="194"/>
      <c r="Q235" s="247" t="s">
        <v>2</v>
      </c>
      <c r="R235" s="212">
        <f t="shared" ref="R235" si="272">ROUND(M235/M236,2)</f>
        <v>44.42</v>
      </c>
      <c r="S235" s="212"/>
      <c r="T235" s="212"/>
      <c r="U235" s="247" t="s">
        <v>23</v>
      </c>
      <c r="V235" s="247"/>
      <c r="W235" s="80"/>
      <c r="X235" s="80"/>
      <c r="Y235" s="80"/>
      <c r="Z235" s="80"/>
      <c r="AA235" s="80"/>
      <c r="AB235" s="80"/>
      <c r="AC235" s="80"/>
      <c r="AD235" s="80"/>
      <c r="AE235" s="80"/>
      <c r="AF235" s="80"/>
      <c r="AG235" s="80"/>
      <c r="AH235" s="80"/>
      <c r="AI235" s="80"/>
      <c r="AJ235" s="80"/>
      <c r="AK235" s="80"/>
      <c r="AL235" s="80"/>
      <c r="AM235" s="80"/>
      <c r="AN235" s="80"/>
      <c r="AO235" s="80"/>
    </row>
    <row r="236" spans="2:41" ht="10.5" customHeight="1" x14ac:dyDescent="0.2">
      <c r="B236" s="80"/>
      <c r="C236" s="80"/>
      <c r="D236" s="80"/>
      <c r="E236" s="80"/>
      <c r="F236" s="80"/>
      <c r="G236" s="80"/>
      <c r="H236" s="80"/>
      <c r="I236" s="80"/>
      <c r="J236" s="80"/>
      <c r="K236" s="80"/>
      <c r="L236" s="80"/>
      <c r="M236" s="216">
        <v>2</v>
      </c>
      <c r="N236" s="216"/>
      <c r="O236" s="216"/>
      <c r="P236" s="216"/>
      <c r="Q236" s="247"/>
      <c r="R236" s="212"/>
      <c r="S236" s="212"/>
      <c r="T236" s="212"/>
      <c r="U236" s="247"/>
      <c r="V236" s="247"/>
      <c r="W236" s="80"/>
      <c r="X236" s="80"/>
      <c r="Y236" s="80"/>
      <c r="Z236" s="80"/>
      <c r="AA236" s="80"/>
      <c r="AB236" s="80"/>
      <c r="AC236" s="80"/>
      <c r="AD236" s="80"/>
      <c r="AE236" s="80"/>
      <c r="AF236" s="80"/>
      <c r="AG236" s="80"/>
      <c r="AH236" s="80"/>
      <c r="AI236" s="80"/>
      <c r="AJ236" s="80"/>
      <c r="AK236" s="80"/>
      <c r="AL236" s="80"/>
      <c r="AM236" s="80"/>
      <c r="AN236" s="80"/>
      <c r="AO236" s="80"/>
    </row>
    <row r="237" spans="2:41" ht="10.5" customHeight="1" x14ac:dyDescent="0.2">
      <c r="B237" s="80" t="s">
        <v>364</v>
      </c>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row>
    <row r="238" spans="2:41" ht="10.5" customHeight="1" x14ac:dyDescent="0.2">
      <c r="B238" s="208" t="s">
        <v>96</v>
      </c>
      <c r="C238" s="208"/>
      <c r="D238" s="208"/>
      <c r="E238" s="208"/>
      <c r="F238" s="80" t="s">
        <v>2</v>
      </c>
      <c r="G238" s="247">
        <f t="shared" ref="G238" si="273">Y218*100</f>
        <v>680</v>
      </c>
      <c r="H238" s="247"/>
      <c r="I238" s="247"/>
      <c r="J238" s="80" t="s">
        <v>0</v>
      </c>
      <c r="K238" s="247">
        <f t="shared" ref="K238" si="274">E232</f>
        <v>26.83</v>
      </c>
      <c r="L238" s="247"/>
      <c r="M238" s="247"/>
      <c r="N238" s="80" t="s">
        <v>0</v>
      </c>
      <c r="O238" s="213">
        <f t="shared" ref="O238" si="275">R235</f>
        <v>44.42</v>
      </c>
      <c r="P238" s="247"/>
      <c r="Q238" s="247"/>
      <c r="R238" s="80" t="s">
        <v>1</v>
      </c>
      <c r="S238" s="213">
        <f t="shared" ref="S238" si="276">ROUND(AD232,2)</f>
        <v>4.5999999999999996</v>
      </c>
      <c r="T238" s="247"/>
      <c r="U238" s="247"/>
      <c r="V238" s="80" t="s">
        <v>4</v>
      </c>
      <c r="W238" s="256">
        <f t="shared" ref="W238" si="277">G238-K238-O238+S238</f>
        <v>613.35</v>
      </c>
      <c r="X238" s="256"/>
      <c r="Y238" s="256"/>
      <c r="Z238" s="80" t="s">
        <v>4</v>
      </c>
      <c r="AA238" s="212">
        <f t="shared" ref="AA238:AA239" si="278">W238/100</f>
        <v>6.1335000000000006</v>
      </c>
      <c r="AB238" s="212"/>
      <c r="AC238" s="212"/>
      <c r="AD238" s="80" t="s">
        <v>5</v>
      </c>
      <c r="AE238" s="80"/>
      <c r="AF238" s="80"/>
      <c r="AG238" s="80"/>
      <c r="AH238" s="80"/>
      <c r="AI238" s="80"/>
      <c r="AJ238" s="80"/>
      <c r="AK238" s="80"/>
      <c r="AL238" s="80"/>
      <c r="AM238" s="80"/>
      <c r="AN238" s="80"/>
      <c r="AO238" s="80"/>
    </row>
    <row r="239" spans="2:41" ht="10.5" customHeight="1" x14ac:dyDescent="0.2">
      <c r="B239" s="208" t="s">
        <v>97</v>
      </c>
      <c r="C239" s="208"/>
      <c r="D239" s="208"/>
      <c r="E239" s="208"/>
      <c r="F239" s="80" t="s">
        <v>2</v>
      </c>
      <c r="G239" s="247">
        <f t="shared" ref="G239" si="279">Y218*100</f>
        <v>680</v>
      </c>
      <c r="H239" s="247"/>
      <c r="I239" s="247"/>
      <c r="J239" s="80" t="s">
        <v>0</v>
      </c>
      <c r="K239" s="247">
        <f t="shared" ref="K239" si="280">E232</f>
        <v>26.83</v>
      </c>
      <c r="L239" s="247"/>
      <c r="M239" s="247"/>
      <c r="N239" s="80" t="s">
        <v>1</v>
      </c>
      <c r="O239" s="213">
        <f t="shared" ref="O239" si="281">R235</f>
        <v>44.42</v>
      </c>
      <c r="P239" s="247"/>
      <c r="Q239" s="247"/>
      <c r="R239" s="80" t="s">
        <v>1</v>
      </c>
      <c r="S239" s="213">
        <f t="shared" ref="S239" si="282">ROUND(AD232,2)</f>
        <v>4.5999999999999996</v>
      </c>
      <c r="T239" s="247"/>
      <c r="U239" s="247"/>
      <c r="V239" s="80" t="s">
        <v>4</v>
      </c>
      <c r="W239" s="256">
        <f t="shared" ref="W239" si="283">G239-K239+O239+S239</f>
        <v>702.18999999999994</v>
      </c>
      <c r="X239" s="256"/>
      <c r="Y239" s="256"/>
      <c r="Z239" s="80" t="s">
        <v>4</v>
      </c>
      <c r="AA239" s="212">
        <f t="shared" si="278"/>
        <v>7.0218999999999996</v>
      </c>
      <c r="AB239" s="212"/>
      <c r="AC239" s="212"/>
      <c r="AD239" s="80" t="s">
        <v>5</v>
      </c>
      <c r="AE239" s="80"/>
      <c r="AF239" s="80"/>
      <c r="AG239" s="80"/>
      <c r="AH239" s="80"/>
      <c r="AI239" s="80"/>
      <c r="AJ239" s="80"/>
      <c r="AK239" s="80"/>
      <c r="AL239" s="80"/>
      <c r="AM239" s="80"/>
      <c r="AN239" s="80"/>
      <c r="AO239" s="80"/>
    </row>
    <row r="240" spans="2:41" ht="10.5" customHeight="1" x14ac:dyDescent="0.2"/>
    <row r="241" spans="2:41" ht="10.5" customHeight="1" x14ac:dyDescent="0.2">
      <c r="B241" s="8" t="s">
        <v>246</v>
      </c>
    </row>
    <row r="242" spans="2:41" ht="10.5" customHeight="1" x14ac:dyDescent="0.2">
      <c r="B242" s="152" t="s">
        <v>63</v>
      </c>
      <c r="C242" s="153"/>
      <c r="D242" s="153"/>
      <c r="E242" s="153"/>
      <c r="F242" s="153"/>
      <c r="G242" s="153"/>
      <c r="H242" s="153"/>
      <c r="I242" s="204">
        <v>1.0249999999999999</v>
      </c>
      <c r="J242" s="204"/>
      <c r="K242" s="204"/>
      <c r="L242" s="253" t="s">
        <v>138</v>
      </c>
      <c r="M242" s="153"/>
      <c r="N242" s="153"/>
      <c r="O242" s="153"/>
      <c r="P242" s="153"/>
      <c r="Q242" s="153"/>
      <c r="R242" s="153"/>
      <c r="S242" s="153"/>
      <c r="T242" s="204">
        <v>8740</v>
      </c>
      <c r="U242" s="204"/>
      <c r="V242" s="204"/>
      <c r="W242" s="253" t="s">
        <v>139</v>
      </c>
      <c r="X242" s="153"/>
      <c r="Y242" s="204">
        <v>7.08</v>
      </c>
      <c r="Z242" s="204"/>
      <c r="AA242" s="253" t="s">
        <v>140</v>
      </c>
      <c r="AB242" s="153"/>
      <c r="AC242" s="153"/>
      <c r="AD242" s="153"/>
      <c r="AE242" s="153"/>
      <c r="AF242" s="153"/>
      <c r="AG242" s="153"/>
      <c r="AH242" s="153"/>
      <c r="AI242" s="153"/>
      <c r="AJ242" s="153"/>
      <c r="AK242" s="153"/>
      <c r="AL242" s="153"/>
      <c r="AM242" s="225">
        <v>1.0029999999999999</v>
      </c>
      <c r="AN242" s="225"/>
      <c r="AO242" s="251"/>
    </row>
    <row r="243" spans="2:41" ht="10.5" customHeight="1" x14ac:dyDescent="0.2">
      <c r="B243" s="248" t="s">
        <v>141</v>
      </c>
      <c r="C243" s="228"/>
      <c r="D243" s="228"/>
      <c r="E243" s="228"/>
      <c r="F243" s="228"/>
      <c r="G243" s="228"/>
      <c r="H243" s="228"/>
      <c r="I243" s="202">
        <v>250</v>
      </c>
      <c r="J243" s="202"/>
      <c r="K243" s="202"/>
      <c r="L243" s="227" t="s">
        <v>142</v>
      </c>
      <c r="M243" s="228"/>
      <c r="N243" s="228"/>
      <c r="O243" s="228"/>
      <c r="P243" s="202">
        <v>60</v>
      </c>
      <c r="Q243" s="202"/>
      <c r="R243" s="202"/>
      <c r="S243" s="227" t="s">
        <v>143</v>
      </c>
      <c r="T243" s="227"/>
      <c r="U243" s="227"/>
      <c r="V243" s="227"/>
      <c r="W243" s="227"/>
      <c r="X243" s="227"/>
      <c r="Y243" s="227"/>
      <c r="Z243" s="227"/>
      <c r="AA243" s="227"/>
      <c r="AB243" s="227"/>
      <c r="AC243" s="227"/>
      <c r="AD243" s="227"/>
      <c r="AE243" s="227"/>
      <c r="AF243" s="227"/>
      <c r="AG243" s="227"/>
      <c r="AH243" s="227"/>
      <c r="AI243" s="227"/>
      <c r="AJ243" s="227"/>
      <c r="AK243" s="227"/>
      <c r="AL243" s="227"/>
      <c r="AM243" s="2"/>
      <c r="AN243" s="2"/>
      <c r="AO243" s="17"/>
    </row>
    <row r="244" spans="2:41" ht="10.5" customHeight="1" x14ac:dyDescent="0.2">
      <c r="B244" s="248" t="s">
        <v>144</v>
      </c>
      <c r="C244" s="228"/>
      <c r="D244" s="228"/>
      <c r="E244" s="228"/>
      <c r="F244" s="228"/>
      <c r="G244" s="228"/>
      <c r="H244" s="228"/>
      <c r="I244" s="228">
        <v>-1397.6567307692301</v>
      </c>
      <c r="J244" s="228"/>
      <c r="K244" s="228"/>
      <c r="L244" s="228"/>
      <c r="M244" s="228"/>
      <c r="N244" s="228"/>
      <c r="O244" s="202">
        <v>18.899999999999999</v>
      </c>
      <c r="P244" s="202"/>
      <c r="Q244" s="202"/>
      <c r="R244" s="227" t="s">
        <v>349</v>
      </c>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
      <c r="AN244" s="2"/>
      <c r="AO244" s="17"/>
    </row>
    <row r="245" spans="2:41" ht="10.5" customHeight="1" x14ac:dyDescent="0.2">
      <c r="B245" s="252">
        <v>106</v>
      </c>
      <c r="C245" s="202"/>
      <c r="D245" s="202"/>
      <c r="E245" s="227" t="s">
        <v>146</v>
      </c>
      <c r="F245" s="227"/>
      <c r="G245" s="227"/>
      <c r="H245" s="227"/>
      <c r="I245" s="227">
        <v>-1429.0076923076899</v>
      </c>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17"/>
    </row>
    <row r="246" spans="2:41" ht="10.5" customHeight="1" x14ac:dyDescent="0.2">
      <c r="B246" s="240">
        <v>22</v>
      </c>
      <c r="C246" s="219"/>
      <c r="D246" s="249" t="s">
        <v>199</v>
      </c>
      <c r="E246" s="250"/>
      <c r="F246" s="250"/>
      <c r="G246" s="250"/>
      <c r="H246" s="250"/>
      <c r="I246" s="219">
        <v>33</v>
      </c>
      <c r="J246" s="219"/>
      <c r="K246" s="249" t="s">
        <v>147</v>
      </c>
      <c r="L246" s="250"/>
      <c r="M246" s="250"/>
      <c r="N246" s="250"/>
      <c r="O246" s="250"/>
      <c r="P246" s="250"/>
      <c r="Q246" s="250"/>
      <c r="R246" s="250"/>
      <c r="S246" s="250"/>
      <c r="T246" s="250"/>
      <c r="U246" s="250"/>
      <c r="V246" s="250"/>
      <c r="W246" s="250"/>
      <c r="X246" s="250"/>
      <c r="Y246" s="250"/>
      <c r="Z246" s="250"/>
      <c r="AA246" s="250"/>
      <c r="AB246" s="250"/>
      <c r="AC246" s="1"/>
      <c r="AD246" s="1"/>
      <c r="AE246" s="1"/>
      <c r="AF246" s="1"/>
      <c r="AG246" s="1"/>
      <c r="AH246" s="1"/>
      <c r="AI246" s="1"/>
      <c r="AJ246" s="1"/>
      <c r="AK246" s="1"/>
      <c r="AL246" s="1"/>
      <c r="AM246" s="1"/>
      <c r="AN246" s="1"/>
      <c r="AO246" s="19"/>
    </row>
    <row r="247" spans="2:41" ht="10.5" customHeight="1" x14ac:dyDescent="0.2"/>
    <row r="248" spans="2:41" ht="10.5" customHeight="1" x14ac:dyDescent="0.2">
      <c r="B248" s="247" t="s">
        <v>148</v>
      </c>
      <c r="C248" s="247"/>
      <c r="D248" s="247"/>
      <c r="E248" s="247"/>
      <c r="F248" s="247"/>
      <c r="G248" s="247">
        <f t="shared" ref="G248" si="284">-1*B246</f>
        <v>-22</v>
      </c>
      <c r="H248" s="247"/>
      <c r="I248" s="247"/>
      <c r="J248" s="80" t="s">
        <v>3</v>
      </c>
      <c r="K248" s="247">
        <f t="shared" ref="K248" si="285">-1*I243</f>
        <v>-250</v>
      </c>
      <c r="L248" s="247"/>
      <c r="M248" s="247"/>
      <c r="N248" s="80" t="s">
        <v>2</v>
      </c>
      <c r="O248" s="247">
        <f t="shared" ref="O248:O249" si="286">K248*G248</f>
        <v>5500</v>
      </c>
      <c r="P248" s="247"/>
      <c r="Q248" s="247"/>
      <c r="R248" s="247"/>
      <c r="S248" s="247"/>
      <c r="T248" s="247"/>
      <c r="U248" s="80"/>
      <c r="V248" s="80"/>
      <c r="W248" s="80"/>
      <c r="X248" s="80"/>
      <c r="Y248" s="80"/>
      <c r="Z248" s="80"/>
      <c r="AA248" s="80"/>
      <c r="AB248" s="80"/>
      <c r="AC248" s="80"/>
      <c r="AD248" s="80"/>
      <c r="AE248" s="80"/>
      <c r="AF248" s="80"/>
      <c r="AG248" s="80"/>
      <c r="AH248" s="80"/>
      <c r="AI248" s="80"/>
      <c r="AJ248" s="80"/>
      <c r="AK248" s="80"/>
      <c r="AL248" s="80"/>
      <c r="AM248" s="80"/>
      <c r="AN248" s="80"/>
      <c r="AO248" s="80"/>
    </row>
    <row r="249" spans="2:41" ht="10.5" customHeight="1" x14ac:dyDescent="0.2">
      <c r="B249" s="194" t="s">
        <v>149</v>
      </c>
      <c r="C249" s="194"/>
      <c r="D249" s="194"/>
      <c r="E249" s="194"/>
      <c r="F249" s="194"/>
      <c r="G249" s="194">
        <f t="shared" ref="G249" si="287">I246</f>
        <v>33</v>
      </c>
      <c r="H249" s="194"/>
      <c r="I249" s="194"/>
      <c r="J249" s="111" t="s">
        <v>3</v>
      </c>
      <c r="K249" s="194">
        <f t="shared" ref="K249" si="288">-1*P243</f>
        <v>-60</v>
      </c>
      <c r="L249" s="194"/>
      <c r="M249" s="194"/>
      <c r="N249" s="111" t="s">
        <v>2</v>
      </c>
      <c r="O249" s="194">
        <f t="shared" si="286"/>
        <v>-1980</v>
      </c>
      <c r="P249" s="194"/>
      <c r="Q249" s="194"/>
      <c r="R249" s="194"/>
      <c r="S249" s="194"/>
      <c r="T249" s="194"/>
      <c r="U249" s="80"/>
      <c r="V249" s="80"/>
      <c r="W249" s="80"/>
      <c r="X249" s="80"/>
      <c r="Y249" s="80"/>
      <c r="Z249" s="80"/>
      <c r="AA249" s="80"/>
      <c r="AB249" s="80"/>
      <c r="AC249" s="80"/>
      <c r="AD249" s="80"/>
      <c r="AE249" s="80"/>
      <c r="AF249" s="80"/>
      <c r="AG249" s="80"/>
      <c r="AH249" s="80"/>
      <c r="AI249" s="80"/>
      <c r="AJ249" s="80"/>
      <c r="AK249" s="80"/>
      <c r="AL249" s="80"/>
      <c r="AM249" s="80"/>
      <c r="AN249" s="80"/>
      <c r="AO249" s="80"/>
    </row>
    <row r="250" spans="2:41" ht="10.5" customHeight="1" x14ac:dyDescent="0.2">
      <c r="B250" s="80"/>
      <c r="C250" s="80"/>
      <c r="D250" s="80"/>
      <c r="E250" s="80"/>
      <c r="F250" s="80"/>
      <c r="G250" s="80"/>
      <c r="H250" s="80"/>
      <c r="I250" s="80"/>
      <c r="J250" s="80"/>
      <c r="K250" s="214">
        <f t="shared" ref="K250" si="289">SUM(K248:M249)*-1</f>
        <v>310</v>
      </c>
      <c r="L250" s="214"/>
      <c r="M250" s="214"/>
      <c r="N250" s="80"/>
      <c r="O250" s="214">
        <f t="shared" ref="O250" si="290">SUM(O248:T249)</f>
        <v>3520</v>
      </c>
      <c r="P250" s="214"/>
      <c r="Q250" s="214"/>
      <c r="R250" s="214"/>
      <c r="S250" s="214"/>
      <c r="T250" s="214"/>
      <c r="U250" s="80"/>
      <c r="V250" s="80"/>
      <c r="W250" s="80"/>
      <c r="X250" s="80"/>
      <c r="Y250" s="80"/>
      <c r="Z250" s="80"/>
      <c r="AA250" s="80"/>
      <c r="AB250" s="80"/>
      <c r="AC250" s="80"/>
      <c r="AD250" s="80"/>
      <c r="AE250" s="80"/>
      <c r="AF250" s="80"/>
      <c r="AG250" s="80"/>
      <c r="AH250" s="80"/>
      <c r="AI250" s="80"/>
      <c r="AJ250" s="80"/>
      <c r="AK250" s="80"/>
      <c r="AL250" s="80"/>
      <c r="AM250" s="80"/>
      <c r="AN250" s="80"/>
      <c r="AO250" s="80"/>
    </row>
    <row r="251" spans="2:41" ht="10.5" customHeight="1" x14ac:dyDescent="0.2">
      <c r="B251" s="80" t="s">
        <v>120</v>
      </c>
      <c r="C251" s="80"/>
      <c r="D251" s="80"/>
      <c r="E251" s="80"/>
      <c r="F251" s="80"/>
      <c r="G251" s="80"/>
      <c r="H251" s="80"/>
      <c r="I251" s="80"/>
      <c r="J251" s="80"/>
      <c r="K251" s="80"/>
      <c r="L251" s="80"/>
      <c r="M251" s="80" t="s">
        <v>155</v>
      </c>
      <c r="N251" s="80"/>
      <c r="O251" s="80"/>
      <c r="P251" s="80"/>
      <c r="Q251" s="80"/>
      <c r="R251" s="80"/>
      <c r="S251" s="80"/>
      <c r="T251" s="80"/>
      <c r="U251" s="80"/>
      <c r="V251" s="80"/>
      <c r="W251" s="80"/>
      <c r="X251" s="80"/>
      <c r="Y251" s="80"/>
      <c r="Z251" s="80"/>
      <c r="AA251" s="80" t="s">
        <v>157</v>
      </c>
      <c r="AB251" s="80"/>
      <c r="AC251" s="80"/>
      <c r="AD251" s="80"/>
      <c r="AE251" s="80"/>
      <c r="AF251" s="80"/>
      <c r="AG251" s="80"/>
      <c r="AH251" s="80"/>
      <c r="AI251" s="80"/>
      <c r="AJ251" s="80"/>
      <c r="AK251" s="80"/>
      <c r="AL251" s="80"/>
      <c r="AM251" s="80"/>
      <c r="AN251" s="80"/>
      <c r="AO251" s="80"/>
    </row>
    <row r="252" spans="2:41" ht="10.5" customHeight="1" x14ac:dyDescent="0.2">
      <c r="B252" s="112"/>
      <c r="C252" s="216" t="s">
        <v>121</v>
      </c>
      <c r="D252" s="216" t="s">
        <v>122</v>
      </c>
      <c r="E252" s="111"/>
      <c r="F252" s="111" t="s">
        <v>92</v>
      </c>
      <c r="G252" s="111"/>
      <c r="H252" s="80"/>
      <c r="I252" s="80"/>
      <c r="J252" s="80"/>
      <c r="K252" s="80"/>
      <c r="L252" s="80"/>
      <c r="M252" s="247" t="s">
        <v>91</v>
      </c>
      <c r="N252" s="247" t="s">
        <v>122</v>
      </c>
      <c r="O252" s="194" t="s">
        <v>92</v>
      </c>
      <c r="P252" s="194"/>
      <c r="Q252" s="38" t="s">
        <v>105</v>
      </c>
      <c r="R252" s="194" t="s">
        <v>93</v>
      </c>
      <c r="S252" s="194"/>
      <c r="T252" s="80"/>
      <c r="U252" s="80"/>
      <c r="V252" s="80"/>
      <c r="W252" s="80"/>
      <c r="X252" s="80"/>
      <c r="Y252" s="80"/>
      <c r="Z252" s="80"/>
      <c r="AA252" s="80"/>
      <c r="AB252" s="247" t="s">
        <v>6</v>
      </c>
      <c r="AC252" s="247" t="s">
        <v>2</v>
      </c>
      <c r="AD252" s="194" t="s">
        <v>158</v>
      </c>
      <c r="AE252" s="194"/>
      <c r="AF252" s="194"/>
      <c r="AG252" s="208" t="s">
        <v>83</v>
      </c>
      <c r="AH252" s="194" t="s">
        <v>365</v>
      </c>
      <c r="AI252" s="194"/>
      <c r="AJ252" s="247" t="s">
        <v>69</v>
      </c>
      <c r="AK252" s="247">
        <v>1</v>
      </c>
      <c r="AL252" s="208" t="s">
        <v>8</v>
      </c>
      <c r="AM252" s="80"/>
      <c r="AN252" s="80"/>
      <c r="AO252" s="80"/>
    </row>
    <row r="253" spans="2:41" ht="10.5" customHeight="1" x14ac:dyDescent="0.2">
      <c r="B253" s="112"/>
      <c r="C253" s="216"/>
      <c r="D253" s="216"/>
      <c r="E253" s="216" t="s">
        <v>153</v>
      </c>
      <c r="F253" s="216"/>
      <c r="G253" s="216"/>
      <c r="H253" s="80"/>
      <c r="I253" s="80"/>
      <c r="J253" s="80"/>
      <c r="K253" s="80"/>
      <c r="L253" s="80"/>
      <c r="M253" s="247"/>
      <c r="N253" s="247"/>
      <c r="O253" s="247" t="s">
        <v>94</v>
      </c>
      <c r="P253" s="247"/>
      <c r="Q253" s="247"/>
      <c r="R253" s="247"/>
      <c r="S253" s="247"/>
      <c r="T253" s="80"/>
      <c r="U253" s="80"/>
      <c r="V253" s="80"/>
      <c r="W253" s="80"/>
      <c r="X253" s="80"/>
      <c r="Y253" s="80"/>
      <c r="Z253" s="80"/>
      <c r="AA253" s="80"/>
      <c r="AB253" s="247"/>
      <c r="AC253" s="247"/>
      <c r="AD253" s="247" t="s">
        <v>124</v>
      </c>
      <c r="AE253" s="247"/>
      <c r="AF253" s="247"/>
      <c r="AG253" s="208"/>
      <c r="AH253" s="247" t="s">
        <v>366</v>
      </c>
      <c r="AI253" s="247"/>
      <c r="AJ253" s="247"/>
      <c r="AK253" s="247"/>
      <c r="AL253" s="208"/>
      <c r="AM253" s="80"/>
      <c r="AN253" s="80"/>
      <c r="AO253" s="80"/>
    </row>
    <row r="254" spans="2:41" ht="10.5" customHeight="1" x14ac:dyDescent="0.2">
      <c r="B254" s="112"/>
      <c r="C254" s="112"/>
      <c r="D254" s="216" t="s">
        <v>122</v>
      </c>
      <c r="E254" s="254">
        <f t="shared" ref="E254" si="291">K250</f>
        <v>310</v>
      </c>
      <c r="F254" s="254"/>
      <c r="G254" s="254"/>
      <c r="H254" s="80"/>
      <c r="I254" s="80"/>
      <c r="J254" s="80"/>
      <c r="K254" s="80"/>
      <c r="L254" s="80"/>
      <c r="M254" s="247"/>
      <c r="N254" s="247" t="s">
        <v>122</v>
      </c>
      <c r="O254" s="194">
        <f t="shared" ref="O254" si="292">O250</f>
        <v>3520</v>
      </c>
      <c r="P254" s="194"/>
      <c r="Q254" s="194"/>
      <c r="R254" s="194"/>
      <c r="S254" s="194"/>
      <c r="T254" s="80"/>
      <c r="U254" s="80"/>
      <c r="V254" s="80"/>
      <c r="W254" s="80"/>
      <c r="X254" s="80"/>
      <c r="Y254" s="80"/>
      <c r="Z254" s="80"/>
      <c r="AA254" s="80"/>
      <c r="AB254" s="80"/>
      <c r="AC254" s="247" t="s">
        <v>2</v>
      </c>
      <c r="AD254" s="194">
        <f t="shared" ref="AD254" si="293">T242</f>
        <v>8740</v>
      </c>
      <c r="AE254" s="194"/>
      <c r="AF254" s="194"/>
      <c r="AG254" s="111" t="s">
        <v>7</v>
      </c>
      <c r="AH254" s="194">
        <f t="shared" ref="AH254" si="294">K250</f>
        <v>310</v>
      </c>
      <c r="AI254" s="194"/>
      <c r="AJ254" s="247" t="s">
        <v>3</v>
      </c>
      <c r="AK254" s="255">
        <f t="shared" ref="AK254" si="295">I242</f>
        <v>1.0249999999999999</v>
      </c>
      <c r="AL254" s="255"/>
      <c r="AM254" s="111" t="s">
        <v>7</v>
      </c>
      <c r="AN254" s="255">
        <f t="shared" ref="AN254" si="296">AM242</f>
        <v>1.0029999999999999</v>
      </c>
      <c r="AO254" s="255"/>
    </row>
    <row r="255" spans="2:41" ht="10.5" customHeight="1" x14ac:dyDescent="0.2">
      <c r="B255" s="112"/>
      <c r="C255" s="112"/>
      <c r="D255" s="216"/>
      <c r="E255" s="216">
        <f t="shared" ref="E255" si="297">O244</f>
        <v>18.899999999999999</v>
      </c>
      <c r="F255" s="216"/>
      <c r="G255" s="216"/>
      <c r="H255" s="80"/>
      <c r="I255" s="80"/>
      <c r="J255" s="80"/>
      <c r="K255" s="80"/>
      <c r="L255" s="80"/>
      <c r="M255" s="247"/>
      <c r="N255" s="247"/>
      <c r="O255" s="247">
        <f t="shared" ref="O255" si="298">B245</f>
        <v>106</v>
      </c>
      <c r="P255" s="247"/>
      <c r="Q255" s="247"/>
      <c r="R255" s="247"/>
      <c r="S255" s="247"/>
      <c r="T255" s="80"/>
      <c r="U255" s="80"/>
      <c r="V255" s="80"/>
      <c r="W255" s="80"/>
      <c r="X255" s="80"/>
      <c r="Y255" s="80"/>
      <c r="Z255" s="80"/>
      <c r="AA255" s="80"/>
      <c r="AB255" s="80"/>
      <c r="AC255" s="247"/>
      <c r="AD255" s="247">
        <f t="shared" ref="AD255" si="299">O244</f>
        <v>18.899999999999999</v>
      </c>
      <c r="AE255" s="247"/>
      <c r="AF255" s="247"/>
      <c r="AG255" s="247"/>
      <c r="AH255" s="247"/>
      <c r="AI255" s="247"/>
      <c r="AJ255" s="247"/>
      <c r="AK255" s="80"/>
      <c r="AL255" s="247">
        <f t="shared" ref="AL255" si="300">AM242</f>
        <v>1.0029999999999999</v>
      </c>
      <c r="AM255" s="247"/>
      <c r="AN255" s="247"/>
      <c r="AO255" s="80"/>
    </row>
    <row r="256" spans="2:41" ht="10.5" customHeight="1" x14ac:dyDescent="0.2">
      <c r="B256" s="80"/>
      <c r="C256" s="80"/>
      <c r="D256" s="247" t="s">
        <v>2</v>
      </c>
      <c r="E256" s="212">
        <f t="shared" ref="E256" si="301">ROUND(E254/E255,2)</f>
        <v>16.399999999999999</v>
      </c>
      <c r="F256" s="212"/>
      <c r="G256" s="212"/>
      <c r="H256" s="247" t="s">
        <v>23</v>
      </c>
      <c r="I256" s="247"/>
      <c r="J256" s="80"/>
      <c r="K256" s="80"/>
      <c r="L256" s="80"/>
      <c r="M256" s="113"/>
      <c r="N256" s="247" t="s">
        <v>122</v>
      </c>
      <c r="O256" s="212">
        <f t="shared" ref="O256" si="302">ROUND(O254/O255,2)</f>
        <v>33.21</v>
      </c>
      <c r="P256" s="212"/>
      <c r="Q256" s="212"/>
      <c r="R256" s="247" t="s">
        <v>70</v>
      </c>
      <c r="S256" s="247"/>
      <c r="T256" s="80"/>
      <c r="U256" s="80"/>
      <c r="V256" s="80"/>
      <c r="W256" s="80"/>
      <c r="X256" s="80"/>
      <c r="Y256" s="80"/>
      <c r="Z256" s="80"/>
      <c r="AA256" s="80"/>
      <c r="AB256" s="80"/>
      <c r="AC256" s="247" t="s">
        <v>2</v>
      </c>
      <c r="AD256" s="212">
        <f t="shared" ref="AD256" si="303">((AD254-AH254)/AD255)*((AK254-AN254)/AL255)</f>
        <v>9.7833483675956376</v>
      </c>
      <c r="AE256" s="212"/>
      <c r="AF256" s="212"/>
      <c r="AG256" s="212"/>
      <c r="AH256" s="247" t="s">
        <v>41</v>
      </c>
      <c r="AI256" s="247"/>
      <c r="AJ256" s="80"/>
      <c r="AK256" s="80"/>
      <c r="AL256" s="80"/>
      <c r="AM256" s="80"/>
      <c r="AN256" s="80"/>
      <c r="AO256" s="80"/>
    </row>
    <row r="257" spans="2:41" ht="10.5" customHeight="1" x14ac:dyDescent="0.2">
      <c r="B257" s="80"/>
      <c r="C257" s="80"/>
      <c r="D257" s="247"/>
      <c r="E257" s="212"/>
      <c r="F257" s="212"/>
      <c r="G257" s="212"/>
      <c r="H257" s="247"/>
      <c r="I257" s="247"/>
      <c r="J257" s="80"/>
      <c r="K257" s="80"/>
      <c r="L257" s="80"/>
      <c r="M257" s="113"/>
      <c r="N257" s="247"/>
      <c r="O257" s="212"/>
      <c r="P257" s="212"/>
      <c r="Q257" s="212"/>
      <c r="R257" s="247"/>
      <c r="S257" s="247"/>
      <c r="T257" s="80"/>
      <c r="U257" s="80"/>
      <c r="V257" s="80"/>
      <c r="W257" s="80"/>
      <c r="X257" s="80"/>
      <c r="Y257" s="80"/>
      <c r="Z257" s="80"/>
      <c r="AA257" s="80"/>
      <c r="AB257" s="80"/>
      <c r="AC257" s="247"/>
      <c r="AD257" s="212"/>
      <c r="AE257" s="212"/>
      <c r="AF257" s="212"/>
      <c r="AG257" s="212"/>
      <c r="AH257" s="247"/>
      <c r="AI257" s="247"/>
      <c r="AJ257" s="80"/>
      <c r="AK257" s="80"/>
      <c r="AL257" s="80"/>
      <c r="AM257" s="80"/>
      <c r="AN257" s="80"/>
      <c r="AO257" s="80"/>
    </row>
    <row r="258" spans="2:41" ht="10.5" customHeight="1" x14ac:dyDescent="0.2">
      <c r="B258" s="80"/>
      <c r="C258" s="80"/>
      <c r="D258" s="80"/>
      <c r="E258" s="80"/>
      <c r="F258" s="80"/>
      <c r="G258" s="80"/>
      <c r="H258" s="80"/>
      <c r="I258" s="80"/>
      <c r="J258" s="80"/>
      <c r="K258" s="80"/>
      <c r="L258" s="80"/>
      <c r="M258" s="80" t="s">
        <v>156</v>
      </c>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row>
    <row r="259" spans="2:41" ht="10.5" customHeight="1" x14ac:dyDescent="0.2">
      <c r="B259" s="80"/>
      <c r="C259" s="80"/>
      <c r="D259" s="80"/>
      <c r="E259" s="80"/>
      <c r="F259" s="80"/>
      <c r="G259" s="80"/>
      <c r="H259" s="80"/>
      <c r="I259" s="80"/>
      <c r="J259" s="80"/>
      <c r="K259" s="80"/>
      <c r="L259" s="80"/>
      <c r="M259" s="241">
        <f t="shared" ref="M259" si="304">O256</f>
        <v>33.21</v>
      </c>
      <c r="N259" s="194"/>
      <c r="O259" s="194"/>
      <c r="P259" s="194"/>
      <c r="Q259" s="247" t="s">
        <v>2</v>
      </c>
      <c r="R259" s="212">
        <f t="shared" ref="R259" si="305">ROUND(M259/M260,2)</f>
        <v>16.61</v>
      </c>
      <c r="S259" s="212"/>
      <c r="T259" s="212"/>
      <c r="U259" s="247" t="s">
        <v>23</v>
      </c>
      <c r="V259" s="247"/>
      <c r="W259" s="80"/>
      <c r="X259" s="80"/>
      <c r="Y259" s="80"/>
      <c r="Z259" s="80"/>
      <c r="AA259" s="80"/>
      <c r="AB259" s="80"/>
      <c r="AC259" s="80"/>
      <c r="AD259" s="80"/>
      <c r="AE259" s="80"/>
      <c r="AF259" s="80"/>
      <c r="AG259" s="80"/>
      <c r="AH259" s="80"/>
      <c r="AI259" s="80"/>
      <c r="AJ259" s="80"/>
      <c r="AK259" s="80"/>
      <c r="AL259" s="80"/>
      <c r="AM259" s="80"/>
      <c r="AN259" s="80"/>
      <c r="AO259" s="80"/>
    </row>
    <row r="260" spans="2:41" ht="10.5" customHeight="1" x14ac:dyDescent="0.2">
      <c r="B260" s="80"/>
      <c r="C260" s="80"/>
      <c r="D260" s="80"/>
      <c r="E260" s="80"/>
      <c r="F260" s="80"/>
      <c r="G260" s="80"/>
      <c r="H260" s="80"/>
      <c r="I260" s="80"/>
      <c r="J260" s="80"/>
      <c r="K260" s="80"/>
      <c r="L260" s="80"/>
      <c r="M260" s="216">
        <v>2</v>
      </c>
      <c r="N260" s="216"/>
      <c r="O260" s="216"/>
      <c r="P260" s="216"/>
      <c r="Q260" s="247"/>
      <c r="R260" s="212"/>
      <c r="S260" s="212"/>
      <c r="T260" s="212"/>
      <c r="U260" s="247"/>
      <c r="V260" s="247"/>
      <c r="W260" s="80"/>
      <c r="X260" s="80"/>
      <c r="Y260" s="80"/>
      <c r="Z260" s="80"/>
      <c r="AA260" s="80"/>
      <c r="AB260" s="80"/>
      <c r="AC260" s="80"/>
      <c r="AD260" s="80"/>
      <c r="AE260" s="80"/>
      <c r="AF260" s="80"/>
      <c r="AG260" s="80"/>
      <c r="AH260" s="80"/>
      <c r="AI260" s="80"/>
      <c r="AJ260" s="80"/>
      <c r="AK260" s="80"/>
      <c r="AL260" s="80"/>
      <c r="AM260" s="80"/>
      <c r="AN260" s="80"/>
      <c r="AO260" s="80"/>
    </row>
    <row r="261" spans="2:41" ht="10.5" customHeight="1" x14ac:dyDescent="0.2">
      <c r="B261" s="80" t="s">
        <v>164</v>
      </c>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row>
    <row r="262" spans="2:41" ht="10.5" customHeight="1" x14ac:dyDescent="0.2">
      <c r="B262" s="208" t="s">
        <v>96</v>
      </c>
      <c r="C262" s="208"/>
      <c r="D262" s="208"/>
      <c r="E262" s="208"/>
      <c r="F262" s="80" t="s">
        <v>2</v>
      </c>
      <c r="G262" s="247">
        <f t="shared" ref="G262" si="306">Y242*100</f>
        <v>708</v>
      </c>
      <c r="H262" s="247"/>
      <c r="I262" s="247"/>
      <c r="J262" s="80" t="s">
        <v>0</v>
      </c>
      <c r="K262" s="247">
        <f t="shared" ref="K262" si="307">E256</f>
        <v>16.399999999999999</v>
      </c>
      <c r="L262" s="247"/>
      <c r="M262" s="247"/>
      <c r="N262" s="80" t="s">
        <v>0</v>
      </c>
      <c r="O262" s="213">
        <f t="shared" ref="O262" si="308">R259</f>
        <v>16.61</v>
      </c>
      <c r="P262" s="247"/>
      <c r="Q262" s="247"/>
      <c r="R262" s="80" t="s">
        <v>1</v>
      </c>
      <c r="S262" s="213">
        <f t="shared" ref="S262" si="309">ROUND(AD256,2)</f>
        <v>9.7799999999999994</v>
      </c>
      <c r="T262" s="247"/>
      <c r="U262" s="247"/>
      <c r="V262" s="80" t="s">
        <v>4</v>
      </c>
      <c r="W262" s="256">
        <f t="shared" ref="W262" si="310">G262-K262-O262+S262</f>
        <v>684.77</v>
      </c>
      <c r="X262" s="256"/>
      <c r="Y262" s="256"/>
      <c r="Z262" s="80" t="s">
        <v>4</v>
      </c>
      <c r="AA262" s="212">
        <f t="shared" ref="AA262:AA263" si="311">W262/100</f>
        <v>6.8476999999999997</v>
      </c>
      <c r="AB262" s="212"/>
      <c r="AC262" s="212"/>
      <c r="AD262" s="80" t="s">
        <v>5</v>
      </c>
      <c r="AE262" s="80"/>
      <c r="AF262" s="80"/>
      <c r="AG262" s="80"/>
      <c r="AH262" s="80"/>
      <c r="AI262" s="80"/>
      <c r="AJ262" s="80"/>
      <c r="AK262" s="80"/>
      <c r="AL262" s="80"/>
      <c r="AM262" s="80"/>
      <c r="AN262" s="80"/>
      <c r="AO262" s="80"/>
    </row>
    <row r="263" spans="2:41" ht="10.5" customHeight="1" x14ac:dyDescent="0.2">
      <c r="B263" s="208" t="s">
        <v>97</v>
      </c>
      <c r="C263" s="208"/>
      <c r="D263" s="208"/>
      <c r="E263" s="208"/>
      <c r="F263" s="80" t="s">
        <v>2</v>
      </c>
      <c r="G263" s="247">
        <f t="shared" ref="G263" si="312">Y242*100</f>
        <v>708</v>
      </c>
      <c r="H263" s="247"/>
      <c r="I263" s="247"/>
      <c r="J263" s="80" t="s">
        <v>0</v>
      </c>
      <c r="K263" s="247">
        <f t="shared" ref="K263" si="313">E256</f>
        <v>16.399999999999999</v>
      </c>
      <c r="L263" s="247"/>
      <c r="M263" s="247"/>
      <c r="N263" s="80" t="s">
        <v>1</v>
      </c>
      <c r="O263" s="213">
        <f t="shared" ref="O263" si="314">R259</f>
        <v>16.61</v>
      </c>
      <c r="P263" s="247"/>
      <c r="Q263" s="247"/>
      <c r="R263" s="80" t="s">
        <v>1</v>
      </c>
      <c r="S263" s="213">
        <f t="shared" ref="S263" si="315">ROUND(AD256,2)</f>
        <v>9.7799999999999994</v>
      </c>
      <c r="T263" s="247"/>
      <c r="U263" s="247"/>
      <c r="V263" s="80" t="s">
        <v>4</v>
      </c>
      <c r="W263" s="256">
        <f t="shared" ref="W263" si="316">G263-K263+O263+S263</f>
        <v>717.99</v>
      </c>
      <c r="X263" s="256"/>
      <c r="Y263" s="256"/>
      <c r="Z263" s="80" t="s">
        <v>4</v>
      </c>
      <c r="AA263" s="212">
        <f t="shared" si="311"/>
        <v>7.1798999999999999</v>
      </c>
      <c r="AB263" s="212"/>
      <c r="AC263" s="212"/>
      <c r="AD263" s="80" t="s">
        <v>5</v>
      </c>
      <c r="AE263" s="80"/>
      <c r="AF263" s="80"/>
      <c r="AG263" s="80"/>
      <c r="AH263" s="80"/>
      <c r="AI263" s="80"/>
      <c r="AJ263" s="80"/>
      <c r="AK263" s="80"/>
      <c r="AL263" s="80"/>
      <c r="AM263" s="80"/>
      <c r="AN263" s="80"/>
      <c r="AO263" s="80"/>
    </row>
    <row r="264" spans="2:41" ht="10.5" customHeight="1" x14ac:dyDescent="0.2"/>
    <row r="265" spans="2:41" ht="10.5" customHeight="1" x14ac:dyDescent="0.2">
      <c r="B265" s="8" t="s">
        <v>247</v>
      </c>
    </row>
    <row r="266" spans="2:41" ht="10.5" customHeight="1" x14ac:dyDescent="0.2">
      <c r="B266" s="152" t="s">
        <v>63</v>
      </c>
      <c r="C266" s="153"/>
      <c r="D266" s="153"/>
      <c r="E266" s="153"/>
      <c r="F266" s="153"/>
      <c r="G266" s="153"/>
      <c r="H266" s="153"/>
      <c r="I266" s="204">
        <v>1.0249999999999999</v>
      </c>
      <c r="J266" s="204"/>
      <c r="K266" s="204"/>
      <c r="L266" s="253" t="s">
        <v>138</v>
      </c>
      <c r="M266" s="153"/>
      <c r="N266" s="153"/>
      <c r="O266" s="153"/>
      <c r="P266" s="153"/>
      <c r="Q266" s="153"/>
      <c r="R266" s="153"/>
      <c r="S266" s="153"/>
      <c r="T266" s="204">
        <v>5290</v>
      </c>
      <c r="U266" s="204"/>
      <c r="V266" s="204"/>
      <c r="W266" s="253" t="s">
        <v>139</v>
      </c>
      <c r="X266" s="153"/>
      <c r="Y266" s="204">
        <v>7.2</v>
      </c>
      <c r="Z266" s="204"/>
      <c r="AA266" s="253" t="s">
        <v>140</v>
      </c>
      <c r="AB266" s="153"/>
      <c r="AC266" s="153"/>
      <c r="AD266" s="153"/>
      <c r="AE266" s="153"/>
      <c r="AF266" s="153"/>
      <c r="AG266" s="153"/>
      <c r="AH266" s="153"/>
      <c r="AI266" s="153"/>
      <c r="AJ266" s="153"/>
      <c r="AK266" s="153"/>
      <c r="AL266" s="153"/>
      <c r="AM266" s="225">
        <v>1.002</v>
      </c>
      <c r="AN266" s="225"/>
      <c r="AO266" s="251"/>
    </row>
    <row r="267" spans="2:41" ht="10.5" customHeight="1" x14ac:dyDescent="0.2">
      <c r="B267" s="248" t="s">
        <v>141</v>
      </c>
      <c r="C267" s="228"/>
      <c r="D267" s="228"/>
      <c r="E267" s="228"/>
      <c r="F267" s="228"/>
      <c r="G267" s="228"/>
      <c r="H267" s="228"/>
      <c r="I267" s="202">
        <v>690</v>
      </c>
      <c r="J267" s="202"/>
      <c r="K267" s="202"/>
      <c r="L267" s="227" t="s">
        <v>142</v>
      </c>
      <c r="M267" s="228"/>
      <c r="N267" s="228"/>
      <c r="O267" s="228"/>
      <c r="P267" s="202">
        <v>52</v>
      </c>
      <c r="Q267" s="202"/>
      <c r="R267" s="202"/>
      <c r="S267" s="227" t="s">
        <v>143</v>
      </c>
      <c r="T267" s="227"/>
      <c r="U267" s="227"/>
      <c r="V267" s="227"/>
      <c r="W267" s="227"/>
      <c r="X267" s="227"/>
      <c r="Y267" s="227"/>
      <c r="Z267" s="227"/>
      <c r="AA267" s="227"/>
      <c r="AB267" s="227"/>
      <c r="AC267" s="227"/>
      <c r="AD267" s="227"/>
      <c r="AE267" s="227"/>
      <c r="AF267" s="227"/>
      <c r="AG267" s="227"/>
      <c r="AH267" s="227"/>
      <c r="AI267" s="227"/>
      <c r="AJ267" s="227"/>
      <c r="AK267" s="227"/>
      <c r="AL267" s="227"/>
      <c r="AM267" s="2"/>
      <c r="AN267" s="2"/>
      <c r="AO267" s="17"/>
    </row>
    <row r="268" spans="2:41" ht="10.5" customHeight="1" x14ac:dyDescent="0.2">
      <c r="B268" s="248" t="s">
        <v>144</v>
      </c>
      <c r="C268" s="228"/>
      <c r="D268" s="228"/>
      <c r="E268" s="228"/>
      <c r="F268" s="228"/>
      <c r="G268" s="228"/>
      <c r="H268" s="228"/>
      <c r="I268" s="228">
        <v>-1554.41153846153</v>
      </c>
      <c r="J268" s="228"/>
      <c r="K268" s="228"/>
      <c r="L268" s="228"/>
      <c r="M268" s="228"/>
      <c r="N268" s="228"/>
      <c r="O268" s="202">
        <v>19.8</v>
      </c>
      <c r="P268" s="202"/>
      <c r="Q268" s="202"/>
      <c r="R268" s="227" t="s">
        <v>350</v>
      </c>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
      <c r="AN268" s="2"/>
      <c r="AO268" s="17"/>
    </row>
    <row r="269" spans="2:41" ht="10.5" customHeight="1" x14ac:dyDescent="0.2">
      <c r="B269" s="252">
        <v>105</v>
      </c>
      <c r="C269" s="202"/>
      <c r="D269" s="202"/>
      <c r="E269" s="227" t="s">
        <v>146</v>
      </c>
      <c r="F269" s="227"/>
      <c r="G269" s="227"/>
      <c r="H269" s="227"/>
      <c r="I269" s="227">
        <v>-1585.7625</v>
      </c>
      <c r="J269" s="227"/>
      <c r="K269" s="227"/>
      <c r="L269" s="227"/>
      <c r="M269" s="227"/>
      <c r="N269" s="227"/>
      <c r="O269" s="227"/>
      <c r="P269" s="227"/>
      <c r="Q269" s="227"/>
      <c r="R269" s="227"/>
      <c r="S269" s="227"/>
      <c r="T269" s="227"/>
      <c r="U269" s="227"/>
      <c r="V269" s="227"/>
      <c r="W269" s="227"/>
      <c r="X269" s="227"/>
      <c r="Y269" s="227"/>
      <c r="Z269" s="227"/>
      <c r="AA269" s="227"/>
      <c r="AB269" s="227"/>
      <c r="AC269" s="227"/>
      <c r="AD269" s="227"/>
      <c r="AE269" s="227"/>
      <c r="AF269" s="227"/>
      <c r="AG269" s="227"/>
      <c r="AH269" s="227"/>
      <c r="AI269" s="227"/>
      <c r="AJ269" s="227"/>
      <c r="AK269" s="227"/>
      <c r="AL269" s="227"/>
      <c r="AM269" s="227"/>
      <c r="AN269" s="227"/>
      <c r="AO269" s="17"/>
    </row>
    <row r="270" spans="2:41" ht="10.5" customHeight="1" x14ac:dyDescent="0.2">
      <c r="B270" s="240">
        <v>19</v>
      </c>
      <c r="C270" s="219"/>
      <c r="D270" s="249" t="s">
        <v>199</v>
      </c>
      <c r="E270" s="250"/>
      <c r="F270" s="250"/>
      <c r="G270" s="250"/>
      <c r="H270" s="250"/>
      <c r="I270" s="219">
        <v>22</v>
      </c>
      <c r="J270" s="219"/>
      <c r="K270" s="249" t="s">
        <v>147</v>
      </c>
      <c r="L270" s="250"/>
      <c r="M270" s="250"/>
      <c r="N270" s="250"/>
      <c r="O270" s="250"/>
      <c r="P270" s="250"/>
      <c r="Q270" s="250"/>
      <c r="R270" s="250"/>
      <c r="S270" s="250"/>
      <c r="T270" s="250"/>
      <c r="U270" s="250"/>
      <c r="V270" s="250"/>
      <c r="W270" s="250"/>
      <c r="X270" s="250"/>
      <c r="Y270" s="250"/>
      <c r="Z270" s="250"/>
      <c r="AA270" s="250"/>
      <c r="AB270" s="250"/>
      <c r="AC270" s="1"/>
      <c r="AD270" s="1"/>
      <c r="AE270" s="1"/>
      <c r="AF270" s="1"/>
      <c r="AG270" s="1"/>
      <c r="AH270" s="1"/>
      <c r="AI270" s="1"/>
      <c r="AJ270" s="1"/>
      <c r="AK270" s="1"/>
      <c r="AL270" s="1"/>
      <c r="AM270" s="1"/>
      <c r="AN270" s="1"/>
      <c r="AO270" s="19"/>
    </row>
    <row r="271" spans="2:41" ht="10.5" customHeight="1" x14ac:dyDescent="0.2"/>
    <row r="272" spans="2:41" ht="10.5" customHeight="1" x14ac:dyDescent="0.2">
      <c r="B272" s="247" t="s">
        <v>148</v>
      </c>
      <c r="C272" s="247"/>
      <c r="D272" s="247"/>
      <c r="E272" s="247"/>
      <c r="F272" s="247"/>
      <c r="G272" s="247">
        <f t="shared" ref="G272" si="317">-1*B270</f>
        <v>-19</v>
      </c>
      <c r="H272" s="247"/>
      <c r="I272" s="247"/>
      <c r="J272" s="80" t="s">
        <v>3</v>
      </c>
      <c r="K272" s="247">
        <f t="shared" ref="K272" si="318">-1*I267</f>
        <v>-690</v>
      </c>
      <c r="L272" s="247"/>
      <c r="M272" s="247"/>
      <c r="N272" s="80" t="s">
        <v>2</v>
      </c>
      <c r="O272" s="247">
        <f t="shared" ref="O272:O273" si="319">K272*G272</f>
        <v>13110</v>
      </c>
      <c r="P272" s="247"/>
      <c r="Q272" s="247"/>
      <c r="R272" s="247"/>
      <c r="S272" s="247"/>
      <c r="T272" s="247"/>
      <c r="U272" s="80"/>
      <c r="V272" s="80"/>
      <c r="W272" s="80"/>
      <c r="X272" s="80"/>
      <c r="Y272" s="80"/>
      <c r="Z272" s="80"/>
      <c r="AA272" s="80"/>
      <c r="AB272" s="80"/>
      <c r="AC272" s="80"/>
      <c r="AD272" s="80"/>
      <c r="AE272" s="80"/>
      <c r="AF272" s="80"/>
      <c r="AG272" s="80"/>
      <c r="AH272" s="80"/>
      <c r="AI272" s="80"/>
      <c r="AJ272" s="80"/>
      <c r="AK272" s="80"/>
      <c r="AL272" s="80"/>
      <c r="AM272" s="80"/>
      <c r="AN272" s="80"/>
      <c r="AO272" s="80"/>
    </row>
    <row r="273" spans="2:41" ht="10.5" customHeight="1" x14ac:dyDescent="0.2">
      <c r="B273" s="194" t="s">
        <v>149</v>
      </c>
      <c r="C273" s="194"/>
      <c r="D273" s="194"/>
      <c r="E273" s="194"/>
      <c r="F273" s="194"/>
      <c r="G273" s="194">
        <f t="shared" ref="G273" si="320">I270</f>
        <v>22</v>
      </c>
      <c r="H273" s="194"/>
      <c r="I273" s="194"/>
      <c r="J273" s="111" t="s">
        <v>3</v>
      </c>
      <c r="K273" s="194">
        <f t="shared" ref="K273" si="321">-1*P267</f>
        <v>-52</v>
      </c>
      <c r="L273" s="194"/>
      <c r="M273" s="194"/>
      <c r="N273" s="111" t="s">
        <v>2</v>
      </c>
      <c r="O273" s="194">
        <f t="shared" si="319"/>
        <v>-1144</v>
      </c>
      <c r="P273" s="194"/>
      <c r="Q273" s="194"/>
      <c r="R273" s="194"/>
      <c r="S273" s="194"/>
      <c r="T273" s="194"/>
      <c r="U273" s="80"/>
      <c r="V273" s="80"/>
      <c r="W273" s="80"/>
      <c r="X273" s="80"/>
      <c r="Y273" s="80"/>
      <c r="Z273" s="80"/>
      <c r="AA273" s="80"/>
      <c r="AB273" s="80"/>
      <c r="AC273" s="80"/>
      <c r="AD273" s="80"/>
      <c r="AE273" s="80"/>
      <c r="AF273" s="80"/>
      <c r="AG273" s="80"/>
      <c r="AH273" s="80"/>
      <c r="AI273" s="80"/>
      <c r="AJ273" s="80"/>
      <c r="AK273" s="80"/>
      <c r="AL273" s="80"/>
      <c r="AM273" s="80"/>
      <c r="AN273" s="80"/>
      <c r="AO273" s="80"/>
    </row>
    <row r="274" spans="2:41" ht="10.5" customHeight="1" x14ac:dyDescent="0.2">
      <c r="B274" s="80"/>
      <c r="C274" s="80"/>
      <c r="D274" s="80"/>
      <c r="E274" s="80"/>
      <c r="F274" s="80"/>
      <c r="G274" s="80"/>
      <c r="H274" s="80"/>
      <c r="I274" s="80"/>
      <c r="J274" s="80"/>
      <c r="K274" s="214">
        <f t="shared" ref="K274" si="322">SUM(K272:M273)*-1</f>
        <v>742</v>
      </c>
      <c r="L274" s="214"/>
      <c r="M274" s="214"/>
      <c r="N274" s="80"/>
      <c r="O274" s="214">
        <f t="shared" ref="O274" si="323">SUM(O272:T273)</f>
        <v>11966</v>
      </c>
      <c r="P274" s="214"/>
      <c r="Q274" s="214"/>
      <c r="R274" s="214"/>
      <c r="S274" s="214"/>
      <c r="T274" s="214"/>
      <c r="U274" s="80"/>
      <c r="V274" s="80"/>
      <c r="W274" s="80"/>
      <c r="X274" s="80"/>
      <c r="Y274" s="80"/>
      <c r="Z274" s="80"/>
      <c r="AA274" s="80"/>
      <c r="AB274" s="80"/>
      <c r="AC274" s="80"/>
      <c r="AD274" s="80"/>
      <c r="AE274" s="80"/>
      <c r="AF274" s="80"/>
      <c r="AG274" s="80"/>
      <c r="AH274" s="80"/>
      <c r="AI274" s="80"/>
      <c r="AJ274" s="80"/>
      <c r="AK274" s="80"/>
      <c r="AL274" s="80"/>
      <c r="AM274" s="80"/>
      <c r="AN274" s="80"/>
      <c r="AO274" s="80"/>
    </row>
    <row r="275" spans="2:41" ht="10.5" customHeight="1" x14ac:dyDescent="0.2">
      <c r="B275" s="80" t="s">
        <v>120</v>
      </c>
      <c r="C275" s="80"/>
      <c r="D275" s="80"/>
      <c r="E275" s="80"/>
      <c r="F275" s="80"/>
      <c r="G275" s="80"/>
      <c r="H275" s="80"/>
      <c r="I275" s="80"/>
      <c r="J275" s="80"/>
      <c r="K275" s="80"/>
      <c r="L275" s="80"/>
      <c r="M275" s="80" t="s">
        <v>360</v>
      </c>
      <c r="N275" s="80"/>
      <c r="O275" s="80"/>
      <c r="P275" s="80"/>
      <c r="Q275" s="80"/>
      <c r="R275" s="80"/>
      <c r="S275" s="80"/>
      <c r="T275" s="80"/>
      <c r="U275" s="80"/>
      <c r="V275" s="80"/>
      <c r="W275" s="80"/>
      <c r="X275" s="80"/>
      <c r="Y275" s="80"/>
      <c r="Z275" s="80"/>
      <c r="AA275" s="80" t="s">
        <v>363</v>
      </c>
      <c r="AB275" s="80"/>
      <c r="AC275" s="80"/>
      <c r="AD275" s="80"/>
      <c r="AE275" s="80"/>
      <c r="AF275" s="80"/>
      <c r="AG275" s="80"/>
      <c r="AH275" s="80"/>
      <c r="AI275" s="80"/>
      <c r="AJ275" s="80"/>
      <c r="AK275" s="80"/>
      <c r="AL275" s="80"/>
      <c r="AM275" s="80"/>
      <c r="AN275" s="80"/>
      <c r="AO275" s="80"/>
    </row>
    <row r="276" spans="2:41" ht="10.5" customHeight="1" x14ac:dyDescent="0.2">
      <c r="B276" s="112"/>
      <c r="C276" s="216" t="s">
        <v>121</v>
      </c>
      <c r="D276" s="216" t="s">
        <v>122</v>
      </c>
      <c r="E276" s="111"/>
      <c r="F276" s="111" t="s">
        <v>92</v>
      </c>
      <c r="G276" s="111"/>
      <c r="H276" s="80"/>
      <c r="I276" s="80"/>
      <c r="J276" s="80"/>
      <c r="K276" s="80"/>
      <c r="L276" s="80"/>
      <c r="M276" s="247" t="s">
        <v>91</v>
      </c>
      <c r="N276" s="247" t="s">
        <v>122</v>
      </c>
      <c r="O276" s="194" t="s">
        <v>92</v>
      </c>
      <c r="P276" s="194"/>
      <c r="Q276" s="38" t="s">
        <v>105</v>
      </c>
      <c r="R276" s="194" t="s">
        <v>93</v>
      </c>
      <c r="S276" s="194"/>
      <c r="T276" s="80"/>
      <c r="U276" s="80"/>
      <c r="V276" s="80"/>
      <c r="W276" s="80"/>
      <c r="X276" s="80"/>
      <c r="Y276" s="80"/>
      <c r="Z276" s="80"/>
      <c r="AA276" s="80"/>
      <c r="AB276" s="247" t="s">
        <v>6</v>
      </c>
      <c r="AC276" s="247" t="s">
        <v>2</v>
      </c>
      <c r="AD276" s="194" t="s">
        <v>158</v>
      </c>
      <c r="AE276" s="194"/>
      <c r="AF276" s="194"/>
      <c r="AG276" s="208" t="s">
        <v>83</v>
      </c>
      <c r="AH276" s="194" t="s">
        <v>361</v>
      </c>
      <c r="AI276" s="194"/>
      <c r="AJ276" s="247" t="s">
        <v>69</v>
      </c>
      <c r="AK276" s="247">
        <v>1</v>
      </c>
      <c r="AL276" s="208" t="s">
        <v>8</v>
      </c>
      <c r="AM276" s="80"/>
      <c r="AN276" s="80"/>
      <c r="AO276" s="80"/>
    </row>
    <row r="277" spans="2:41" ht="10.5" customHeight="1" x14ac:dyDescent="0.2">
      <c r="B277" s="112"/>
      <c r="C277" s="216"/>
      <c r="D277" s="216"/>
      <c r="E277" s="216" t="s">
        <v>153</v>
      </c>
      <c r="F277" s="216"/>
      <c r="G277" s="216"/>
      <c r="H277" s="80"/>
      <c r="I277" s="80"/>
      <c r="J277" s="80"/>
      <c r="K277" s="80"/>
      <c r="L277" s="80"/>
      <c r="M277" s="247"/>
      <c r="N277" s="247"/>
      <c r="O277" s="247" t="s">
        <v>94</v>
      </c>
      <c r="P277" s="247"/>
      <c r="Q277" s="247"/>
      <c r="R277" s="247"/>
      <c r="S277" s="247"/>
      <c r="T277" s="80"/>
      <c r="U277" s="80"/>
      <c r="V277" s="80"/>
      <c r="W277" s="80"/>
      <c r="X277" s="80"/>
      <c r="Y277" s="80"/>
      <c r="Z277" s="80"/>
      <c r="AA277" s="80"/>
      <c r="AB277" s="247"/>
      <c r="AC277" s="247"/>
      <c r="AD277" s="247" t="s">
        <v>124</v>
      </c>
      <c r="AE277" s="247"/>
      <c r="AF277" s="247"/>
      <c r="AG277" s="208"/>
      <c r="AH277" s="247" t="s">
        <v>366</v>
      </c>
      <c r="AI277" s="247"/>
      <c r="AJ277" s="247"/>
      <c r="AK277" s="247"/>
      <c r="AL277" s="208"/>
      <c r="AM277" s="80"/>
      <c r="AN277" s="80"/>
      <c r="AO277" s="80"/>
    </row>
    <row r="278" spans="2:41" ht="10.5" customHeight="1" x14ac:dyDescent="0.2">
      <c r="B278" s="112"/>
      <c r="C278" s="112"/>
      <c r="D278" s="216" t="s">
        <v>122</v>
      </c>
      <c r="E278" s="254">
        <f t="shared" ref="E278" si="324">K274</f>
        <v>742</v>
      </c>
      <c r="F278" s="254"/>
      <c r="G278" s="254"/>
      <c r="H278" s="80"/>
      <c r="I278" s="80"/>
      <c r="J278" s="80"/>
      <c r="K278" s="80"/>
      <c r="L278" s="80"/>
      <c r="M278" s="247"/>
      <c r="N278" s="247" t="s">
        <v>122</v>
      </c>
      <c r="O278" s="194">
        <f t="shared" ref="O278" si="325">O274</f>
        <v>11966</v>
      </c>
      <c r="P278" s="194"/>
      <c r="Q278" s="194"/>
      <c r="R278" s="194"/>
      <c r="S278" s="194"/>
      <c r="T278" s="80"/>
      <c r="U278" s="80"/>
      <c r="V278" s="80"/>
      <c r="W278" s="80"/>
      <c r="X278" s="80"/>
      <c r="Y278" s="80"/>
      <c r="Z278" s="80"/>
      <c r="AA278" s="80"/>
      <c r="AB278" s="80"/>
      <c r="AC278" s="247" t="s">
        <v>2</v>
      </c>
      <c r="AD278" s="194">
        <f t="shared" ref="AD278" si="326">T266</f>
        <v>5290</v>
      </c>
      <c r="AE278" s="194"/>
      <c r="AF278" s="194"/>
      <c r="AG278" s="111" t="s">
        <v>7</v>
      </c>
      <c r="AH278" s="194">
        <f t="shared" ref="AH278" si="327">K274</f>
        <v>742</v>
      </c>
      <c r="AI278" s="194"/>
      <c r="AJ278" s="247" t="s">
        <v>3</v>
      </c>
      <c r="AK278" s="255">
        <f t="shared" ref="AK278" si="328">I266</f>
        <v>1.0249999999999999</v>
      </c>
      <c r="AL278" s="255"/>
      <c r="AM278" s="111" t="s">
        <v>7</v>
      </c>
      <c r="AN278" s="255">
        <f t="shared" ref="AN278" si="329">AM266</f>
        <v>1.002</v>
      </c>
      <c r="AO278" s="255"/>
    </row>
    <row r="279" spans="2:41" ht="10.5" customHeight="1" x14ac:dyDescent="0.2">
      <c r="B279" s="112"/>
      <c r="C279" s="112"/>
      <c r="D279" s="216"/>
      <c r="E279" s="216">
        <f t="shared" ref="E279" si="330">O268</f>
        <v>19.8</v>
      </c>
      <c r="F279" s="216"/>
      <c r="G279" s="216"/>
      <c r="H279" s="80"/>
      <c r="I279" s="80"/>
      <c r="J279" s="80"/>
      <c r="K279" s="80"/>
      <c r="L279" s="80"/>
      <c r="M279" s="247"/>
      <c r="N279" s="247"/>
      <c r="O279" s="247">
        <f t="shared" ref="O279" si="331">B269</f>
        <v>105</v>
      </c>
      <c r="P279" s="247"/>
      <c r="Q279" s="247"/>
      <c r="R279" s="247"/>
      <c r="S279" s="247"/>
      <c r="T279" s="80"/>
      <c r="U279" s="80"/>
      <c r="V279" s="80"/>
      <c r="W279" s="80"/>
      <c r="X279" s="80"/>
      <c r="Y279" s="80"/>
      <c r="Z279" s="80"/>
      <c r="AA279" s="80"/>
      <c r="AB279" s="80"/>
      <c r="AC279" s="247"/>
      <c r="AD279" s="247">
        <f t="shared" ref="AD279" si="332">O268</f>
        <v>19.8</v>
      </c>
      <c r="AE279" s="247"/>
      <c r="AF279" s="247"/>
      <c r="AG279" s="247"/>
      <c r="AH279" s="247"/>
      <c r="AI279" s="247"/>
      <c r="AJ279" s="247"/>
      <c r="AK279" s="80"/>
      <c r="AL279" s="247">
        <f t="shared" ref="AL279" si="333">AM266</f>
        <v>1.002</v>
      </c>
      <c r="AM279" s="247"/>
      <c r="AN279" s="247"/>
      <c r="AO279" s="80"/>
    </row>
    <row r="280" spans="2:41" ht="10.5" customHeight="1" x14ac:dyDescent="0.2">
      <c r="B280" s="80"/>
      <c r="C280" s="80"/>
      <c r="D280" s="247" t="s">
        <v>2</v>
      </c>
      <c r="E280" s="212">
        <f t="shared" ref="E280" si="334">ROUND(E278/E279,2)</f>
        <v>37.47</v>
      </c>
      <c r="F280" s="212"/>
      <c r="G280" s="212"/>
      <c r="H280" s="247" t="s">
        <v>23</v>
      </c>
      <c r="I280" s="247"/>
      <c r="J280" s="80"/>
      <c r="K280" s="80"/>
      <c r="L280" s="80"/>
      <c r="M280" s="113"/>
      <c r="N280" s="247" t="s">
        <v>122</v>
      </c>
      <c r="O280" s="212">
        <f t="shared" ref="O280" si="335">ROUND(O278/O279,2)</f>
        <v>113.96</v>
      </c>
      <c r="P280" s="212"/>
      <c r="Q280" s="212"/>
      <c r="R280" s="247" t="s">
        <v>70</v>
      </c>
      <c r="S280" s="247"/>
      <c r="T280" s="80"/>
      <c r="U280" s="80"/>
      <c r="V280" s="80"/>
      <c r="W280" s="80"/>
      <c r="X280" s="80"/>
      <c r="Y280" s="80"/>
      <c r="Z280" s="80"/>
      <c r="AA280" s="80"/>
      <c r="AB280" s="80"/>
      <c r="AC280" s="247" t="s">
        <v>2</v>
      </c>
      <c r="AD280" s="212">
        <f t="shared" ref="AD280" si="336">((AD278-AH278)/AD279)*((AK278-AN278)/AL279)</f>
        <v>5.2724853323655507</v>
      </c>
      <c r="AE280" s="212"/>
      <c r="AF280" s="212"/>
      <c r="AG280" s="212"/>
      <c r="AH280" s="247" t="s">
        <v>41</v>
      </c>
      <c r="AI280" s="247"/>
      <c r="AJ280" s="80"/>
      <c r="AK280" s="80"/>
      <c r="AL280" s="80"/>
      <c r="AM280" s="80"/>
      <c r="AN280" s="80"/>
      <c r="AO280" s="80"/>
    </row>
    <row r="281" spans="2:41" ht="10.5" customHeight="1" x14ac:dyDescent="0.2">
      <c r="B281" s="80"/>
      <c r="C281" s="80"/>
      <c r="D281" s="247"/>
      <c r="E281" s="212"/>
      <c r="F281" s="212"/>
      <c r="G281" s="212"/>
      <c r="H281" s="247"/>
      <c r="I281" s="247"/>
      <c r="J281" s="80"/>
      <c r="K281" s="80"/>
      <c r="L281" s="80"/>
      <c r="M281" s="113"/>
      <c r="N281" s="247"/>
      <c r="O281" s="212"/>
      <c r="P281" s="212"/>
      <c r="Q281" s="212"/>
      <c r="R281" s="247"/>
      <c r="S281" s="247"/>
      <c r="T281" s="80"/>
      <c r="U281" s="80"/>
      <c r="V281" s="80"/>
      <c r="W281" s="80"/>
      <c r="X281" s="80"/>
      <c r="Y281" s="80"/>
      <c r="Z281" s="80"/>
      <c r="AA281" s="80"/>
      <c r="AB281" s="80"/>
      <c r="AC281" s="247"/>
      <c r="AD281" s="212"/>
      <c r="AE281" s="212"/>
      <c r="AF281" s="212"/>
      <c r="AG281" s="212"/>
      <c r="AH281" s="247"/>
      <c r="AI281" s="247"/>
      <c r="AJ281" s="80"/>
      <c r="AK281" s="80"/>
      <c r="AL281" s="80"/>
      <c r="AM281" s="80"/>
      <c r="AN281" s="80"/>
      <c r="AO281" s="80"/>
    </row>
    <row r="282" spans="2:41" ht="10.5" customHeight="1" x14ac:dyDescent="0.2">
      <c r="B282" s="80"/>
      <c r="C282" s="80"/>
      <c r="D282" s="80"/>
      <c r="E282" s="80"/>
      <c r="F282" s="80"/>
      <c r="G282" s="80"/>
      <c r="H282" s="80"/>
      <c r="I282" s="80"/>
      <c r="J282" s="80"/>
      <c r="K282" s="80"/>
      <c r="L282" s="80"/>
      <c r="M282" s="80" t="s">
        <v>385</v>
      </c>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row>
    <row r="283" spans="2:41" ht="10.5" customHeight="1" x14ac:dyDescent="0.2">
      <c r="B283" s="80"/>
      <c r="C283" s="80"/>
      <c r="D283" s="80"/>
      <c r="E283" s="80"/>
      <c r="F283" s="80"/>
      <c r="G283" s="80"/>
      <c r="H283" s="80"/>
      <c r="I283" s="80"/>
      <c r="J283" s="80"/>
      <c r="K283" s="80"/>
      <c r="L283" s="80"/>
      <c r="M283" s="241">
        <f t="shared" ref="M283" si="337">O280</f>
        <v>113.96</v>
      </c>
      <c r="N283" s="194"/>
      <c r="O283" s="194"/>
      <c r="P283" s="194"/>
      <c r="Q283" s="247" t="s">
        <v>2</v>
      </c>
      <c r="R283" s="212">
        <f t="shared" ref="R283" si="338">ROUND(M283/M284,2)</f>
        <v>56.98</v>
      </c>
      <c r="S283" s="212"/>
      <c r="T283" s="212"/>
      <c r="U283" s="247" t="s">
        <v>23</v>
      </c>
      <c r="V283" s="247"/>
      <c r="W283" s="80"/>
      <c r="X283" s="80"/>
      <c r="Y283" s="80"/>
      <c r="Z283" s="80"/>
      <c r="AA283" s="80"/>
      <c r="AB283" s="80"/>
      <c r="AC283" s="80"/>
      <c r="AD283" s="80"/>
      <c r="AE283" s="80"/>
      <c r="AF283" s="80"/>
      <c r="AG283" s="80"/>
      <c r="AH283" s="80"/>
      <c r="AI283" s="80"/>
      <c r="AJ283" s="80"/>
      <c r="AK283" s="80"/>
      <c r="AL283" s="80"/>
      <c r="AM283" s="80"/>
      <c r="AN283" s="80"/>
      <c r="AO283" s="80"/>
    </row>
    <row r="284" spans="2:41" ht="10.5" customHeight="1" x14ac:dyDescent="0.2">
      <c r="B284" s="80"/>
      <c r="C284" s="80"/>
      <c r="D284" s="80"/>
      <c r="E284" s="80"/>
      <c r="F284" s="80"/>
      <c r="G284" s="80"/>
      <c r="H284" s="80"/>
      <c r="I284" s="80"/>
      <c r="J284" s="80"/>
      <c r="K284" s="80"/>
      <c r="L284" s="80"/>
      <c r="M284" s="216">
        <v>2</v>
      </c>
      <c r="N284" s="216"/>
      <c r="O284" s="216"/>
      <c r="P284" s="216"/>
      <c r="Q284" s="247"/>
      <c r="R284" s="212"/>
      <c r="S284" s="212"/>
      <c r="T284" s="212"/>
      <c r="U284" s="247"/>
      <c r="V284" s="247"/>
      <c r="W284" s="80"/>
      <c r="X284" s="80"/>
      <c r="Y284" s="80"/>
      <c r="Z284" s="80"/>
      <c r="AA284" s="80"/>
      <c r="AB284" s="80"/>
      <c r="AC284" s="80"/>
      <c r="AD284" s="80"/>
      <c r="AE284" s="80"/>
      <c r="AF284" s="80"/>
      <c r="AG284" s="80"/>
      <c r="AH284" s="80"/>
      <c r="AI284" s="80"/>
      <c r="AJ284" s="80"/>
      <c r="AK284" s="80"/>
      <c r="AL284" s="80"/>
      <c r="AM284" s="80"/>
      <c r="AN284" s="80"/>
      <c r="AO284" s="80"/>
    </row>
    <row r="285" spans="2:41" ht="10.5" customHeight="1" x14ac:dyDescent="0.2">
      <c r="B285" s="80" t="s">
        <v>364</v>
      </c>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row>
    <row r="286" spans="2:41" ht="10.5" customHeight="1" x14ac:dyDescent="0.2">
      <c r="B286" s="208" t="s">
        <v>96</v>
      </c>
      <c r="C286" s="208"/>
      <c r="D286" s="208"/>
      <c r="E286" s="208"/>
      <c r="F286" s="80" t="s">
        <v>2</v>
      </c>
      <c r="G286" s="247">
        <f t="shared" ref="G286" si="339">Y266*100</f>
        <v>720</v>
      </c>
      <c r="H286" s="247"/>
      <c r="I286" s="247"/>
      <c r="J286" s="80" t="s">
        <v>0</v>
      </c>
      <c r="K286" s="247">
        <f t="shared" ref="K286" si="340">E280</f>
        <v>37.47</v>
      </c>
      <c r="L286" s="247"/>
      <c r="M286" s="247"/>
      <c r="N286" s="80" t="s">
        <v>0</v>
      </c>
      <c r="O286" s="213">
        <f t="shared" ref="O286" si="341">R283</f>
        <v>56.98</v>
      </c>
      <c r="P286" s="247"/>
      <c r="Q286" s="247"/>
      <c r="R286" s="80" t="s">
        <v>1</v>
      </c>
      <c r="S286" s="213">
        <f t="shared" ref="S286" si="342">ROUND(AD280,2)</f>
        <v>5.27</v>
      </c>
      <c r="T286" s="247"/>
      <c r="U286" s="247"/>
      <c r="V286" s="80" t="s">
        <v>4</v>
      </c>
      <c r="W286" s="256">
        <f t="shared" ref="W286" si="343">G286-K286-O286+S286</f>
        <v>630.81999999999994</v>
      </c>
      <c r="X286" s="256"/>
      <c r="Y286" s="256"/>
      <c r="Z286" s="80" t="s">
        <v>4</v>
      </c>
      <c r="AA286" s="212">
        <f t="shared" ref="AA286:AA287" si="344">W286/100</f>
        <v>6.3081999999999994</v>
      </c>
      <c r="AB286" s="212"/>
      <c r="AC286" s="212"/>
      <c r="AD286" s="80" t="s">
        <v>5</v>
      </c>
      <c r="AE286" s="80"/>
      <c r="AF286" s="80"/>
      <c r="AG286" s="80"/>
      <c r="AH286" s="80"/>
      <c r="AI286" s="80"/>
      <c r="AJ286" s="80"/>
      <c r="AK286" s="80"/>
      <c r="AL286" s="80"/>
      <c r="AM286" s="80"/>
      <c r="AN286" s="80"/>
      <c r="AO286" s="80"/>
    </row>
    <row r="287" spans="2:41" ht="10.5" customHeight="1" x14ac:dyDescent="0.2">
      <c r="B287" s="208" t="s">
        <v>97</v>
      </c>
      <c r="C287" s="208"/>
      <c r="D287" s="208"/>
      <c r="E287" s="208"/>
      <c r="F287" s="80" t="s">
        <v>2</v>
      </c>
      <c r="G287" s="247">
        <f t="shared" ref="G287" si="345">Y266*100</f>
        <v>720</v>
      </c>
      <c r="H287" s="247"/>
      <c r="I287" s="247"/>
      <c r="J287" s="80" t="s">
        <v>0</v>
      </c>
      <c r="K287" s="247">
        <f t="shared" ref="K287" si="346">E280</f>
        <v>37.47</v>
      </c>
      <c r="L287" s="247"/>
      <c r="M287" s="247"/>
      <c r="N287" s="80" t="s">
        <v>1</v>
      </c>
      <c r="O287" s="213">
        <f t="shared" ref="O287" si="347">R283</f>
        <v>56.98</v>
      </c>
      <c r="P287" s="247"/>
      <c r="Q287" s="247"/>
      <c r="R287" s="80" t="s">
        <v>1</v>
      </c>
      <c r="S287" s="213">
        <f t="shared" ref="S287" si="348">ROUND(AD280,2)</f>
        <v>5.27</v>
      </c>
      <c r="T287" s="247"/>
      <c r="U287" s="247"/>
      <c r="V287" s="80" t="s">
        <v>4</v>
      </c>
      <c r="W287" s="256">
        <f t="shared" ref="W287" si="349">G287-K287+O287+S287</f>
        <v>744.78</v>
      </c>
      <c r="X287" s="256"/>
      <c r="Y287" s="256"/>
      <c r="Z287" s="80" t="s">
        <v>4</v>
      </c>
      <c r="AA287" s="212">
        <f t="shared" si="344"/>
        <v>7.4478</v>
      </c>
      <c r="AB287" s="212"/>
      <c r="AC287" s="212"/>
      <c r="AD287" s="80" t="s">
        <v>5</v>
      </c>
      <c r="AE287" s="80"/>
      <c r="AF287" s="80"/>
      <c r="AG287" s="80"/>
      <c r="AH287" s="80"/>
      <c r="AI287" s="80"/>
      <c r="AJ287" s="80"/>
      <c r="AK287" s="80"/>
      <c r="AL287" s="80"/>
      <c r="AM287" s="80"/>
      <c r="AN287" s="80"/>
      <c r="AO287" s="80"/>
    </row>
    <row r="288" spans="2:41" ht="64.5" customHeight="1" x14ac:dyDescent="0.2"/>
    <row r="289" spans="2:41" ht="10.5" customHeight="1" x14ac:dyDescent="0.2">
      <c r="B289" s="8" t="s">
        <v>248</v>
      </c>
    </row>
    <row r="290" spans="2:41" ht="10.5" customHeight="1" x14ac:dyDescent="0.2">
      <c r="B290" s="152" t="s">
        <v>63</v>
      </c>
      <c r="C290" s="153"/>
      <c r="D290" s="153"/>
      <c r="E290" s="153"/>
      <c r="F290" s="153"/>
      <c r="G290" s="153"/>
      <c r="H290" s="153"/>
      <c r="I290" s="204">
        <v>1.0249999999999999</v>
      </c>
      <c r="J290" s="204"/>
      <c r="K290" s="204"/>
      <c r="L290" s="253" t="s">
        <v>138</v>
      </c>
      <c r="M290" s="153"/>
      <c r="N290" s="153"/>
      <c r="O290" s="153"/>
      <c r="P290" s="153"/>
      <c r="Q290" s="153"/>
      <c r="R290" s="153"/>
      <c r="S290" s="153"/>
      <c r="T290" s="204">
        <v>4800</v>
      </c>
      <c r="U290" s="204"/>
      <c r="V290" s="204"/>
      <c r="W290" s="253" t="s">
        <v>139</v>
      </c>
      <c r="X290" s="153"/>
      <c r="Y290" s="204">
        <v>7.36</v>
      </c>
      <c r="Z290" s="204"/>
      <c r="AA290" s="253" t="s">
        <v>140</v>
      </c>
      <c r="AB290" s="153"/>
      <c r="AC290" s="153"/>
      <c r="AD290" s="153"/>
      <c r="AE290" s="153"/>
      <c r="AF290" s="153"/>
      <c r="AG290" s="153"/>
      <c r="AH290" s="153"/>
      <c r="AI290" s="153"/>
      <c r="AJ290" s="153"/>
      <c r="AK290" s="153"/>
      <c r="AL290" s="153"/>
      <c r="AM290" s="225">
        <v>1.0029999999999999</v>
      </c>
      <c r="AN290" s="225"/>
      <c r="AO290" s="251"/>
    </row>
    <row r="291" spans="2:41" ht="10.5" customHeight="1" x14ac:dyDescent="0.2">
      <c r="B291" s="248" t="s">
        <v>141</v>
      </c>
      <c r="C291" s="228"/>
      <c r="D291" s="228"/>
      <c r="E291" s="228"/>
      <c r="F291" s="228"/>
      <c r="G291" s="228"/>
      <c r="H291" s="228"/>
      <c r="I291" s="202">
        <v>680</v>
      </c>
      <c r="J291" s="202"/>
      <c r="K291" s="202"/>
      <c r="L291" s="227" t="s">
        <v>142</v>
      </c>
      <c r="M291" s="228"/>
      <c r="N291" s="228"/>
      <c r="O291" s="228"/>
      <c r="P291" s="202">
        <v>65</v>
      </c>
      <c r="Q291" s="202"/>
      <c r="R291" s="202"/>
      <c r="S291" s="227" t="s">
        <v>143</v>
      </c>
      <c r="T291" s="227"/>
      <c r="U291" s="227"/>
      <c r="V291" s="227"/>
      <c r="W291" s="227"/>
      <c r="X291" s="227"/>
      <c r="Y291" s="227"/>
      <c r="Z291" s="227"/>
      <c r="AA291" s="227"/>
      <c r="AB291" s="227"/>
      <c r="AC291" s="227"/>
      <c r="AD291" s="227"/>
      <c r="AE291" s="227"/>
      <c r="AF291" s="227"/>
      <c r="AG291" s="227"/>
      <c r="AH291" s="227"/>
      <c r="AI291" s="227"/>
      <c r="AJ291" s="227"/>
      <c r="AK291" s="227"/>
      <c r="AL291" s="227"/>
      <c r="AM291" s="2"/>
      <c r="AN291" s="2"/>
      <c r="AO291" s="17"/>
    </row>
    <row r="292" spans="2:41" ht="10.5" customHeight="1" x14ac:dyDescent="0.2">
      <c r="B292" s="248" t="s">
        <v>144</v>
      </c>
      <c r="C292" s="228"/>
      <c r="D292" s="228"/>
      <c r="E292" s="228"/>
      <c r="F292" s="228"/>
      <c r="G292" s="228"/>
      <c r="H292" s="228"/>
      <c r="I292" s="228">
        <v>-1711.1663461538401</v>
      </c>
      <c r="J292" s="228"/>
      <c r="K292" s="228"/>
      <c r="L292" s="228"/>
      <c r="M292" s="228"/>
      <c r="N292" s="228"/>
      <c r="O292" s="202">
        <v>25.8</v>
      </c>
      <c r="P292" s="202"/>
      <c r="Q292" s="202"/>
      <c r="R292" s="227" t="s">
        <v>351</v>
      </c>
      <c r="S292" s="227"/>
      <c r="T292" s="227"/>
      <c r="U292" s="227"/>
      <c r="V292" s="227"/>
      <c r="W292" s="227"/>
      <c r="X292" s="227"/>
      <c r="Y292" s="227"/>
      <c r="Z292" s="227"/>
      <c r="AA292" s="227"/>
      <c r="AB292" s="227"/>
      <c r="AC292" s="227"/>
      <c r="AD292" s="227"/>
      <c r="AE292" s="227"/>
      <c r="AF292" s="227"/>
      <c r="AG292" s="227"/>
      <c r="AH292" s="227"/>
      <c r="AI292" s="227"/>
      <c r="AJ292" s="227"/>
      <c r="AK292" s="227"/>
      <c r="AL292" s="227"/>
      <c r="AM292" s="2"/>
      <c r="AN292" s="2"/>
      <c r="AO292" s="17"/>
    </row>
    <row r="293" spans="2:41" ht="10.5" customHeight="1" x14ac:dyDescent="0.2">
      <c r="B293" s="252">
        <v>116</v>
      </c>
      <c r="C293" s="202"/>
      <c r="D293" s="202"/>
      <c r="E293" s="227" t="s">
        <v>146</v>
      </c>
      <c r="F293" s="227"/>
      <c r="G293" s="227"/>
      <c r="H293" s="227"/>
      <c r="I293" s="227">
        <v>-1742.5173076922999</v>
      </c>
      <c r="J293" s="227"/>
      <c r="K293" s="227"/>
      <c r="L293" s="227"/>
      <c r="M293" s="227"/>
      <c r="N293" s="227"/>
      <c r="O293" s="227"/>
      <c r="P293" s="227"/>
      <c r="Q293" s="227"/>
      <c r="R293" s="227"/>
      <c r="S293" s="227"/>
      <c r="T293" s="227"/>
      <c r="U293" s="227"/>
      <c r="V293" s="227"/>
      <c r="W293" s="227"/>
      <c r="X293" s="227"/>
      <c r="Y293" s="227"/>
      <c r="Z293" s="227"/>
      <c r="AA293" s="227"/>
      <c r="AB293" s="227"/>
      <c r="AC293" s="227"/>
      <c r="AD293" s="227"/>
      <c r="AE293" s="227"/>
      <c r="AF293" s="227"/>
      <c r="AG293" s="227"/>
      <c r="AH293" s="227"/>
      <c r="AI293" s="227"/>
      <c r="AJ293" s="227"/>
      <c r="AK293" s="227"/>
      <c r="AL293" s="227"/>
      <c r="AM293" s="227"/>
      <c r="AN293" s="227"/>
      <c r="AO293" s="17"/>
    </row>
    <row r="294" spans="2:41" ht="10.5" customHeight="1" x14ac:dyDescent="0.2">
      <c r="B294" s="240">
        <v>22</v>
      </c>
      <c r="C294" s="219"/>
      <c r="D294" s="249" t="s">
        <v>199</v>
      </c>
      <c r="E294" s="250"/>
      <c r="F294" s="250"/>
      <c r="G294" s="250"/>
      <c r="H294" s="250"/>
      <c r="I294" s="219">
        <v>28</v>
      </c>
      <c r="J294" s="219"/>
      <c r="K294" s="249" t="s">
        <v>147</v>
      </c>
      <c r="L294" s="250"/>
      <c r="M294" s="250"/>
      <c r="N294" s="250"/>
      <c r="O294" s="250"/>
      <c r="P294" s="250"/>
      <c r="Q294" s="250"/>
      <c r="R294" s="250"/>
      <c r="S294" s="250"/>
      <c r="T294" s="250"/>
      <c r="U294" s="250"/>
      <c r="V294" s="250"/>
      <c r="W294" s="250"/>
      <c r="X294" s="250"/>
      <c r="Y294" s="250"/>
      <c r="Z294" s="250"/>
      <c r="AA294" s="250"/>
      <c r="AB294" s="250"/>
      <c r="AC294" s="1"/>
      <c r="AD294" s="1"/>
      <c r="AE294" s="1"/>
      <c r="AF294" s="1"/>
      <c r="AG294" s="1"/>
      <c r="AH294" s="1"/>
      <c r="AI294" s="1"/>
      <c r="AJ294" s="1"/>
      <c r="AK294" s="1"/>
      <c r="AL294" s="1"/>
      <c r="AM294" s="1"/>
      <c r="AN294" s="1"/>
      <c r="AO294" s="19"/>
    </row>
    <row r="295" spans="2:41" ht="10.5" customHeight="1" x14ac:dyDescent="0.2"/>
    <row r="296" spans="2:41" ht="10.5" customHeight="1" x14ac:dyDescent="0.2">
      <c r="B296" s="247" t="s">
        <v>148</v>
      </c>
      <c r="C296" s="247"/>
      <c r="D296" s="247"/>
      <c r="E296" s="247"/>
      <c r="F296" s="247"/>
      <c r="G296" s="247">
        <f t="shared" ref="G296" si="350">-1*B294</f>
        <v>-22</v>
      </c>
      <c r="H296" s="247"/>
      <c r="I296" s="247"/>
      <c r="J296" s="80" t="s">
        <v>3</v>
      </c>
      <c r="K296" s="247">
        <f t="shared" ref="K296" si="351">-1*I291</f>
        <v>-680</v>
      </c>
      <c r="L296" s="247"/>
      <c r="M296" s="247"/>
      <c r="N296" s="80" t="s">
        <v>2</v>
      </c>
      <c r="O296" s="247">
        <f t="shared" ref="O296:O297" si="352">K296*G296</f>
        <v>14960</v>
      </c>
      <c r="P296" s="247"/>
      <c r="Q296" s="247"/>
      <c r="R296" s="247"/>
      <c r="S296" s="247"/>
      <c r="T296" s="247"/>
      <c r="U296" s="80"/>
      <c r="V296" s="80"/>
      <c r="W296" s="80"/>
      <c r="X296" s="80"/>
      <c r="Y296" s="80"/>
      <c r="Z296" s="80"/>
      <c r="AA296" s="80"/>
      <c r="AB296" s="80"/>
      <c r="AC296" s="80"/>
      <c r="AD296" s="80"/>
      <c r="AE296" s="80"/>
      <c r="AF296" s="80"/>
      <c r="AG296" s="80"/>
      <c r="AH296" s="80"/>
      <c r="AI296" s="80"/>
      <c r="AJ296" s="80"/>
      <c r="AK296" s="80"/>
      <c r="AL296" s="80"/>
      <c r="AM296" s="80"/>
      <c r="AN296" s="80"/>
      <c r="AO296" s="80"/>
    </row>
    <row r="297" spans="2:41" ht="10.5" customHeight="1" x14ac:dyDescent="0.2">
      <c r="B297" s="194" t="s">
        <v>149</v>
      </c>
      <c r="C297" s="194"/>
      <c r="D297" s="194"/>
      <c r="E297" s="194"/>
      <c r="F297" s="194"/>
      <c r="G297" s="194">
        <f t="shared" ref="G297" si="353">I294</f>
        <v>28</v>
      </c>
      <c r="H297" s="194"/>
      <c r="I297" s="194"/>
      <c r="J297" s="111" t="s">
        <v>3</v>
      </c>
      <c r="K297" s="194">
        <f t="shared" ref="K297" si="354">-1*P291</f>
        <v>-65</v>
      </c>
      <c r="L297" s="194"/>
      <c r="M297" s="194"/>
      <c r="N297" s="111" t="s">
        <v>2</v>
      </c>
      <c r="O297" s="194">
        <f t="shared" si="352"/>
        <v>-1820</v>
      </c>
      <c r="P297" s="194"/>
      <c r="Q297" s="194"/>
      <c r="R297" s="194"/>
      <c r="S297" s="194"/>
      <c r="T297" s="194"/>
      <c r="U297" s="80"/>
      <c r="V297" s="80"/>
      <c r="W297" s="80"/>
      <c r="X297" s="80"/>
      <c r="Y297" s="80"/>
      <c r="Z297" s="80"/>
      <c r="AA297" s="80"/>
      <c r="AB297" s="80"/>
      <c r="AC297" s="80"/>
      <c r="AD297" s="80"/>
      <c r="AE297" s="80"/>
      <c r="AF297" s="80"/>
      <c r="AG297" s="80"/>
      <c r="AH297" s="80"/>
      <c r="AI297" s="80"/>
      <c r="AJ297" s="80"/>
      <c r="AK297" s="80"/>
      <c r="AL297" s="80"/>
      <c r="AM297" s="80"/>
      <c r="AN297" s="80"/>
      <c r="AO297" s="80"/>
    </row>
    <row r="298" spans="2:41" ht="10.5" customHeight="1" x14ac:dyDescent="0.2">
      <c r="B298" s="80"/>
      <c r="C298" s="80"/>
      <c r="D298" s="80"/>
      <c r="E298" s="80"/>
      <c r="F298" s="80"/>
      <c r="G298" s="80"/>
      <c r="H298" s="80"/>
      <c r="I298" s="80"/>
      <c r="J298" s="80"/>
      <c r="K298" s="214">
        <f t="shared" ref="K298" si="355">SUM(K296:M297)*-1</f>
        <v>745</v>
      </c>
      <c r="L298" s="214"/>
      <c r="M298" s="214"/>
      <c r="N298" s="80"/>
      <c r="O298" s="214">
        <f t="shared" ref="O298" si="356">SUM(O296:T297)</f>
        <v>13140</v>
      </c>
      <c r="P298" s="214"/>
      <c r="Q298" s="214"/>
      <c r="R298" s="214"/>
      <c r="S298" s="214"/>
      <c r="T298" s="214"/>
      <c r="U298" s="80"/>
      <c r="V298" s="80"/>
      <c r="W298" s="80"/>
      <c r="X298" s="80"/>
      <c r="Y298" s="80"/>
      <c r="Z298" s="80"/>
      <c r="AA298" s="80"/>
      <c r="AB298" s="80"/>
      <c r="AC298" s="80"/>
      <c r="AD298" s="80"/>
      <c r="AE298" s="80"/>
      <c r="AF298" s="80"/>
      <c r="AG298" s="80"/>
      <c r="AH298" s="80"/>
      <c r="AI298" s="80"/>
      <c r="AJ298" s="80"/>
      <c r="AK298" s="80"/>
      <c r="AL298" s="80"/>
      <c r="AM298" s="80"/>
      <c r="AN298" s="80"/>
      <c r="AO298" s="80"/>
    </row>
    <row r="299" spans="2:41" ht="10.5" customHeight="1" x14ac:dyDescent="0.2">
      <c r="B299" s="80" t="s">
        <v>120</v>
      </c>
      <c r="C299" s="80"/>
      <c r="D299" s="80"/>
      <c r="E299" s="80"/>
      <c r="F299" s="80"/>
      <c r="G299" s="80"/>
      <c r="H299" s="80"/>
      <c r="I299" s="80"/>
      <c r="J299" s="80"/>
      <c r="K299" s="80"/>
      <c r="L299" s="80"/>
      <c r="M299" s="80" t="s">
        <v>360</v>
      </c>
      <c r="N299" s="80"/>
      <c r="O299" s="80"/>
      <c r="P299" s="80"/>
      <c r="Q299" s="80"/>
      <c r="R299" s="80"/>
      <c r="S299" s="80"/>
      <c r="T299" s="80"/>
      <c r="U299" s="80"/>
      <c r="V299" s="80"/>
      <c r="W299" s="80"/>
      <c r="X299" s="80"/>
      <c r="Y299" s="80"/>
      <c r="Z299" s="80"/>
      <c r="AA299" s="80" t="s">
        <v>363</v>
      </c>
      <c r="AB299" s="80"/>
      <c r="AC299" s="80"/>
      <c r="AD299" s="80"/>
      <c r="AE299" s="80"/>
      <c r="AF299" s="80"/>
      <c r="AG299" s="80"/>
      <c r="AH299" s="80"/>
      <c r="AI299" s="80"/>
      <c r="AJ299" s="80"/>
      <c r="AK299" s="80"/>
      <c r="AL299" s="80"/>
      <c r="AM299" s="80"/>
      <c r="AN299" s="80"/>
      <c r="AO299" s="80"/>
    </row>
    <row r="300" spans="2:41" ht="10.5" customHeight="1" x14ac:dyDescent="0.2">
      <c r="B300" s="112"/>
      <c r="C300" s="216" t="s">
        <v>121</v>
      </c>
      <c r="D300" s="216" t="s">
        <v>122</v>
      </c>
      <c r="E300" s="111"/>
      <c r="F300" s="111" t="s">
        <v>92</v>
      </c>
      <c r="G300" s="111"/>
      <c r="H300" s="80"/>
      <c r="I300" s="80"/>
      <c r="J300" s="80"/>
      <c r="K300" s="80"/>
      <c r="L300" s="80"/>
      <c r="M300" s="247" t="s">
        <v>91</v>
      </c>
      <c r="N300" s="247" t="s">
        <v>122</v>
      </c>
      <c r="O300" s="194" t="s">
        <v>92</v>
      </c>
      <c r="P300" s="194"/>
      <c r="Q300" s="38" t="s">
        <v>105</v>
      </c>
      <c r="R300" s="194" t="s">
        <v>93</v>
      </c>
      <c r="S300" s="194"/>
      <c r="T300" s="80"/>
      <c r="U300" s="80"/>
      <c r="V300" s="80"/>
      <c r="W300" s="80"/>
      <c r="X300" s="80"/>
      <c r="Y300" s="80"/>
      <c r="Z300" s="80"/>
      <c r="AA300" s="80"/>
      <c r="AB300" s="247" t="s">
        <v>6</v>
      </c>
      <c r="AC300" s="247" t="s">
        <v>2</v>
      </c>
      <c r="AD300" s="194" t="s">
        <v>158</v>
      </c>
      <c r="AE300" s="194"/>
      <c r="AF300" s="194"/>
      <c r="AG300" s="208" t="s">
        <v>83</v>
      </c>
      <c r="AH300" s="194" t="s">
        <v>361</v>
      </c>
      <c r="AI300" s="194"/>
      <c r="AJ300" s="247" t="s">
        <v>69</v>
      </c>
      <c r="AK300" s="247">
        <v>1</v>
      </c>
      <c r="AL300" s="208" t="s">
        <v>8</v>
      </c>
      <c r="AM300" s="80"/>
      <c r="AN300" s="80"/>
      <c r="AO300" s="80"/>
    </row>
    <row r="301" spans="2:41" ht="10.5" customHeight="1" x14ac:dyDescent="0.2">
      <c r="B301" s="112"/>
      <c r="C301" s="216"/>
      <c r="D301" s="216"/>
      <c r="E301" s="216" t="s">
        <v>153</v>
      </c>
      <c r="F301" s="216"/>
      <c r="G301" s="216"/>
      <c r="H301" s="80"/>
      <c r="I301" s="80"/>
      <c r="J301" s="80"/>
      <c r="K301" s="80"/>
      <c r="L301" s="80"/>
      <c r="M301" s="247"/>
      <c r="N301" s="247"/>
      <c r="O301" s="247" t="s">
        <v>94</v>
      </c>
      <c r="P301" s="247"/>
      <c r="Q301" s="247"/>
      <c r="R301" s="247"/>
      <c r="S301" s="247"/>
      <c r="T301" s="80"/>
      <c r="U301" s="80"/>
      <c r="V301" s="80"/>
      <c r="W301" s="80"/>
      <c r="X301" s="80"/>
      <c r="Y301" s="80"/>
      <c r="Z301" s="80"/>
      <c r="AA301" s="80"/>
      <c r="AB301" s="247"/>
      <c r="AC301" s="247"/>
      <c r="AD301" s="247" t="s">
        <v>124</v>
      </c>
      <c r="AE301" s="247"/>
      <c r="AF301" s="247"/>
      <c r="AG301" s="208"/>
      <c r="AH301" s="247" t="s">
        <v>366</v>
      </c>
      <c r="AI301" s="247"/>
      <c r="AJ301" s="247"/>
      <c r="AK301" s="247"/>
      <c r="AL301" s="208"/>
      <c r="AM301" s="80"/>
      <c r="AN301" s="80"/>
      <c r="AO301" s="80"/>
    </row>
    <row r="302" spans="2:41" ht="10.5" customHeight="1" x14ac:dyDescent="0.2">
      <c r="B302" s="112"/>
      <c r="C302" s="112"/>
      <c r="D302" s="216" t="s">
        <v>122</v>
      </c>
      <c r="E302" s="254">
        <f t="shared" ref="E302" si="357">K298</f>
        <v>745</v>
      </c>
      <c r="F302" s="254"/>
      <c r="G302" s="254"/>
      <c r="H302" s="80"/>
      <c r="I302" s="80"/>
      <c r="J302" s="80"/>
      <c r="K302" s="80"/>
      <c r="L302" s="80"/>
      <c r="M302" s="247"/>
      <c r="N302" s="247" t="s">
        <v>122</v>
      </c>
      <c r="O302" s="194">
        <f t="shared" ref="O302" si="358">O298</f>
        <v>13140</v>
      </c>
      <c r="P302" s="194"/>
      <c r="Q302" s="194"/>
      <c r="R302" s="194"/>
      <c r="S302" s="194"/>
      <c r="T302" s="80"/>
      <c r="U302" s="80"/>
      <c r="V302" s="80"/>
      <c r="W302" s="80"/>
      <c r="X302" s="80"/>
      <c r="Y302" s="80"/>
      <c r="Z302" s="80"/>
      <c r="AA302" s="80"/>
      <c r="AB302" s="80"/>
      <c r="AC302" s="247" t="s">
        <v>2</v>
      </c>
      <c r="AD302" s="194">
        <f t="shared" ref="AD302" si="359">T290</f>
        <v>4800</v>
      </c>
      <c r="AE302" s="194"/>
      <c r="AF302" s="194"/>
      <c r="AG302" s="111" t="s">
        <v>7</v>
      </c>
      <c r="AH302" s="194">
        <f t="shared" ref="AH302" si="360">K298</f>
        <v>745</v>
      </c>
      <c r="AI302" s="194"/>
      <c r="AJ302" s="247" t="s">
        <v>3</v>
      </c>
      <c r="AK302" s="255">
        <f t="shared" ref="AK302" si="361">I290</f>
        <v>1.0249999999999999</v>
      </c>
      <c r="AL302" s="255"/>
      <c r="AM302" s="111" t="s">
        <v>7</v>
      </c>
      <c r="AN302" s="255">
        <f t="shared" ref="AN302" si="362">AM290</f>
        <v>1.0029999999999999</v>
      </c>
      <c r="AO302" s="255"/>
    </row>
    <row r="303" spans="2:41" ht="10.5" customHeight="1" x14ac:dyDescent="0.2">
      <c r="B303" s="112"/>
      <c r="C303" s="112"/>
      <c r="D303" s="216"/>
      <c r="E303" s="216">
        <f t="shared" ref="E303" si="363">O292</f>
        <v>25.8</v>
      </c>
      <c r="F303" s="216"/>
      <c r="G303" s="216"/>
      <c r="H303" s="80"/>
      <c r="I303" s="80"/>
      <c r="J303" s="80"/>
      <c r="K303" s="80"/>
      <c r="L303" s="80"/>
      <c r="M303" s="247"/>
      <c r="N303" s="247"/>
      <c r="O303" s="247">
        <f t="shared" ref="O303" si="364">B293</f>
        <v>116</v>
      </c>
      <c r="P303" s="247"/>
      <c r="Q303" s="247"/>
      <c r="R303" s="247"/>
      <c r="S303" s="247"/>
      <c r="T303" s="80"/>
      <c r="U303" s="80"/>
      <c r="V303" s="80"/>
      <c r="W303" s="80"/>
      <c r="X303" s="80"/>
      <c r="Y303" s="80"/>
      <c r="Z303" s="80"/>
      <c r="AA303" s="80"/>
      <c r="AB303" s="80"/>
      <c r="AC303" s="247"/>
      <c r="AD303" s="247">
        <f t="shared" ref="AD303" si="365">O292</f>
        <v>25.8</v>
      </c>
      <c r="AE303" s="247"/>
      <c r="AF303" s="247"/>
      <c r="AG303" s="247"/>
      <c r="AH303" s="247"/>
      <c r="AI303" s="247"/>
      <c r="AJ303" s="247"/>
      <c r="AK303" s="80"/>
      <c r="AL303" s="247">
        <f t="shared" ref="AL303" si="366">AM290</f>
        <v>1.0029999999999999</v>
      </c>
      <c r="AM303" s="247"/>
      <c r="AN303" s="247"/>
      <c r="AO303" s="80"/>
    </row>
    <row r="304" spans="2:41" ht="10.5" customHeight="1" x14ac:dyDescent="0.2">
      <c r="B304" s="80"/>
      <c r="C304" s="80"/>
      <c r="D304" s="247" t="s">
        <v>2</v>
      </c>
      <c r="E304" s="212">
        <f t="shared" ref="E304" si="367">ROUND(E302/E303,2)</f>
        <v>28.88</v>
      </c>
      <c r="F304" s="212"/>
      <c r="G304" s="212"/>
      <c r="H304" s="247" t="s">
        <v>23</v>
      </c>
      <c r="I304" s="247"/>
      <c r="J304" s="80"/>
      <c r="K304" s="80"/>
      <c r="L304" s="80"/>
      <c r="M304" s="113"/>
      <c r="N304" s="247" t="s">
        <v>122</v>
      </c>
      <c r="O304" s="212">
        <f t="shared" ref="O304" si="368">ROUND(O302/O303,2)</f>
        <v>113.28</v>
      </c>
      <c r="P304" s="212"/>
      <c r="Q304" s="212"/>
      <c r="R304" s="247" t="s">
        <v>70</v>
      </c>
      <c r="S304" s="247"/>
      <c r="T304" s="80"/>
      <c r="U304" s="80"/>
      <c r="V304" s="80"/>
      <c r="W304" s="80"/>
      <c r="X304" s="80"/>
      <c r="Y304" s="80"/>
      <c r="Z304" s="80"/>
      <c r="AA304" s="80"/>
      <c r="AB304" s="80"/>
      <c r="AC304" s="247" t="s">
        <v>2</v>
      </c>
      <c r="AD304" s="212">
        <f t="shared" ref="AD304" si="369">((AD302-AH302)/AD303)*((AK302-AN302)/AL303)</f>
        <v>3.4474097088579256</v>
      </c>
      <c r="AE304" s="212"/>
      <c r="AF304" s="212"/>
      <c r="AG304" s="212"/>
      <c r="AH304" s="247" t="s">
        <v>41</v>
      </c>
      <c r="AI304" s="247"/>
      <c r="AJ304" s="80"/>
      <c r="AK304" s="80"/>
      <c r="AL304" s="80"/>
      <c r="AM304" s="80"/>
      <c r="AN304" s="80"/>
      <c r="AO304" s="80"/>
    </row>
    <row r="305" spans="2:41" ht="10.5" customHeight="1" x14ac:dyDescent="0.2">
      <c r="B305" s="80"/>
      <c r="C305" s="80"/>
      <c r="D305" s="247"/>
      <c r="E305" s="212"/>
      <c r="F305" s="212"/>
      <c r="G305" s="212"/>
      <c r="H305" s="247"/>
      <c r="I305" s="247"/>
      <c r="J305" s="80"/>
      <c r="K305" s="80"/>
      <c r="L305" s="80"/>
      <c r="M305" s="113"/>
      <c r="N305" s="247"/>
      <c r="O305" s="212"/>
      <c r="P305" s="212"/>
      <c r="Q305" s="212"/>
      <c r="R305" s="247"/>
      <c r="S305" s="247"/>
      <c r="T305" s="80"/>
      <c r="U305" s="80"/>
      <c r="V305" s="80"/>
      <c r="W305" s="80"/>
      <c r="X305" s="80"/>
      <c r="Y305" s="80"/>
      <c r="Z305" s="80"/>
      <c r="AA305" s="80"/>
      <c r="AB305" s="80"/>
      <c r="AC305" s="247"/>
      <c r="AD305" s="212"/>
      <c r="AE305" s="212"/>
      <c r="AF305" s="212"/>
      <c r="AG305" s="212"/>
      <c r="AH305" s="247"/>
      <c r="AI305" s="247"/>
      <c r="AJ305" s="80"/>
      <c r="AK305" s="80"/>
      <c r="AL305" s="80"/>
      <c r="AM305" s="80"/>
      <c r="AN305" s="80"/>
      <c r="AO305" s="80"/>
    </row>
    <row r="306" spans="2:41" ht="10.5" customHeight="1" x14ac:dyDescent="0.2">
      <c r="B306" s="80"/>
      <c r="C306" s="80"/>
      <c r="D306" s="80"/>
      <c r="E306" s="80"/>
      <c r="F306" s="80"/>
      <c r="G306" s="80"/>
      <c r="H306" s="80"/>
      <c r="I306" s="80"/>
      <c r="J306" s="80"/>
      <c r="K306" s="80"/>
      <c r="L306" s="80"/>
      <c r="M306" s="80" t="s">
        <v>385</v>
      </c>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row>
    <row r="307" spans="2:41" ht="10.5" customHeight="1" x14ac:dyDescent="0.2">
      <c r="B307" s="80"/>
      <c r="C307" s="80"/>
      <c r="D307" s="80"/>
      <c r="E307" s="80"/>
      <c r="F307" s="80"/>
      <c r="G307" s="80"/>
      <c r="H307" s="80"/>
      <c r="I307" s="80"/>
      <c r="J307" s="80"/>
      <c r="K307" s="80"/>
      <c r="L307" s="80"/>
      <c r="M307" s="241">
        <f t="shared" ref="M307" si="370">O304</f>
        <v>113.28</v>
      </c>
      <c r="N307" s="194"/>
      <c r="O307" s="194"/>
      <c r="P307" s="194"/>
      <c r="Q307" s="247" t="s">
        <v>2</v>
      </c>
      <c r="R307" s="212">
        <f t="shared" ref="R307" si="371">ROUND(M307/M308,2)</f>
        <v>56.64</v>
      </c>
      <c r="S307" s="212"/>
      <c r="T307" s="212"/>
      <c r="U307" s="247" t="s">
        <v>23</v>
      </c>
      <c r="V307" s="247"/>
      <c r="W307" s="80"/>
      <c r="X307" s="80"/>
      <c r="Y307" s="80"/>
      <c r="Z307" s="80"/>
      <c r="AA307" s="80"/>
      <c r="AB307" s="80"/>
      <c r="AC307" s="80"/>
      <c r="AD307" s="80"/>
      <c r="AE307" s="80"/>
      <c r="AF307" s="80"/>
      <c r="AG307" s="80"/>
      <c r="AH307" s="80"/>
      <c r="AI307" s="80"/>
      <c r="AJ307" s="80"/>
      <c r="AK307" s="80"/>
      <c r="AL307" s="80"/>
      <c r="AM307" s="80"/>
      <c r="AN307" s="80"/>
      <c r="AO307" s="80"/>
    </row>
    <row r="308" spans="2:41" ht="10.5" customHeight="1" x14ac:dyDescent="0.2">
      <c r="B308" s="80"/>
      <c r="C308" s="80"/>
      <c r="D308" s="80"/>
      <c r="E308" s="80"/>
      <c r="F308" s="80"/>
      <c r="G308" s="80"/>
      <c r="H308" s="80"/>
      <c r="I308" s="80"/>
      <c r="J308" s="80"/>
      <c r="K308" s="80"/>
      <c r="L308" s="80"/>
      <c r="M308" s="216">
        <v>2</v>
      </c>
      <c r="N308" s="216"/>
      <c r="O308" s="216"/>
      <c r="P308" s="216"/>
      <c r="Q308" s="247"/>
      <c r="R308" s="212"/>
      <c r="S308" s="212"/>
      <c r="T308" s="212"/>
      <c r="U308" s="247"/>
      <c r="V308" s="247"/>
      <c r="W308" s="80"/>
      <c r="X308" s="80"/>
      <c r="Y308" s="80"/>
      <c r="Z308" s="80"/>
      <c r="AA308" s="80"/>
      <c r="AB308" s="80"/>
      <c r="AC308" s="80"/>
      <c r="AD308" s="80"/>
      <c r="AE308" s="80"/>
      <c r="AF308" s="80"/>
      <c r="AG308" s="80"/>
      <c r="AH308" s="80"/>
      <c r="AI308" s="80"/>
      <c r="AJ308" s="80"/>
      <c r="AK308" s="80"/>
      <c r="AL308" s="80"/>
      <c r="AM308" s="80"/>
      <c r="AN308" s="80"/>
      <c r="AO308" s="80"/>
    </row>
    <row r="309" spans="2:41" ht="10.5" customHeight="1" x14ac:dyDescent="0.2">
      <c r="B309" s="80" t="s">
        <v>368</v>
      </c>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row>
    <row r="310" spans="2:41" ht="10.5" customHeight="1" x14ac:dyDescent="0.2">
      <c r="B310" s="208" t="s">
        <v>96</v>
      </c>
      <c r="C310" s="208"/>
      <c r="D310" s="208"/>
      <c r="E310" s="208"/>
      <c r="F310" s="80" t="s">
        <v>2</v>
      </c>
      <c r="G310" s="247">
        <f t="shared" ref="G310" si="372">Y290*100</f>
        <v>736</v>
      </c>
      <c r="H310" s="247"/>
      <c r="I310" s="247"/>
      <c r="J310" s="80" t="s">
        <v>0</v>
      </c>
      <c r="K310" s="247">
        <f t="shared" ref="K310" si="373">E304</f>
        <v>28.88</v>
      </c>
      <c r="L310" s="247"/>
      <c r="M310" s="247"/>
      <c r="N310" s="80" t="s">
        <v>0</v>
      </c>
      <c r="O310" s="213">
        <f t="shared" ref="O310" si="374">R307</f>
        <v>56.64</v>
      </c>
      <c r="P310" s="247"/>
      <c r="Q310" s="247"/>
      <c r="R310" s="80" t="s">
        <v>1</v>
      </c>
      <c r="S310" s="213">
        <f t="shared" ref="S310" si="375">ROUND(AD304,2)</f>
        <v>3.45</v>
      </c>
      <c r="T310" s="247"/>
      <c r="U310" s="247"/>
      <c r="V310" s="80" t="s">
        <v>4</v>
      </c>
      <c r="W310" s="256">
        <f t="shared" ref="W310" si="376">G310-K310-O310+S310</f>
        <v>653.93000000000006</v>
      </c>
      <c r="X310" s="256"/>
      <c r="Y310" s="256"/>
      <c r="Z310" s="80" t="s">
        <v>4</v>
      </c>
      <c r="AA310" s="212">
        <f t="shared" ref="AA310:AA311" si="377">W310/100</f>
        <v>6.5393000000000008</v>
      </c>
      <c r="AB310" s="212"/>
      <c r="AC310" s="212"/>
      <c r="AD310" s="80" t="s">
        <v>5</v>
      </c>
      <c r="AE310" s="80"/>
      <c r="AF310" s="80"/>
      <c r="AG310" s="80"/>
      <c r="AH310" s="80"/>
      <c r="AI310" s="80"/>
      <c r="AJ310" s="80"/>
      <c r="AK310" s="80"/>
      <c r="AL310" s="80"/>
      <c r="AM310" s="80"/>
      <c r="AN310" s="80"/>
      <c r="AO310" s="80"/>
    </row>
    <row r="311" spans="2:41" ht="10.5" customHeight="1" x14ac:dyDescent="0.2">
      <c r="B311" s="208" t="s">
        <v>97</v>
      </c>
      <c r="C311" s="208"/>
      <c r="D311" s="208"/>
      <c r="E311" s="208"/>
      <c r="F311" s="80" t="s">
        <v>2</v>
      </c>
      <c r="G311" s="247">
        <f t="shared" ref="G311" si="378">Y290*100</f>
        <v>736</v>
      </c>
      <c r="H311" s="247"/>
      <c r="I311" s="247"/>
      <c r="J311" s="80" t="s">
        <v>0</v>
      </c>
      <c r="K311" s="247">
        <f t="shared" ref="K311" si="379">E304</f>
        <v>28.88</v>
      </c>
      <c r="L311" s="247"/>
      <c r="M311" s="247"/>
      <c r="N311" s="80" t="s">
        <v>1</v>
      </c>
      <c r="O311" s="213">
        <f t="shared" ref="O311" si="380">R307</f>
        <v>56.64</v>
      </c>
      <c r="P311" s="247"/>
      <c r="Q311" s="247"/>
      <c r="R311" s="80" t="s">
        <v>1</v>
      </c>
      <c r="S311" s="213">
        <f t="shared" ref="S311" si="381">ROUND(AD304,2)</f>
        <v>3.45</v>
      </c>
      <c r="T311" s="247"/>
      <c r="U311" s="247"/>
      <c r="V311" s="80" t="s">
        <v>4</v>
      </c>
      <c r="W311" s="256">
        <f t="shared" ref="W311" si="382">G311-K311+O311+S311</f>
        <v>767.21</v>
      </c>
      <c r="X311" s="256"/>
      <c r="Y311" s="256"/>
      <c r="Z311" s="80" t="s">
        <v>4</v>
      </c>
      <c r="AA311" s="212">
        <f t="shared" si="377"/>
        <v>7.6721000000000004</v>
      </c>
      <c r="AB311" s="212"/>
      <c r="AC311" s="212"/>
      <c r="AD311" s="80" t="s">
        <v>5</v>
      </c>
      <c r="AE311" s="80"/>
      <c r="AF311" s="80"/>
      <c r="AG311" s="80"/>
      <c r="AH311" s="80"/>
      <c r="AI311" s="80"/>
      <c r="AJ311" s="80"/>
      <c r="AK311" s="80"/>
      <c r="AL311" s="80"/>
      <c r="AM311" s="80"/>
      <c r="AN311" s="80"/>
      <c r="AO311" s="80"/>
    </row>
    <row r="312" spans="2:41" ht="10.5" customHeight="1" x14ac:dyDescent="0.2"/>
    <row r="313" spans="2:41" ht="10.5" customHeight="1" x14ac:dyDescent="0.2">
      <c r="B313" s="8" t="s">
        <v>229</v>
      </c>
    </row>
    <row r="314" spans="2:41" ht="10.5" customHeight="1" x14ac:dyDescent="0.2">
      <c r="B314" s="152" t="s">
        <v>63</v>
      </c>
      <c r="C314" s="153"/>
      <c r="D314" s="153"/>
      <c r="E314" s="153"/>
      <c r="F314" s="153"/>
      <c r="G314" s="153"/>
      <c r="H314" s="153"/>
      <c r="I314" s="204">
        <v>1.0249999999999999</v>
      </c>
      <c r="J314" s="204"/>
      <c r="K314" s="204"/>
      <c r="L314" s="253" t="s">
        <v>138</v>
      </c>
      <c r="M314" s="153"/>
      <c r="N314" s="153"/>
      <c r="O314" s="153"/>
      <c r="P314" s="153"/>
      <c r="Q314" s="153"/>
      <c r="R314" s="153"/>
      <c r="S314" s="153"/>
      <c r="T314" s="204">
        <v>12200</v>
      </c>
      <c r="U314" s="204"/>
      <c r="V314" s="204"/>
      <c r="W314" s="253" t="s">
        <v>139</v>
      </c>
      <c r="X314" s="153"/>
      <c r="Y314" s="204">
        <v>7.1</v>
      </c>
      <c r="Z314" s="204"/>
      <c r="AA314" s="253" t="s">
        <v>140</v>
      </c>
      <c r="AB314" s="153"/>
      <c r="AC314" s="153"/>
      <c r="AD314" s="153"/>
      <c r="AE314" s="153"/>
      <c r="AF314" s="153"/>
      <c r="AG314" s="153"/>
      <c r="AH314" s="153"/>
      <c r="AI314" s="153"/>
      <c r="AJ314" s="153"/>
      <c r="AK314" s="153"/>
      <c r="AL314" s="153"/>
      <c r="AM314" s="225">
        <v>1.02</v>
      </c>
      <c r="AN314" s="225"/>
      <c r="AO314" s="251"/>
    </row>
    <row r="315" spans="2:41" ht="10.5" customHeight="1" x14ac:dyDescent="0.2">
      <c r="B315" s="248" t="s">
        <v>141</v>
      </c>
      <c r="C315" s="228"/>
      <c r="D315" s="228"/>
      <c r="E315" s="228"/>
      <c r="F315" s="228"/>
      <c r="G315" s="228"/>
      <c r="H315" s="228"/>
      <c r="I315" s="202">
        <v>490</v>
      </c>
      <c r="J315" s="202"/>
      <c r="K315" s="202"/>
      <c r="L315" s="227" t="s">
        <v>142</v>
      </c>
      <c r="M315" s="228"/>
      <c r="N315" s="228"/>
      <c r="O315" s="228"/>
      <c r="P315" s="202">
        <v>70</v>
      </c>
      <c r="Q315" s="202"/>
      <c r="R315" s="202"/>
      <c r="S315" s="227" t="s">
        <v>143</v>
      </c>
      <c r="T315" s="227"/>
      <c r="U315" s="227"/>
      <c r="V315" s="227"/>
      <c r="W315" s="227"/>
      <c r="X315" s="227"/>
      <c r="Y315" s="227"/>
      <c r="Z315" s="227"/>
      <c r="AA315" s="227"/>
      <c r="AB315" s="227"/>
      <c r="AC315" s="227"/>
      <c r="AD315" s="227"/>
      <c r="AE315" s="227"/>
      <c r="AF315" s="227"/>
      <c r="AG315" s="227"/>
      <c r="AH315" s="227"/>
      <c r="AI315" s="227"/>
      <c r="AJ315" s="227"/>
      <c r="AK315" s="227"/>
      <c r="AL315" s="227"/>
      <c r="AM315" s="2"/>
      <c r="AN315" s="2"/>
      <c r="AO315" s="17"/>
    </row>
    <row r="316" spans="2:41" ht="10.5" customHeight="1" x14ac:dyDescent="0.2">
      <c r="B316" s="248" t="s">
        <v>144</v>
      </c>
      <c r="C316" s="228"/>
      <c r="D316" s="228"/>
      <c r="E316" s="228"/>
      <c r="F316" s="228"/>
      <c r="G316" s="228"/>
      <c r="H316" s="228"/>
      <c r="I316" s="228">
        <v>-1867.92115384615</v>
      </c>
      <c r="J316" s="228"/>
      <c r="K316" s="228"/>
      <c r="L316" s="228"/>
      <c r="M316" s="228"/>
      <c r="N316" s="228"/>
      <c r="O316" s="202">
        <v>18.8</v>
      </c>
      <c r="P316" s="202"/>
      <c r="Q316" s="202"/>
      <c r="R316" s="227" t="s">
        <v>352</v>
      </c>
      <c r="S316" s="227"/>
      <c r="T316" s="227"/>
      <c r="U316" s="227"/>
      <c r="V316" s="227"/>
      <c r="W316" s="227"/>
      <c r="X316" s="227"/>
      <c r="Y316" s="227"/>
      <c r="Z316" s="227"/>
      <c r="AA316" s="227"/>
      <c r="AB316" s="227"/>
      <c r="AC316" s="227"/>
      <c r="AD316" s="227"/>
      <c r="AE316" s="227"/>
      <c r="AF316" s="227"/>
      <c r="AG316" s="227"/>
      <c r="AH316" s="227"/>
      <c r="AI316" s="227"/>
      <c r="AJ316" s="227"/>
      <c r="AK316" s="227"/>
      <c r="AL316" s="227"/>
      <c r="AM316" s="2"/>
      <c r="AN316" s="2"/>
      <c r="AO316" s="17"/>
    </row>
    <row r="317" spans="2:41" ht="10.5" customHeight="1" x14ac:dyDescent="0.2">
      <c r="B317" s="252">
        <v>152</v>
      </c>
      <c r="C317" s="202"/>
      <c r="D317" s="202"/>
      <c r="E317" s="227" t="s">
        <v>146</v>
      </c>
      <c r="F317" s="227"/>
      <c r="G317" s="227"/>
      <c r="H317" s="227"/>
      <c r="I317" s="227">
        <v>-1899.2721153846101</v>
      </c>
      <c r="J317" s="227"/>
      <c r="K317" s="227"/>
      <c r="L317" s="227"/>
      <c r="M317" s="227"/>
      <c r="N317" s="227"/>
      <c r="O317" s="227"/>
      <c r="P317" s="227"/>
      <c r="Q317" s="227"/>
      <c r="R317" s="227"/>
      <c r="S317" s="227"/>
      <c r="T317" s="227"/>
      <c r="U317" s="227"/>
      <c r="V317" s="227"/>
      <c r="W317" s="227"/>
      <c r="X317" s="227"/>
      <c r="Y317" s="227"/>
      <c r="Z317" s="227"/>
      <c r="AA317" s="227"/>
      <c r="AB317" s="227"/>
      <c r="AC317" s="227"/>
      <c r="AD317" s="227"/>
      <c r="AE317" s="227"/>
      <c r="AF317" s="227"/>
      <c r="AG317" s="227"/>
      <c r="AH317" s="227"/>
      <c r="AI317" s="227"/>
      <c r="AJ317" s="227"/>
      <c r="AK317" s="227"/>
      <c r="AL317" s="227"/>
      <c r="AM317" s="227"/>
      <c r="AN317" s="227"/>
      <c r="AO317" s="17"/>
    </row>
    <row r="318" spans="2:41" ht="10.5" customHeight="1" x14ac:dyDescent="0.2">
      <c r="B318" s="240">
        <v>38</v>
      </c>
      <c r="C318" s="219"/>
      <c r="D318" s="249" t="s">
        <v>199</v>
      </c>
      <c r="E318" s="250"/>
      <c r="F318" s="250"/>
      <c r="G318" s="250"/>
      <c r="H318" s="250"/>
      <c r="I318" s="219">
        <v>22</v>
      </c>
      <c r="J318" s="219"/>
      <c r="K318" s="249" t="s">
        <v>147</v>
      </c>
      <c r="L318" s="250"/>
      <c r="M318" s="250"/>
      <c r="N318" s="250"/>
      <c r="O318" s="250"/>
      <c r="P318" s="250"/>
      <c r="Q318" s="250"/>
      <c r="R318" s="250"/>
      <c r="S318" s="250"/>
      <c r="T318" s="250"/>
      <c r="U318" s="250"/>
      <c r="V318" s="250"/>
      <c r="W318" s="250"/>
      <c r="X318" s="250"/>
      <c r="Y318" s="250"/>
      <c r="Z318" s="250"/>
      <c r="AA318" s="250"/>
      <c r="AB318" s="250"/>
      <c r="AC318" s="1"/>
      <c r="AD318" s="1"/>
      <c r="AE318" s="1"/>
      <c r="AF318" s="1"/>
      <c r="AG318" s="1"/>
      <c r="AH318" s="1"/>
      <c r="AI318" s="1"/>
      <c r="AJ318" s="1"/>
      <c r="AK318" s="1"/>
      <c r="AL318" s="1"/>
      <c r="AM318" s="1"/>
      <c r="AN318" s="1"/>
      <c r="AO318" s="19"/>
    </row>
    <row r="319" spans="2:41" ht="10.5" customHeight="1" x14ac:dyDescent="0.2"/>
    <row r="320" spans="2:41" ht="10.5" customHeight="1" x14ac:dyDescent="0.2">
      <c r="B320" s="247" t="s">
        <v>148</v>
      </c>
      <c r="C320" s="247"/>
      <c r="D320" s="247"/>
      <c r="E320" s="247"/>
      <c r="F320" s="247"/>
      <c r="G320" s="247">
        <f t="shared" ref="G320" si="383">-1*B318</f>
        <v>-38</v>
      </c>
      <c r="H320" s="247"/>
      <c r="I320" s="247"/>
      <c r="J320" s="80" t="s">
        <v>3</v>
      </c>
      <c r="K320" s="247">
        <f t="shared" ref="K320" si="384">-1*I315</f>
        <v>-490</v>
      </c>
      <c r="L320" s="247"/>
      <c r="M320" s="247"/>
      <c r="N320" s="80" t="s">
        <v>2</v>
      </c>
      <c r="O320" s="247">
        <f t="shared" ref="O320:O321" si="385">K320*G320</f>
        <v>18620</v>
      </c>
      <c r="P320" s="247"/>
      <c r="Q320" s="247"/>
      <c r="R320" s="247"/>
      <c r="S320" s="247"/>
      <c r="T320" s="247"/>
      <c r="U320" s="80"/>
      <c r="V320" s="80"/>
      <c r="W320" s="80"/>
      <c r="X320" s="80"/>
      <c r="Y320" s="80"/>
      <c r="Z320" s="80"/>
      <c r="AA320" s="80"/>
      <c r="AB320" s="80"/>
      <c r="AC320" s="80"/>
      <c r="AD320" s="80"/>
      <c r="AE320" s="80"/>
      <c r="AF320" s="80"/>
      <c r="AG320" s="80"/>
      <c r="AH320" s="80"/>
      <c r="AI320" s="80"/>
      <c r="AJ320" s="80"/>
      <c r="AK320" s="80"/>
      <c r="AL320" s="80"/>
      <c r="AM320" s="80"/>
      <c r="AN320" s="80"/>
      <c r="AO320" s="80"/>
    </row>
    <row r="321" spans="2:41" ht="10.5" customHeight="1" x14ac:dyDescent="0.2">
      <c r="B321" s="194" t="s">
        <v>149</v>
      </c>
      <c r="C321" s="194"/>
      <c r="D321" s="194"/>
      <c r="E321" s="194"/>
      <c r="F321" s="194"/>
      <c r="G321" s="194">
        <f t="shared" ref="G321" si="386">I318</f>
        <v>22</v>
      </c>
      <c r="H321" s="194"/>
      <c r="I321" s="194"/>
      <c r="J321" s="111" t="s">
        <v>3</v>
      </c>
      <c r="K321" s="194">
        <f t="shared" ref="K321" si="387">-1*P315</f>
        <v>-70</v>
      </c>
      <c r="L321" s="194"/>
      <c r="M321" s="194"/>
      <c r="N321" s="111" t="s">
        <v>2</v>
      </c>
      <c r="O321" s="194">
        <f t="shared" si="385"/>
        <v>-1540</v>
      </c>
      <c r="P321" s="194"/>
      <c r="Q321" s="194"/>
      <c r="R321" s="194"/>
      <c r="S321" s="194"/>
      <c r="T321" s="194"/>
      <c r="U321" s="80"/>
      <c r="V321" s="80"/>
      <c r="W321" s="80"/>
      <c r="X321" s="80"/>
      <c r="Y321" s="80"/>
      <c r="Z321" s="80"/>
      <c r="AA321" s="80"/>
      <c r="AB321" s="80"/>
      <c r="AC321" s="80"/>
      <c r="AD321" s="80"/>
      <c r="AE321" s="80"/>
      <c r="AF321" s="80"/>
      <c r="AG321" s="80"/>
      <c r="AH321" s="80"/>
      <c r="AI321" s="80"/>
      <c r="AJ321" s="80"/>
      <c r="AK321" s="80"/>
      <c r="AL321" s="80"/>
      <c r="AM321" s="80"/>
      <c r="AN321" s="80"/>
      <c r="AO321" s="80"/>
    </row>
    <row r="322" spans="2:41" ht="10.5" customHeight="1" x14ac:dyDescent="0.2">
      <c r="B322" s="80"/>
      <c r="C322" s="80"/>
      <c r="D322" s="80"/>
      <c r="E322" s="80"/>
      <c r="F322" s="80"/>
      <c r="G322" s="80"/>
      <c r="H322" s="80"/>
      <c r="I322" s="80"/>
      <c r="J322" s="80"/>
      <c r="K322" s="214">
        <f t="shared" ref="K322" si="388">SUM(K320:M321)*-1</f>
        <v>560</v>
      </c>
      <c r="L322" s="214"/>
      <c r="M322" s="214"/>
      <c r="N322" s="80"/>
      <c r="O322" s="214">
        <f t="shared" ref="O322" si="389">SUM(O320:T321)</f>
        <v>17080</v>
      </c>
      <c r="P322" s="214"/>
      <c r="Q322" s="214"/>
      <c r="R322" s="214"/>
      <c r="S322" s="214"/>
      <c r="T322" s="214"/>
      <c r="U322" s="80"/>
      <c r="V322" s="80"/>
      <c r="W322" s="80"/>
      <c r="X322" s="80"/>
      <c r="Y322" s="80"/>
      <c r="Z322" s="80"/>
      <c r="AA322" s="80"/>
      <c r="AB322" s="80"/>
      <c r="AC322" s="80"/>
      <c r="AD322" s="80"/>
      <c r="AE322" s="80"/>
      <c r="AF322" s="80"/>
      <c r="AG322" s="80"/>
      <c r="AH322" s="80"/>
      <c r="AI322" s="80"/>
      <c r="AJ322" s="80"/>
      <c r="AK322" s="80"/>
      <c r="AL322" s="80"/>
      <c r="AM322" s="80"/>
      <c r="AN322" s="80"/>
      <c r="AO322" s="80"/>
    </row>
    <row r="323" spans="2:41" ht="10.5" customHeight="1" x14ac:dyDescent="0.2">
      <c r="B323" s="80" t="s">
        <v>120</v>
      </c>
      <c r="C323" s="80"/>
      <c r="D323" s="80"/>
      <c r="E323" s="80"/>
      <c r="F323" s="80"/>
      <c r="G323" s="80"/>
      <c r="H323" s="80"/>
      <c r="I323" s="80"/>
      <c r="J323" s="80"/>
      <c r="K323" s="80"/>
      <c r="L323" s="80"/>
      <c r="M323" s="80" t="s">
        <v>360</v>
      </c>
      <c r="N323" s="80"/>
      <c r="O323" s="80"/>
      <c r="P323" s="80"/>
      <c r="Q323" s="80"/>
      <c r="R323" s="80"/>
      <c r="S323" s="80"/>
      <c r="T323" s="80"/>
      <c r="U323" s="80"/>
      <c r="V323" s="80"/>
      <c r="W323" s="80"/>
      <c r="X323" s="80"/>
      <c r="Y323" s="80"/>
      <c r="Z323" s="80"/>
      <c r="AA323" s="80" t="s">
        <v>363</v>
      </c>
      <c r="AB323" s="80"/>
      <c r="AC323" s="80"/>
      <c r="AD323" s="80"/>
      <c r="AE323" s="80"/>
      <c r="AF323" s="80"/>
      <c r="AG323" s="80"/>
      <c r="AH323" s="80"/>
      <c r="AI323" s="80"/>
      <c r="AJ323" s="80"/>
      <c r="AK323" s="80"/>
      <c r="AL323" s="80"/>
      <c r="AM323" s="80"/>
      <c r="AN323" s="80"/>
      <c r="AO323" s="80"/>
    </row>
    <row r="324" spans="2:41" ht="10.5" customHeight="1" x14ac:dyDescent="0.2">
      <c r="B324" s="112"/>
      <c r="C324" s="216" t="s">
        <v>121</v>
      </c>
      <c r="D324" s="216" t="s">
        <v>122</v>
      </c>
      <c r="E324" s="111"/>
      <c r="F324" s="111" t="s">
        <v>92</v>
      </c>
      <c r="G324" s="111"/>
      <c r="H324" s="80"/>
      <c r="I324" s="80"/>
      <c r="J324" s="80"/>
      <c r="K324" s="80"/>
      <c r="L324" s="80"/>
      <c r="M324" s="247" t="s">
        <v>91</v>
      </c>
      <c r="N324" s="247" t="s">
        <v>122</v>
      </c>
      <c r="O324" s="194" t="s">
        <v>92</v>
      </c>
      <c r="P324" s="194"/>
      <c r="Q324" s="38" t="s">
        <v>105</v>
      </c>
      <c r="R324" s="194" t="s">
        <v>93</v>
      </c>
      <c r="S324" s="194"/>
      <c r="T324" s="80"/>
      <c r="U324" s="80"/>
      <c r="V324" s="80"/>
      <c r="W324" s="80"/>
      <c r="X324" s="80"/>
      <c r="Y324" s="80"/>
      <c r="Z324" s="80"/>
      <c r="AA324" s="80"/>
      <c r="AB324" s="247" t="s">
        <v>6</v>
      </c>
      <c r="AC324" s="247" t="s">
        <v>2</v>
      </c>
      <c r="AD324" s="194" t="s">
        <v>158</v>
      </c>
      <c r="AE324" s="194"/>
      <c r="AF324" s="194"/>
      <c r="AG324" s="208" t="s">
        <v>83</v>
      </c>
      <c r="AH324" s="194" t="s">
        <v>362</v>
      </c>
      <c r="AI324" s="194"/>
      <c r="AJ324" s="247" t="s">
        <v>69</v>
      </c>
      <c r="AK324" s="247">
        <v>1</v>
      </c>
      <c r="AL324" s="208" t="s">
        <v>8</v>
      </c>
      <c r="AM324" s="80"/>
      <c r="AN324" s="80"/>
      <c r="AO324" s="80"/>
    </row>
    <row r="325" spans="2:41" ht="10.5" customHeight="1" x14ac:dyDescent="0.2">
      <c r="B325" s="112"/>
      <c r="C325" s="216"/>
      <c r="D325" s="216"/>
      <c r="E325" s="216" t="s">
        <v>153</v>
      </c>
      <c r="F325" s="216"/>
      <c r="G325" s="216"/>
      <c r="H325" s="80"/>
      <c r="I325" s="80"/>
      <c r="J325" s="80"/>
      <c r="K325" s="80"/>
      <c r="L325" s="80"/>
      <c r="M325" s="247"/>
      <c r="N325" s="247"/>
      <c r="O325" s="247" t="s">
        <v>94</v>
      </c>
      <c r="P325" s="247"/>
      <c r="Q325" s="247"/>
      <c r="R325" s="247"/>
      <c r="S325" s="247"/>
      <c r="T325" s="80"/>
      <c r="U325" s="80"/>
      <c r="V325" s="80"/>
      <c r="W325" s="80"/>
      <c r="X325" s="80"/>
      <c r="Y325" s="80"/>
      <c r="Z325" s="80"/>
      <c r="AA325" s="80"/>
      <c r="AB325" s="247"/>
      <c r="AC325" s="247"/>
      <c r="AD325" s="247" t="s">
        <v>124</v>
      </c>
      <c r="AE325" s="247"/>
      <c r="AF325" s="247"/>
      <c r="AG325" s="208"/>
      <c r="AH325" s="247" t="s">
        <v>361</v>
      </c>
      <c r="AI325" s="247"/>
      <c r="AJ325" s="247"/>
      <c r="AK325" s="247"/>
      <c r="AL325" s="208"/>
      <c r="AM325" s="80"/>
      <c r="AN325" s="80"/>
      <c r="AO325" s="80"/>
    </row>
    <row r="326" spans="2:41" ht="10.5" customHeight="1" x14ac:dyDescent="0.2">
      <c r="B326" s="112"/>
      <c r="C326" s="112"/>
      <c r="D326" s="216" t="s">
        <v>122</v>
      </c>
      <c r="E326" s="254">
        <f t="shared" ref="E326" si="390">K322</f>
        <v>560</v>
      </c>
      <c r="F326" s="254"/>
      <c r="G326" s="254"/>
      <c r="H326" s="80"/>
      <c r="I326" s="80"/>
      <c r="J326" s="80"/>
      <c r="K326" s="80"/>
      <c r="L326" s="80"/>
      <c r="M326" s="247"/>
      <c r="N326" s="247" t="s">
        <v>122</v>
      </c>
      <c r="O326" s="194">
        <f t="shared" ref="O326" si="391">O322</f>
        <v>17080</v>
      </c>
      <c r="P326" s="194"/>
      <c r="Q326" s="194"/>
      <c r="R326" s="194"/>
      <c r="S326" s="194"/>
      <c r="T326" s="80"/>
      <c r="U326" s="80"/>
      <c r="V326" s="80"/>
      <c r="W326" s="80"/>
      <c r="X326" s="80"/>
      <c r="Y326" s="80"/>
      <c r="Z326" s="80"/>
      <c r="AA326" s="80"/>
      <c r="AB326" s="80"/>
      <c r="AC326" s="247" t="s">
        <v>2</v>
      </c>
      <c r="AD326" s="194">
        <f t="shared" ref="AD326" si="392">T314</f>
        <v>12200</v>
      </c>
      <c r="AE326" s="194"/>
      <c r="AF326" s="194"/>
      <c r="AG326" s="111" t="s">
        <v>7</v>
      </c>
      <c r="AH326" s="194">
        <f t="shared" ref="AH326" si="393">K322</f>
        <v>560</v>
      </c>
      <c r="AI326" s="194"/>
      <c r="AJ326" s="247" t="s">
        <v>3</v>
      </c>
      <c r="AK326" s="255">
        <f t="shared" ref="AK326" si="394">I314</f>
        <v>1.0249999999999999</v>
      </c>
      <c r="AL326" s="255"/>
      <c r="AM326" s="111" t="s">
        <v>7</v>
      </c>
      <c r="AN326" s="255">
        <f t="shared" ref="AN326" si="395">AM314</f>
        <v>1.02</v>
      </c>
      <c r="AO326" s="255"/>
    </row>
    <row r="327" spans="2:41" ht="10.5" customHeight="1" x14ac:dyDescent="0.2">
      <c r="B327" s="112"/>
      <c r="C327" s="112"/>
      <c r="D327" s="216"/>
      <c r="E327" s="216">
        <f t="shared" ref="E327" si="396">O316</f>
        <v>18.8</v>
      </c>
      <c r="F327" s="216"/>
      <c r="G327" s="216"/>
      <c r="H327" s="80"/>
      <c r="I327" s="80"/>
      <c r="J327" s="80"/>
      <c r="K327" s="80"/>
      <c r="L327" s="80"/>
      <c r="M327" s="247"/>
      <c r="N327" s="247"/>
      <c r="O327" s="247">
        <f t="shared" ref="O327" si="397">B317</f>
        <v>152</v>
      </c>
      <c r="P327" s="247"/>
      <c r="Q327" s="247"/>
      <c r="R327" s="247"/>
      <c r="S327" s="247"/>
      <c r="T327" s="80"/>
      <c r="U327" s="80"/>
      <c r="V327" s="80"/>
      <c r="W327" s="80"/>
      <c r="X327" s="80"/>
      <c r="Y327" s="80"/>
      <c r="Z327" s="80"/>
      <c r="AA327" s="80"/>
      <c r="AB327" s="80"/>
      <c r="AC327" s="247"/>
      <c r="AD327" s="247">
        <f t="shared" ref="AD327" si="398">O316</f>
        <v>18.8</v>
      </c>
      <c r="AE327" s="247"/>
      <c r="AF327" s="247"/>
      <c r="AG327" s="247"/>
      <c r="AH327" s="247"/>
      <c r="AI327" s="247"/>
      <c r="AJ327" s="247"/>
      <c r="AK327" s="80"/>
      <c r="AL327" s="247">
        <f t="shared" ref="AL327" si="399">AM314</f>
        <v>1.02</v>
      </c>
      <c r="AM327" s="247"/>
      <c r="AN327" s="247"/>
      <c r="AO327" s="80"/>
    </row>
    <row r="328" spans="2:41" ht="10.5" customHeight="1" x14ac:dyDescent="0.2">
      <c r="B328" s="80"/>
      <c r="C328" s="80"/>
      <c r="D328" s="247" t="s">
        <v>2</v>
      </c>
      <c r="E328" s="212">
        <f t="shared" ref="E328" si="400">ROUND(E326/E327,2)</f>
        <v>29.79</v>
      </c>
      <c r="F328" s="212"/>
      <c r="G328" s="212"/>
      <c r="H328" s="247" t="s">
        <v>23</v>
      </c>
      <c r="I328" s="247"/>
      <c r="J328" s="80"/>
      <c r="K328" s="80"/>
      <c r="L328" s="80"/>
      <c r="M328" s="113"/>
      <c r="N328" s="247" t="s">
        <v>122</v>
      </c>
      <c r="O328" s="212">
        <f t="shared" ref="O328" si="401">ROUND(O326/O327,2)</f>
        <v>112.37</v>
      </c>
      <c r="P328" s="212"/>
      <c r="Q328" s="212"/>
      <c r="R328" s="247" t="s">
        <v>70</v>
      </c>
      <c r="S328" s="247"/>
      <c r="T328" s="80"/>
      <c r="U328" s="80"/>
      <c r="V328" s="80"/>
      <c r="W328" s="80"/>
      <c r="X328" s="80"/>
      <c r="Y328" s="80"/>
      <c r="Z328" s="80"/>
      <c r="AA328" s="80"/>
      <c r="AB328" s="80"/>
      <c r="AC328" s="247" t="s">
        <v>2</v>
      </c>
      <c r="AD328" s="212">
        <f t="shared" ref="AD328" si="402">((AD326-AH326)/AD327)*((AK326-AN326)/AL327)</f>
        <v>3.0350438047558805</v>
      </c>
      <c r="AE328" s="212"/>
      <c r="AF328" s="212"/>
      <c r="AG328" s="212"/>
      <c r="AH328" s="247" t="s">
        <v>41</v>
      </c>
      <c r="AI328" s="247"/>
      <c r="AJ328" s="80"/>
      <c r="AK328" s="80"/>
      <c r="AL328" s="80"/>
      <c r="AM328" s="80"/>
      <c r="AN328" s="80"/>
      <c r="AO328" s="80"/>
    </row>
    <row r="329" spans="2:41" ht="10.5" customHeight="1" x14ac:dyDescent="0.2">
      <c r="B329" s="80"/>
      <c r="C329" s="80"/>
      <c r="D329" s="247"/>
      <c r="E329" s="212"/>
      <c r="F329" s="212"/>
      <c r="G329" s="212"/>
      <c r="H329" s="247"/>
      <c r="I329" s="247"/>
      <c r="J329" s="80"/>
      <c r="K329" s="80"/>
      <c r="L329" s="80"/>
      <c r="M329" s="113"/>
      <c r="N329" s="247"/>
      <c r="O329" s="212"/>
      <c r="P329" s="212"/>
      <c r="Q329" s="212"/>
      <c r="R329" s="247"/>
      <c r="S329" s="247"/>
      <c r="T329" s="80"/>
      <c r="U329" s="80"/>
      <c r="V329" s="80"/>
      <c r="W329" s="80"/>
      <c r="X329" s="80"/>
      <c r="Y329" s="80"/>
      <c r="Z329" s="80"/>
      <c r="AA329" s="80"/>
      <c r="AB329" s="80"/>
      <c r="AC329" s="247"/>
      <c r="AD329" s="212"/>
      <c r="AE329" s="212"/>
      <c r="AF329" s="212"/>
      <c r="AG329" s="212"/>
      <c r="AH329" s="247"/>
      <c r="AI329" s="247"/>
      <c r="AJ329" s="80"/>
      <c r="AK329" s="80"/>
      <c r="AL329" s="80"/>
      <c r="AM329" s="80"/>
      <c r="AN329" s="80"/>
      <c r="AO329" s="80"/>
    </row>
    <row r="330" spans="2:41" ht="10.5" customHeight="1" x14ac:dyDescent="0.2">
      <c r="B330" s="80"/>
      <c r="C330" s="80"/>
      <c r="D330" s="80"/>
      <c r="E330" s="80"/>
      <c r="F330" s="80"/>
      <c r="G330" s="80"/>
      <c r="H330" s="80"/>
      <c r="I330" s="80"/>
      <c r="J330" s="80"/>
      <c r="K330" s="80"/>
      <c r="L330" s="80"/>
      <c r="M330" s="80" t="s">
        <v>385</v>
      </c>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row>
    <row r="331" spans="2:41" ht="10.5" customHeight="1" x14ac:dyDescent="0.2">
      <c r="B331" s="80"/>
      <c r="C331" s="80"/>
      <c r="D331" s="80"/>
      <c r="E331" s="80"/>
      <c r="F331" s="80"/>
      <c r="G331" s="80"/>
      <c r="H331" s="80"/>
      <c r="I331" s="80"/>
      <c r="J331" s="80"/>
      <c r="K331" s="80"/>
      <c r="L331" s="80"/>
      <c r="M331" s="241">
        <f t="shared" ref="M331" si="403">O328</f>
        <v>112.37</v>
      </c>
      <c r="N331" s="194"/>
      <c r="O331" s="194"/>
      <c r="P331" s="194"/>
      <c r="Q331" s="247" t="s">
        <v>2</v>
      </c>
      <c r="R331" s="212">
        <f t="shared" ref="R331" si="404">ROUND(M331/M332,2)</f>
        <v>56.19</v>
      </c>
      <c r="S331" s="212"/>
      <c r="T331" s="212"/>
      <c r="U331" s="247" t="s">
        <v>23</v>
      </c>
      <c r="V331" s="247"/>
      <c r="W331" s="80"/>
      <c r="X331" s="80"/>
      <c r="Y331" s="80"/>
      <c r="Z331" s="80"/>
      <c r="AA331" s="80"/>
      <c r="AB331" s="80"/>
      <c r="AC331" s="80"/>
      <c r="AD331" s="80"/>
      <c r="AE331" s="80"/>
      <c r="AF331" s="80"/>
      <c r="AG331" s="80"/>
      <c r="AH331" s="80"/>
      <c r="AI331" s="80"/>
      <c r="AJ331" s="80"/>
      <c r="AK331" s="80"/>
      <c r="AL331" s="80"/>
      <c r="AM331" s="80"/>
      <c r="AN331" s="80"/>
      <c r="AO331" s="80"/>
    </row>
    <row r="332" spans="2:41" ht="10.5" customHeight="1" x14ac:dyDescent="0.2">
      <c r="B332" s="80"/>
      <c r="C332" s="80"/>
      <c r="D332" s="80"/>
      <c r="E332" s="80"/>
      <c r="F332" s="80"/>
      <c r="G332" s="80"/>
      <c r="H332" s="80"/>
      <c r="I332" s="80"/>
      <c r="J332" s="80"/>
      <c r="K332" s="80"/>
      <c r="L332" s="80"/>
      <c r="M332" s="216">
        <v>2</v>
      </c>
      <c r="N332" s="216"/>
      <c r="O332" s="216"/>
      <c r="P332" s="216"/>
      <c r="Q332" s="247"/>
      <c r="R332" s="212"/>
      <c r="S332" s="212"/>
      <c r="T332" s="212"/>
      <c r="U332" s="247"/>
      <c r="V332" s="247"/>
      <c r="W332" s="80"/>
      <c r="X332" s="80"/>
      <c r="Y332" s="80"/>
      <c r="Z332" s="80"/>
      <c r="AA332" s="80"/>
      <c r="AB332" s="80"/>
      <c r="AC332" s="80"/>
      <c r="AD332" s="80"/>
      <c r="AE332" s="80"/>
      <c r="AF332" s="80"/>
      <c r="AG332" s="80"/>
      <c r="AH332" s="80"/>
      <c r="AI332" s="80"/>
      <c r="AJ332" s="80"/>
      <c r="AK332" s="80"/>
      <c r="AL332" s="80"/>
      <c r="AM332" s="80"/>
      <c r="AN332" s="80"/>
      <c r="AO332" s="80"/>
    </row>
    <row r="333" spans="2:41" ht="10.5" customHeight="1" x14ac:dyDescent="0.2">
      <c r="B333" s="80" t="s">
        <v>364</v>
      </c>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row>
    <row r="334" spans="2:41" ht="10.5" customHeight="1" x14ac:dyDescent="0.2">
      <c r="B334" s="208" t="s">
        <v>96</v>
      </c>
      <c r="C334" s="208"/>
      <c r="D334" s="208"/>
      <c r="E334" s="208"/>
      <c r="F334" s="80" t="s">
        <v>2</v>
      </c>
      <c r="G334" s="247">
        <f t="shared" ref="G334" si="405">Y314*100</f>
        <v>710</v>
      </c>
      <c r="H334" s="247"/>
      <c r="I334" s="247"/>
      <c r="J334" s="80" t="s">
        <v>0</v>
      </c>
      <c r="K334" s="247">
        <f t="shared" ref="K334" si="406">E328</f>
        <v>29.79</v>
      </c>
      <c r="L334" s="247"/>
      <c r="M334" s="247"/>
      <c r="N334" s="80" t="s">
        <v>0</v>
      </c>
      <c r="O334" s="213">
        <f t="shared" ref="O334" si="407">R331</f>
        <v>56.19</v>
      </c>
      <c r="P334" s="247"/>
      <c r="Q334" s="247"/>
      <c r="R334" s="80" t="s">
        <v>1</v>
      </c>
      <c r="S334" s="213">
        <f t="shared" ref="S334" si="408">ROUND(AD328,2)</f>
        <v>3.04</v>
      </c>
      <c r="T334" s="247"/>
      <c r="U334" s="247"/>
      <c r="V334" s="80" t="s">
        <v>4</v>
      </c>
      <c r="W334" s="256">
        <f t="shared" ref="W334" si="409">G334-K334-O334+S334</f>
        <v>627.05999999999995</v>
      </c>
      <c r="X334" s="256"/>
      <c r="Y334" s="256"/>
      <c r="Z334" s="80" t="s">
        <v>4</v>
      </c>
      <c r="AA334" s="212">
        <f t="shared" ref="AA334:AA335" si="410">W334/100</f>
        <v>6.2705999999999991</v>
      </c>
      <c r="AB334" s="212"/>
      <c r="AC334" s="212"/>
      <c r="AD334" s="80" t="s">
        <v>5</v>
      </c>
      <c r="AE334" s="80"/>
      <c r="AF334" s="80"/>
      <c r="AG334" s="80"/>
      <c r="AH334" s="80"/>
      <c r="AI334" s="80"/>
      <c r="AJ334" s="80"/>
      <c r="AK334" s="80"/>
      <c r="AL334" s="80"/>
      <c r="AM334" s="80"/>
      <c r="AN334" s="80"/>
      <c r="AO334" s="80"/>
    </row>
    <row r="335" spans="2:41" ht="10.5" customHeight="1" x14ac:dyDescent="0.2">
      <c r="B335" s="208" t="s">
        <v>97</v>
      </c>
      <c r="C335" s="208"/>
      <c r="D335" s="208"/>
      <c r="E335" s="208"/>
      <c r="F335" s="80" t="s">
        <v>2</v>
      </c>
      <c r="G335" s="247">
        <f t="shared" ref="G335" si="411">Y314*100</f>
        <v>710</v>
      </c>
      <c r="H335" s="247"/>
      <c r="I335" s="247"/>
      <c r="J335" s="80" t="s">
        <v>0</v>
      </c>
      <c r="K335" s="247">
        <f t="shared" ref="K335" si="412">E328</f>
        <v>29.79</v>
      </c>
      <c r="L335" s="247"/>
      <c r="M335" s="247"/>
      <c r="N335" s="80" t="s">
        <v>1</v>
      </c>
      <c r="O335" s="213">
        <f t="shared" ref="O335" si="413">R331</f>
        <v>56.19</v>
      </c>
      <c r="P335" s="247"/>
      <c r="Q335" s="247"/>
      <c r="R335" s="80" t="s">
        <v>1</v>
      </c>
      <c r="S335" s="213">
        <f t="shared" ref="S335" si="414">ROUND(AD328,2)</f>
        <v>3.04</v>
      </c>
      <c r="T335" s="247"/>
      <c r="U335" s="247"/>
      <c r="V335" s="80" t="s">
        <v>4</v>
      </c>
      <c r="W335" s="256">
        <f t="shared" ref="W335" si="415">G335-K335+O335+S335</f>
        <v>739.44</v>
      </c>
      <c r="X335" s="256"/>
      <c r="Y335" s="256"/>
      <c r="Z335" s="80" t="s">
        <v>4</v>
      </c>
      <c r="AA335" s="212">
        <f t="shared" si="410"/>
        <v>7.394400000000001</v>
      </c>
      <c r="AB335" s="212"/>
      <c r="AC335" s="212"/>
      <c r="AD335" s="80" t="s">
        <v>5</v>
      </c>
      <c r="AE335" s="80"/>
      <c r="AF335" s="80"/>
      <c r="AG335" s="80"/>
      <c r="AH335" s="80"/>
      <c r="AI335" s="80"/>
      <c r="AJ335" s="80"/>
      <c r="AK335" s="80"/>
      <c r="AL335" s="80"/>
      <c r="AM335" s="80"/>
      <c r="AN335" s="80"/>
      <c r="AO335" s="80"/>
    </row>
    <row r="336" spans="2:41" ht="10.5" customHeight="1" x14ac:dyDescent="0.2"/>
    <row r="337" spans="2:41" ht="10.5" customHeight="1" x14ac:dyDescent="0.2">
      <c r="B337" s="8" t="s">
        <v>249</v>
      </c>
    </row>
    <row r="338" spans="2:41" ht="10.5" customHeight="1" x14ac:dyDescent="0.2">
      <c r="B338" s="152" t="s">
        <v>63</v>
      </c>
      <c r="C338" s="153"/>
      <c r="D338" s="153"/>
      <c r="E338" s="153"/>
      <c r="F338" s="153"/>
      <c r="G338" s="153"/>
      <c r="H338" s="153"/>
      <c r="I338" s="204">
        <v>1.0249999999999999</v>
      </c>
      <c r="J338" s="204"/>
      <c r="K338" s="204"/>
      <c r="L338" s="253" t="s">
        <v>138</v>
      </c>
      <c r="M338" s="153"/>
      <c r="N338" s="153"/>
      <c r="O338" s="153"/>
      <c r="P338" s="153"/>
      <c r="Q338" s="153"/>
      <c r="R338" s="153"/>
      <c r="S338" s="153"/>
      <c r="T338" s="204">
        <v>6830</v>
      </c>
      <c r="U338" s="204"/>
      <c r="V338" s="204"/>
      <c r="W338" s="253" t="s">
        <v>139</v>
      </c>
      <c r="X338" s="153"/>
      <c r="Y338" s="204">
        <v>6.55</v>
      </c>
      <c r="Z338" s="204"/>
      <c r="AA338" s="253" t="s">
        <v>140</v>
      </c>
      <c r="AB338" s="153"/>
      <c r="AC338" s="153"/>
      <c r="AD338" s="153"/>
      <c r="AE338" s="153"/>
      <c r="AF338" s="153"/>
      <c r="AG338" s="153"/>
      <c r="AH338" s="153"/>
      <c r="AI338" s="153"/>
      <c r="AJ338" s="153"/>
      <c r="AK338" s="153"/>
      <c r="AL338" s="153"/>
      <c r="AM338" s="225">
        <v>1.0129999999999999</v>
      </c>
      <c r="AN338" s="225"/>
      <c r="AO338" s="251"/>
    </row>
    <row r="339" spans="2:41" ht="10.5" customHeight="1" x14ac:dyDescent="0.2">
      <c r="B339" s="248" t="s">
        <v>141</v>
      </c>
      <c r="C339" s="228"/>
      <c r="D339" s="228"/>
      <c r="E339" s="228"/>
      <c r="F339" s="228"/>
      <c r="G339" s="228"/>
      <c r="H339" s="228"/>
      <c r="I339" s="202">
        <v>460</v>
      </c>
      <c r="J339" s="202"/>
      <c r="K339" s="202"/>
      <c r="L339" s="227" t="s">
        <v>142</v>
      </c>
      <c r="M339" s="228"/>
      <c r="N339" s="228"/>
      <c r="O339" s="228"/>
      <c r="P339" s="202">
        <v>80</v>
      </c>
      <c r="Q339" s="202"/>
      <c r="R339" s="202"/>
      <c r="S339" s="227" t="s">
        <v>143</v>
      </c>
      <c r="T339" s="227"/>
      <c r="U339" s="227"/>
      <c r="V339" s="227"/>
      <c r="W339" s="227"/>
      <c r="X339" s="227"/>
      <c r="Y339" s="227"/>
      <c r="Z339" s="227"/>
      <c r="AA339" s="227"/>
      <c r="AB339" s="227"/>
      <c r="AC339" s="227"/>
      <c r="AD339" s="227"/>
      <c r="AE339" s="227"/>
      <c r="AF339" s="227"/>
      <c r="AG339" s="227"/>
      <c r="AH339" s="227"/>
      <c r="AI339" s="227"/>
      <c r="AJ339" s="227"/>
      <c r="AK339" s="227"/>
      <c r="AL339" s="227"/>
      <c r="AM339" s="2"/>
      <c r="AN339" s="2"/>
      <c r="AO339" s="17"/>
    </row>
    <row r="340" spans="2:41" ht="10.5" customHeight="1" x14ac:dyDescent="0.2">
      <c r="B340" s="248" t="s">
        <v>144</v>
      </c>
      <c r="C340" s="228"/>
      <c r="D340" s="228"/>
      <c r="E340" s="228"/>
      <c r="F340" s="228"/>
      <c r="G340" s="228"/>
      <c r="H340" s="228"/>
      <c r="I340" s="228">
        <v>-2024.6759615384599</v>
      </c>
      <c r="J340" s="228"/>
      <c r="K340" s="228"/>
      <c r="L340" s="228"/>
      <c r="M340" s="228"/>
      <c r="N340" s="228"/>
      <c r="O340" s="202">
        <v>13.5</v>
      </c>
      <c r="P340" s="202"/>
      <c r="Q340" s="202"/>
      <c r="R340" s="227" t="s">
        <v>353</v>
      </c>
      <c r="S340" s="227"/>
      <c r="T340" s="227"/>
      <c r="U340" s="227"/>
      <c r="V340" s="227"/>
      <c r="W340" s="227"/>
      <c r="X340" s="227"/>
      <c r="Y340" s="227"/>
      <c r="Z340" s="227"/>
      <c r="AA340" s="227"/>
      <c r="AB340" s="227"/>
      <c r="AC340" s="227"/>
      <c r="AD340" s="227"/>
      <c r="AE340" s="227"/>
      <c r="AF340" s="227"/>
      <c r="AG340" s="227"/>
      <c r="AH340" s="227"/>
      <c r="AI340" s="227"/>
      <c r="AJ340" s="227"/>
      <c r="AK340" s="227"/>
      <c r="AL340" s="227"/>
      <c r="AM340" s="2"/>
      <c r="AN340" s="2"/>
      <c r="AO340" s="17"/>
    </row>
    <row r="341" spans="2:41" ht="10.5" customHeight="1" x14ac:dyDescent="0.2">
      <c r="B341" s="252">
        <v>80</v>
      </c>
      <c r="C341" s="202"/>
      <c r="D341" s="202"/>
      <c r="E341" s="227" t="s">
        <v>146</v>
      </c>
      <c r="F341" s="227"/>
      <c r="G341" s="227"/>
      <c r="H341" s="227"/>
      <c r="I341" s="227">
        <v>-2056.02692307692</v>
      </c>
      <c r="J341" s="227"/>
      <c r="K341" s="227"/>
      <c r="L341" s="227"/>
      <c r="M341" s="227"/>
      <c r="N341" s="227"/>
      <c r="O341" s="227"/>
      <c r="P341" s="227"/>
      <c r="Q341" s="227"/>
      <c r="R341" s="227"/>
      <c r="S341" s="227"/>
      <c r="T341" s="227"/>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17"/>
    </row>
    <row r="342" spans="2:41" ht="10.5" customHeight="1" x14ac:dyDescent="0.2">
      <c r="B342" s="240">
        <v>21</v>
      </c>
      <c r="C342" s="219"/>
      <c r="D342" s="249" t="s">
        <v>199</v>
      </c>
      <c r="E342" s="250"/>
      <c r="F342" s="250"/>
      <c r="G342" s="250"/>
      <c r="H342" s="250"/>
      <c r="I342" s="219">
        <v>32</v>
      </c>
      <c r="J342" s="219"/>
      <c r="K342" s="249" t="s">
        <v>147</v>
      </c>
      <c r="L342" s="250"/>
      <c r="M342" s="250"/>
      <c r="N342" s="250"/>
      <c r="O342" s="250"/>
      <c r="P342" s="250"/>
      <c r="Q342" s="250"/>
      <c r="R342" s="250"/>
      <c r="S342" s="250"/>
      <c r="T342" s="250"/>
      <c r="U342" s="250"/>
      <c r="V342" s="250"/>
      <c r="W342" s="250"/>
      <c r="X342" s="250"/>
      <c r="Y342" s="250"/>
      <c r="Z342" s="250"/>
      <c r="AA342" s="250"/>
      <c r="AB342" s="250"/>
      <c r="AC342" s="1"/>
      <c r="AD342" s="1"/>
      <c r="AE342" s="1"/>
      <c r="AF342" s="1"/>
      <c r="AG342" s="1"/>
      <c r="AH342" s="1"/>
      <c r="AI342" s="1"/>
      <c r="AJ342" s="1"/>
      <c r="AK342" s="1"/>
      <c r="AL342" s="1"/>
      <c r="AM342" s="1"/>
      <c r="AN342" s="1"/>
      <c r="AO342" s="19"/>
    </row>
    <row r="343" spans="2:41" ht="10.5" customHeight="1" x14ac:dyDescent="0.2"/>
    <row r="344" spans="2:41" ht="10.5" customHeight="1" x14ac:dyDescent="0.2">
      <c r="B344" s="247" t="s">
        <v>148</v>
      </c>
      <c r="C344" s="247"/>
      <c r="D344" s="247"/>
      <c r="E344" s="247"/>
      <c r="F344" s="247"/>
      <c r="G344" s="247">
        <f t="shared" ref="G344" si="416">-1*B342</f>
        <v>-21</v>
      </c>
      <c r="H344" s="247"/>
      <c r="I344" s="247"/>
      <c r="J344" s="80" t="s">
        <v>3</v>
      </c>
      <c r="K344" s="247">
        <f t="shared" ref="K344" si="417">-1*I339</f>
        <v>-460</v>
      </c>
      <c r="L344" s="247"/>
      <c r="M344" s="247"/>
      <c r="N344" s="80" t="s">
        <v>2</v>
      </c>
      <c r="O344" s="247">
        <f t="shared" ref="O344:O345" si="418">K344*G344</f>
        <v>9660</v>
      </c>
      <c r="P344" s="247"/>
      <c r="Q344" s="247"/>
      <c r="R344" s="247"/>
      <c r="S344" s="247"/>
      <c r="T344" s="247"/>
      <c r="U344" s="80"/>
      <c r="V344" s="80"/>
      <c r="W344" s="80"/>
      <c r="X344" s="80"/>
      <c r="Y344" s="80"/>
      <c r="Z344" s="80"/>
      <c r="AA344" s="80"/>
      <c r="AB344" s="80"/>
      <c r="AC344" s="80"/>
      <c r="AD344" s="80"/>
      <c r="AE344" s="80"/>
      <c r="AF344" s="80"/>
      <c r="AG344" s="80"/>
      <c r="AH344" s="80"/>
      <c r="AI344" s="80"/>
      <c r="AJ344" s="80"/>
      <c r="AK344" s="80"/>
      <c r="AL344" s="80"/>
      <c r="AM344" s="80"/>
      <c r="AN344" s="80"/>
      <c r="AO344" s="80"/>
    </row>
    <row r="345" spans="2:41" ht="10.5" customHeight="1" x14ac:dyDescent="0.2">
      <c r="B345" s="194" t="s">
        <v>149</v>
      </c>
      <c r="C345" s="194"/>
      <c r="D345" s="194"/>
      <c r="E345" s="194"/>
      <c r="F345" s="194"/>
      <c r="G345" s="194">
        <f t="shared" ref="G345" si="419">I342</f>
        <v>32</v>
      </c>
      <c r="H345" s="194"/>
      <c r="I345" s="194"/>
      <c r="J345" s="111" t="s">
        <v>3</v>
      </c>
      <c r="K345" s="194">
        <f t="shared" ref="K345" si="420">-1*P339</f>
        <v>-80</v>
      </c>
      <c r="L345" s="194"/>
      <c r="M345" s="194"/>
      <c r="N345" s="111" t="s">
        <v>2</v>
      </c>
      <c r="O345" s="194">
        <f t="shared" si="418"/>
        <v>-2560</v>
      </c>
      <c r="P345" s="194"/>
      <c r="Q345" s="194"/>
      <c r="R345" s="194"/>
      <c r="S345" s="194"/>
      <c r="T345" s="194"/>
      <c r="U345" s="80"/>
      <c r="V345" s="80"/>
      <c r="W345" s="80"/>
      <c r="X345" s="80"/>
      <c r="Y345" s="80"/>
      <c r="Z345" s="80"/>
      <c r="AA345" s="80"/>
      <c r="AB345" s="80"/>
      <c r="AC345" s="80"/>
      <c r="AD345" s="80"/>
      <c r="AE345" s="80"/>
      <c r="AF345" s="80"/>
      <c r="AG345" s="80"/>
      <c r="AH345" s="80"/>
      <c r="AI345" s="80"/>
      <c r="AJ345" s="80"/>
      <c r="AK345" s="80"/>
      <c r="AL345" s="80"/>
      <c r="AM345" s="80"/>
      <c r="AN345" s="80"/>
      <c r="AO345" s="80"/>
    </row>
    <row r="346" spans="2:41" ht="10.5" customHeight="1" x14ac:dyDescent="0.2">
      <c r="B346" s="80"/>
      <c r="C346" s="80"/>
      <c r="D346" s="80"/>
      <c r="E346" s="80"/>
      <c r="F346" s="80"/>
      <c r="G346" s="80"/>
      <c r="H346" s="80"/>
      <c r="I346" s="80"/>
      <c r="J346" s="80"/>
      <c r="K346" s="214">
        <f t="shared" ref="K346" si="421">SUM(K344:M345)*-1</f>
        <v>540</v>
      </c>
      <c r="L346" s="214"/>
      <c r="M346" s="214"/>
      <c r="N346" s="80"/>
      <c r="O346" s="214">
        <f t="shared" ref="O346" si="422">SUM(O344:T345)</f>
        <v>7100</v>
      </c>
      <c r="P346" s="214"/>
      <c r="Q346" s="214"/>
      <c r="R346" s="214"/>
      <c r="S346" s="214"/>
      <c r="T346" s="214"/>
      <c r="U346" s="80"/>
      <c r="V346" s="80"/>
      <c r="W346" s="80"/>
      <c r="X346" s="80"/>
      <c r="Y346" s="80"/>
      <c r="Z346" s="80"/>
      <c r="AA346" s="80"/>
      <c r="AB346" s="80"/>
      <c r="AC346" s="80"/>
      <c r="AD346" s="80"/>
      <c r="AE346" s="80"/>
      <c r="AF346" s="80"/>
      <c r="AG346" s="80"/>
      <c r="AH346" s="80"/>
      <c r="AI346" s="80"/>
      <c r="AJ346" s="80"/>
      <c r="AK346" s="80"/>
      <c r="AL346" s="80"/>
      <c r="AM346" s="80"/>
      <c r="AN346" s="80"/>
      <c r="AO346" s="80"/>
    </row>
    <row r="347" spans="2:41" ht="10.5" customHeight="1" x14ac:dyDescent="0.2">
      <c r="B347" s="80" t="s">
        <v>120</v>
      </c>
      <c r="C347" s="80"/>
      <c r="D347" s="80"/>
      <c r="E347" s="80"/>
      <c r="F347" s="80"/>
      <c r="G347" s="80"/>
      <c r="H347" s="80"/>
      <c r="I347" s="80"/>
      <c r="J347" s="80"/>
      <c r="K347" s="80"/>
      <c r="L347" s="80"/>
      <c r="M347" s="80" t="s">
        <v>360</v>
      </c>
      <c r="N347" s="80"/>
      <c r="O347" s="80"/>
      <c r="P347" s="80"/>
      <c r="Q347" s="80"/>
      <c r="R347" s="80"/>
      <c r="S347" s="80"/>
      <c r="T347" s="80"/>
      <c r="U347" s="80"/>
      <c r="V347" s="80"/>
      <c r="W347" s="80"/>
      <c r="X347" s="80"/>
      <c r="Y347" s="80"/>
      <c r="Z347" s="80"/>
      <c r="AA347" s="80" t="s">
        <v>363</v>
      </c>
      <c r="AB347" s="80"/>
      <c r="AC347" s="80"/>
      <c r="AD347" s="80"/>
      <c r="AE347" s="80"/>
      <c r="AF347" s="80"/>
      <c r="AG347" s="80"/>
      <c r="AH347" s="80"/>
      <c r="AI347" s="80"/>
      <c r="AJ347" s="80"/>
      <c r="AK347" s="80"/>
      <c r="AL347" s="80"/>
      <c r="AM347" s="80"/>
      <c r="AN347" s="80"/>
      <c r="AO347" s="80"/>
    </row>
    <row r="348" spans="2:41" ht="10.5" customHeight="1" x14ac:dyDescent="0.2">
      <c r="B348" s="112"/>
      <c r="C348" s="216" t="s">
        <v>121</v>
      </c>
      <c r="D348" s="216" t="s">
        <v>122</v>
      </c>
      <c r="E348" s="111"/>
      <c r="F348" s="111" t="s">
        <v>92</v>
      </c>
      <c r="G348" s="111"/>
      <c r="H348" s="80"/>
      <c r="I348" s="80"/>
      <c r="J348" s="80"/>
      <c r="K348" s="80"/>
      <c r="L348" s="80"/>
      <c r="M348" s="247" t="s">
        <v>91</v>
      </c>
      <c r="N348" s="247" t="s">
        <v>122</v>
      </c>
      <c r="O348" s="194" t="s">
        <v>92</v>
      </c>
      <c r="P348" s="194"/>
      <c r="Q348" s="38" t="s">
        <v>105</v>
      </c>
      <c r="R348" s="194" t="s">
        <v>93</v>
      </c>
      <c r="S348" s="194"/>
      <c r="T348" s="80"/>
      <c r="U348" s="80"/>
      <c r="V348" s="80"/>
      <c r="W348" s="80"/>
      <c r="X348" s="80"/>
      <c r="Y348" s="80"/>
      <c r="Z348" s="80"/>
      <c r="AA348" s="80"/>
      <c r="AB348" s="247" t="s">
        <v>6</v>
      </c>
      <c r="AC348" s="247" t="s">
        <v>2</v>
      </c>
      <c r="AD348" s="194" t="s">
        <v>158</v>
      </c>
      <c r="AE348" s="194"/>
      <c r="AF348" s="194"/>
      <c r="AG348" s="208" t="s">
        <v>83</v>
      </c>
      <c r="AH348" s="194" t="s">
        <v>361</v>
      </c>
      <c r="AI348" s="194"/>
      <c r="AJ348" s="247" t="s">
        <v>69</v>
      </c>
      <c r="AK348" s="247">
        <v>1</v>
      </c>
      <c r="AL348" s="208" t="s">
        <v>8</v>
      </c>
      <c r="AM348" s="80"/>
      <c r="AN348" s="80"/>
      <c r="AO348" s="80"/>
    </row>
    <row r="349" spans="2:41" ht="10.5" customHeight="1" x14ac:dyDescent="0.2">
      <c r="B349" s="112"/>
      <c r="C349" s="216"/>
      <c r="D349" s="216"/>
      <c r="E349" s="216" t="s">
        <v>153</v>
      </c>
      <c r="F349" s="216"/>
      <c r="G349" s="216"/>
      <c r="H349" s="80"/>
      <c r="I349" s="80"/>
      <c r="J349" s="80"/>
      <c r="K349" s="80"/>
      <c r="L349" s="80"/>
      <c r="M349" s="247"/>
      <c r="N349" s="247"/>
      <c r="O349" s="247" t="s">
        <v>94</v>
      </c>
      <c r="P349" s="247"/>
      <c r="Q349" s="247"/>
      <c r="R349" s="247"/>
      <c r="S349" s="247"/>
      <c r="T349" s="80"/>
      <c r="U349" s="80"/>
      <c r="V349" s="80"/>
      <c r="W349" s="80"/>
      <c r="X349" s="80"/>
      <c r="Y349" s="80"/>
      <c r="Z349" s="80"/>
      <c r="AA349" s="80"/>
      <c r="AB349" s="247"/>
      <c r="AC349" s="247"/>
      <c r="AD349" s="247" t="s">
        <v>124</v>
      </c>
      <c r="AE349" s="247"/>
      <c r="AF349" s="247"/>
      <c r="AG349" s="208"/>
      <c r="AH349" s="247" t="s">
        <v>362</v>
      </c>
      <c r="AI349" s="247"/>
      <c r="AJ349" s="247"/>
      <c r="AK349" s="247"/>
      <c r="AL349" s="208"/>
      <c r="AM349" s="80"/>
      <c r="AN349" s="80"/>
      <c r="AO349" s="80"/>
    </row>
    <row r="350" spans="2:41" ht="10.5" customHeight="1" x14ac:dyDescent="0.2">
      <c r="B350" s="112"/>
      <c r="C350" s="112"/>
      <c r="D350" s="216" t="s">
        <v>122</v>
      </c>
      <c r="E350" s="254">
        <f t="shared" ref="E350" si="423">K346</f>
        <v>540</v>
      </c>
      <c r="F350" s="254"/>
      <c r="G350" s="254"/>
      <c r="H350" s="80"/>
      <c r="I350" s="80"/>
      <c r="J350" s="80"/>
      <c r="K350" s="80"/>
      <c r="L350" s="80"/>
      <c r="M350" s="247"/>
      <c r="N350" s="247" t="s">
        <v>122</v>
      </c>
      <c r="O350" s="194">
        <f t="shared" ref="O350" si="424">O346</f>
        <v>7100</v>
      </c>
      <c r="P350" s="194"/>
      <c r="Q350" s="194"/>
      <c r="R350" s="194"/>
      <c r="S350" s="194"/>
      <c r="T350" s="80"/>
      <c r="U350" s="80"/>
      <c r="V350" s="80"/>
      <c r="W350" s="80"/>
      <c r="X350" s="80"/>
      <c r="Y350" s="80"/>
      <c r="Z350" s="80"/>
      <c r="AA350" s="80"/>
      <c r="AB350" s="80"/>
      <c r="AC350" s="247" t="s">
        <v>2</v>
      </c>
      <c r="AD350" s="194">
        <f t="shared" ref="AD350" si="425">T338</f>
        <v>6830</v>
      </c>
      <c r="AE350" s="194"/>
      <c r="AF350" s="194"/>
      <c r="AG350" s="111" t="s">
        <v>7</v>
      </c>
      <c r="AH350" s="194">
        <f t="shared" ref="AH350" si="426">K346</f>
        <v>540</v>
      </c>
      <c r="AI350" s="194"/>
      <c r="AJ350" s="247" t="s">
        <v>3</v>
      </c>
      <c r="AK350" s="255">
        <f t="shared" ref="AK350" si="427">I338</f>
        <v>1.0249999999999999</v>
      </c>
      <c r="AL350" s="255"/>
      <c r="AM350" s="111" t="s">
        <v>7</v>
      </c>
      <c r="AN350" s="255">
        <f t="shared" ref="AN350" si="428">AM338</f>
        <v>1.0129999999999999</v>
      </c>
      <c r="AO350" s="255"/>
    </row>
    <row r="351" spans="2:41" ht="10.5" customHeight="1" x14ac:dyDescent="0.2">
      <c r="B351" s="112"/>
      <c r="C351" s="112"/>
      <c r="D351" s="216"/>
      <c r="E351" s="216">
        <f t="shared" ref="E351" si="429">O340</f>
        <v>13.5</v>
      </c>
      <c r="F351" s="216"/>
      <c r="G351" s="216"/>
      <c r="H351" s="80"/>
      <c r="I351" s="80"/>
      <c r="J351" s="80"/>
      <c r="K351" s="80"/>
      <c r="L351" s="80"/>
      <c r="M351" s="247"/>
      <c r="N351" s="247"/>
      <c r="O351" s="247">
        <f t="shared" ref="O351" si="430">B341</f>
        <v>80</v>
      </c>
      <c r="P351" s="247"/>
      <c r="Q351" s="247"/>
      <c r="R351" s="247"/>
      <c r="S351" s="247"/>
      <c r="T351" s="80"/>
      <c r="U351" s="80"/>
      <c r="V351" s="80"/>
      <c r="W351" s="80"/>
      <c r="X351" s="80"/>
      <c r="Y351" s="80"/>
      <c r="Z351" s="80"/>
      <c r="AA351" s="80"/>
      <c r="AB351" s="80"/>
      <c r="AC351" s="247"/>
      <c r="AD351" s="247">
        <f t="shared" ref="AD351" si="431">O340</f>
        <v>13.5</v>
      </c>
      <c r="AE351" s="247"/>
      <c r="AF351" s="247"/>
      <c r="AG351" s="247"/>
      <c r="AH351" s="247"/>
      <c r="AI351" s="247"/>
      <c r="AJ351" s="247"/>
      <c r="AK351" s="80"/>
      <c r="AL351" s="247">
        <f t="shared" ref="AL351" si="432">AM338</f>
        <v>1.0129999999999999</v>
      </c>
      <c r="AM351" s="247"/>
      <c r="AN351" s="247"/>
      <c r="AO351" s="80"/>
    </row>
    <row r="352" spans="2:41" ht="10.5" customHeight="1" x14ac:dyDescent="0.2">
      <c r="B352" s="80"/>
      <c r="C352" s="80"/>
      <c r="D352" s="247" t="s">
        <v>2</v>
      </c>
      <c r="E352" s="212">
        <f t="shared" ref="E352" si="433">ROUND(E350/E351,2)</f>
        <v>40</v>
      </c>
      <c r="F352" s="212"/>
      <c r="G352" s="212"/>
      <c r="H352" s="247" t="s">
        <v>23</v>
      </c>
      <c r="I352" s="247"/>
      <c r="J352" s="80"/>
      <c r="K352" s="80"/>
      <c r="L352" s="80"/>
      <c r="M352" s="113"/>
      <c r="N352" s="247" t="s">
        <v>122</v>
      </c>
      <c r="O352" s="212">
        <f t="shared" ref="O352" si="434">ROUND(O350/O351,2)</f>
        <v>88.75</v>
      </c>
      <c r="P352" s="212"/>
      <c r="Q352" s="212"/>
      <c r="R352" s="247" t="s">
        <v>70</v>
      </c>
      <c r="S352" s="247"/>
      <c r="T352" s="80"/>
      <c r="U352" s="80"/>
      <c r="V352" s="80"/>
      <c r="W352" s="80"/>
      <c r="X352" s="80"/>
      <c r="Y352" s="80"/>
      <c r="Z352" s="80"/>
      <c r="AA352" s="80"/>
      <c r="AB352" s="80"/>
      <c r="AC352" s="247" t="s">
        <v>2</v>
      </c>
      <c r="AD352" s="212">
        <f t="shared" ref="AD352" si="435">((AD350-AH350)/AD351)*((AK350-AN350)/AL351)</f>
        <v>5.5193594384117644</v>
      </c>
      <c r="AE352" s="212"/>
      <c r="AF352" s="212"/>
      <c r="AG352" s="212"/>
      <c r="AH352" s="247" t="s">
        <v>41</v>
      </c>
      <c r="AI352" s="247"/>
      <c r="AJ352" s="80"/>
      <c r="AK352" s="80"/>
      <c r="AL352" s="80"/>
      <c r="AM352" s="80"/>
      <c r="AN352" s="80"/>
      <c r="AO352" s="80"/>
    </row>
    <row r="353" spans="2:41" ht="10.5" customHeight="1" x14ac:dyDescent="0.2">
      <c r="B353" s="80"/>
      <c r="C353" s="80"/>
      <c r="D353" s="247"/>
      <c r="E353" s="212"/>
      <c r="F353" s="212"/>
      <c r="G353" s="212"/>
      <c r="H353" s="247"/>
      <c r="I353" s="247"/>
      <c r="J353" s="80"/>
      <c r="K353" s="80"/>
      <c r="L353" s="80"/>
      <c r="M353" s="113"/>
      <c r="N353" s="247"/>
      <c r="O353" s="212"/>
      <c r="P353" s="212"/>
      <c r="Q353" s="212"/>
      <c r="R353" s="247"/>
      <c r="S353" s="247"/>
      <c r="T353" s="80"/>
      <c r="U353" s="80"/>
      <c r="V353" s="80"/>
      <c r="W353" s="80"/>
      <c r="X353" s="80"/>
      <c r="Y353" s="80"/>
      <c r="Z353" s="80"/>
      <c r="AA353" s="80"/>
      <c r="AB353" s="80"/>
      <c r="AC353" s="247"/>
      <c r="AD353" s="212"/>
      <c r="AE353" s="212"/>
      <c r="AF353" s="212"/>
      <c r="AG353" s="212"/>
      <c r="AH353" s="247"/>
      <c r="AI353" s="247"/>
      <c r="AJ353" s="80"/>
      <c r="AK353" s="80"/>
      <c r="AL353" s="80"/>
      <c r="AM353" s="80"/>
      <c r="AN353" s="80"/>
      <c r="AO353" s="80"/>
    </row>
    <row r="354" spans="2:41" ht="10.5" customHeight="1" x14ac:dyDescent="0.2">
      <c r="B354" s="80"/>
      <c r="C354" s="80"/>
      <c r="D354" s="80"/>
      <c r="E354" s="80"/>
      <c r="F354" s="80"/>
      <c r="G354" s="80"/>
      <c r="H354" s="80"/>
      <c r="I354" s="80"/>
      <c r="J354" s="80"/>
      <c r="K354" s="80"/>
      <c r="L354" s="80"/>
      <c r="M354" s="80" t="s">
        <v>385</v>
      </c>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row>
    <row r="355" spans="2:41" ht="10.5" customHeight="1" x14ac:dyDescent="0.2">
      <c r="B355" s="80"/>
      <c r="C355" s="80"/>
      <c r="D355" s="80"/>
      <c r="E355" s="80"/>
      <c r="F355" s="80"/>
      <c r="G355" s="80"/>
      <c r="H355" s="80"/>
      <c r="I355" s="80"/>
      <c r="J355" s="80"/>
      <c r="K355" s="80"/>
      <c r="L355" s="80"/>
      <c r="M355" s="241">
        <f t="shared" ref="M355" si="436">O352</f>
        <v>88.75</v>
      </c>
      <c r="N355" s="194"/>
      <c r="O355" s="194"/>
      <c r="P355" s="194"/>
      <c r="Q355" s="247" t="s">
        <v>2</v>
      </c>
      <c r="R355" s="212">
        <f t="shared" ref="R355" si="437">ROUND(M355/M356,2)</f>
        <v>44.38</v>
      </c>
      <c r="S355" s="212"/>
      <c r="T355" s="212"/>
      <c r="U355" s="247" t="s">
        <v>23</v>
      </c>
      <c r="V355" s="247"/>
      <c r="W355" s="80"/>
      <c r="X355" s="80"/>
      <c r="Y355" s="80"/>
      <c r="Z355" s="80"/>
      <c r="AA355" s="80"/>
      <c r="AB355" s="80"/>
      <c r="AC355" s="80"/>
      <c r="AD355" s="80"/>
      <c r="AE355" s="80"/>
      <c r="AF355" s="80"/>
      <c r="AG355" s="80"/>
      <c r="AH355" s="80"/>
      <c r="AI355" s="80"/>
      <c r="AJ355" s="80"/>
      <c r="AK355" s="80"/>
      <c r="AL355" s="80"/>
      <c r="AM355" s="80"/>
      <c r="AN355" s="80"/>
      <c r="AO355" s="80"/>
    </row>
    <row r="356" spans="2:41" ht="10.5" customHeight="1" x14ac:dyDescent="0.2">
      <c r="B356" s="80"/>
      <c r="C356" s="80"/>
      <c r="D356" s="80"/>
      <c r="E356" s="80"/>
      <c r="F356" s="80"/>
      <c r="G356" s="80"/>
      <c r="H356" s="80"/>
      <c r="I356" s="80"/>
      <c r="J356" s="80"/>
      <c r="K356" s="80"/>
      <c r="L356" s="80"/>
      <c r="M356" s="216">
        <v>2</v>
      </c>
      <c r="N356" s="216"/>
      <c r="O356" s="216"/>
      <c r="P356" s="216"/>
      <c r="Q356" s="247"/>
      <c r="R356" s="212"/>
      <c r="S356" s="212"/>
      <c r="T356" s="212"/>
      <c r="U356" s="247"/>
      <c r="V356" s="247"/>
      <c r="W356" s="80"/>
      <c r="X356" s="80"/>
      <c r="Y356" s="80"/>
      <c r="Z356" s="80"/>
      <c r="AA356" s="80"/>
      <c r="AB356" s="80"/>
      <c r="AC356" s="80"/>
      <c r="AD356" s="80"/>
      <c r="AE356" s="80"/>
      <c r="AF356" s="80"/>
      <c r="AG356" s="80"/>
      <c r="AH356" s="80"/>
      <c r="AI356" s="80"/>
      <c r="AJ356" s="80"/>
      <c r="AK356" s="80"/>
      <c r="AL356" s="80"/>
      <c r="AM356" s="80"/>
      <c r="AN356" s="80"/>
      <c r="AO356" s="80"/>
    </row>
    <row r="357" spans="2:41" ht="10.5" customHeight="1" x14ac:dyDescent="0.2">
      <c r="B357" s="80" t="s">
        <v>364</v>
      </c>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row>
    <row r="358" spans="2:41" ht="10.5" customHeight="1" x14ac:dyDescent="0.2">
      <c r="B358" s="208" t="s">
        <v>96</v>
      </c>
      <c r="C358" s="208"/>
      <c r="D358" s="208"/>
      <c r="E358" s="208"/>
      <c r="F358" s="80" t="s">
        <v>2</v>
      </c>
      <c r="G358" s="247">
        <f t="shared" ref="G358" si="438">Y338*100</f>
        <v>655</v>
      </c>
      <c r="H358" s="247"/>
      <c r="I358" s="247"/>
      <c r="J358" s="80" t="s">
        <v>0</v>
      </c>
      <c r="K358" s="247">
        <f t="shared" ref="K358" si="439">E352</f>
        <v>40</v>
      </c>
      <c r="L358" s="247"/>
      <c r="M358" s="247"/>
      <c r="N358" s="80" t="s">
        <v>0</v>
      </c>
      <c r="O358" s="213">
        <f t="shared" ref="O358" si="440">R355</f>
        <v>44.38</v>
      </c>
      <c r="P358" s="247"/>
      <c r="Q358" s="247"/>
      <c r="R358" s="80" t="s">
        <v>1</v>
      </c>
      <c r="S358" s="213">
        <f t="shared" ref="S358" si="441">ROUND(AD352,2)</f>
        <v>5.52</v>
      </c>
      <c r="T358" s="247"/>
      <c r="U358" s="247"/>
      <c r="V358" s="80" t="s">
        <v>4</v>
      </c>
      <c r="W358" s="256">
        <f t="shared" ref="W358" si="442">G358-K358-O358+S358</f>
        <v>576.14</v>
      </c>
      <c r="X358" s="256"/>
      <c r="Y358" s="256"/>
      <c r="Z358" s="80" t="s">
        <v>4</v>
      </c>
      <c r="AA358" s="212">
        <f t="shared" ref="AA358:AA359" si="443">W358/100</f>
        <v>5.7614000000000001</v>
      </c>
      <c r="AB358" s="212"/>
      <c r="AC358" s="212"/>
      <c r="AD358" s="80" t="s">
        <v>5</v>
      </c>
      <c r="AE358" s="80"/>
      <c r="AF358" s="80"/>
      <c r="AG358" s="80"/>
      <c r="AH358" s="80"/>
      <c r="AI358" s="80"/>
      <c r="AJ358" s="80"/>
      <c r="AK358" s="80"/>
      <c r="AL358" s="80"/>
      <c r="AM358" s="80"/>
      <c r="AN358" s="80"/>
      <c r="AO358" s="80"/>
    </row>
    <row r="359" spans="2:41" ht="10.5" customHeight="1" x14ac:dyDescent="0.2">
      <c r="B359" s="208" t="s">
        <v>97</v>
      </c>
      <c r="C359" s="208"/>
      <c r="D359" s="208"/>
      <c r="E359" s="208"/>
      <c r="F359" s="80" t="s">
        <v>2</v>
      </c>
      <c r="G359" s="247">
        <f t="shared" ref="G359" si="444">Y338*100</f>
        <v>655</v>
      </c>
      <c r="H359" s="247"/>
      <c r="I359" s="247"/>
      <c r="J359" s="80" t="s">
        <v>0</v>
      </c>
      <c r="K359" s="247">
        <f t="shared" ref="K359" si="445">E352</f>
        <v>40</v>
      </c>
      <c r="L359" s="247"/>
      <c r="M359" s="247"/>
      <c r="N359" s="80" t="s">
        <v>1</v>
      </c>
      <c r="O359" s="213">
        <f t="shared" ref="O359" si="446">R355</f>
        <v>44.38</v>
      </c>
      <c r="P359" s="247"/>
      <c r="Q359" s="247"/>
      <c r="R359" s="80" t="s">
        <v>1</v>
      </c>
      <c r="S359" s="213">
        <f t="shared" ref="S359" si="447">ROUND(AD352,2)</f>
        <v>5.52</v>
      </c>
      <c r="T359" s="247"/>
      <c r="U359" s="247"/>
      <c r="V359" s="80" t="s">
        <v>4</v>
      </c>
      <c r="W359" s="256">
        <f t="shared" ref="W359" si="448">G359-K359+O359+S359</f>
        <v>664.9</v>
      </c>
      <c r="X359" s="256"/>
      <c r="Y359" s="256"/>
      <c r="Z359" s="80" t="s">
        <v>4</v>
      </c>
      <c r="AA359" s="212">
        <f t="shared" si="443"/>
        <v>6.649</v>
      </c>
      <c r="AB359" s="212"/>
      <c r="AC359" s="212"/>
      <c r="AD359" s="80" t="s">
        <v>5</v>
      </c>
      <c r="AE359" s="80"/>
      <c r="AF359" s="80"/>
      <c r="AG359" s="80"/>
      <c r="AH359" s="80"/>
      <c r="AI359" s="80"/>
      <c r="AJ359" s="80"/>
      <c r="AK359" s="80"/>
      <c r="AL359" s="80"/>
      <c r="AM359" s="80"/>
      <c r="AN359" s="80"/>
      <c r="AO359" s="80"/>
    </row>
    <row r="360" spans="2:41" ht="61.5" customHeight="1" x14ac:dyDescent="0.2"/>
    <row r="361" spans="2:41" ht="10.5" customHeight="1" x14ac:dyDescent="0.2">
      <c r="B361" s="8" t="s">
        <v>250</v>
      </c>
    </row>
    <row r="362" spans="2:41" ht="10.5" customHeight="1" x14ac:dyDescent="0.2">
      <c r="B362" s="152" t="s">
        <v>63</v>
      </c>
      <c r="C362" s="153"/>
      <c r="D362" s="153"/>
      <c r="E362" s="153"/>
      <c r="F362" s="153"/>
      <c r="G362" s="153"/>
      <c r="H362" s="153"/>
      <c r="I362" s="204">
        <v>1.0249999999999999</v>
      </c>
      <c r="J362" s="204"/>
      <c r="K362" s="204"/>
      <c r="L362" s="253" t="s">
        <v>138</v>
      </c>
      <c r="M362" s="153"/>
      <c r="N362" s="153"/>
      <c r="O362" s="153"/>
      <c r="P362" s="153"/>
      <c r="Q362" s="153"/>
      <c r="R362" s="153"/>
      <c r="S362" s="153"/>
      <c r="T362" s="204">
        <v>7100</v>
      </c>
      <c r="U362" s="204"/>
      <c r="V362" s="204"/>
      <c r="W362" s="253" t="s">
        <v>139</v>
      </c>
      <c r="X362" s="153"/>
      <c r="Y362" s="204">
        <v>6.44</v>
      </c>
      <c r="Z362" s="204"/>
      <c r="AA362" s="253" t="s">
        <v>140</v>
      </c>
      <c r="AB362" s="153"/>
      <c r="AC362" s="153"/>
      <c r="AD362" s="153"/>
      <c r="AE362" s="153"/>
      <c r="AF362" s="153"/>
      <c r="AG362" s="153"/>
      <c r="AH362" s="153"/>
      <c r="AI362" s="153"/>
      <c r="AJ362" s="153"/>
      <c r="AK362" s="153"/>
      <c r="AL362" s="153"/>
      <c r="AM362" s="225">
        <v>1.0149999999999999</v>
      </c>
      <c r="AN362" s="225"/>
      <c r="AO362" s="251"/>
    </row>
    <row r="363" spans="2:41" ht="10.5" customHeight="1" x14ac:dyDescent="0.2">
      <c r="B363" s="248" t="s">
        <v>141</v>
      </c>
      <c r="C363" s="228"/>
      <c r="D363" s="228"/>
      <c r="E363" s="228"/>
      <c r="F363" s="228"/>
      <c r="G363" s="228"/>
      <c r="H363" s="228"/>
      <c r="I363" s="202">
        <v>480</v>
      </c>
      <c r="J363" s="202"/>
      <c r="K363" s="202"/>
      <c r="L363" s="227" t="s">
        <v>142</v>
      </c>
      <c r="M363" s="228"/>
      <c r="N363" s="228"/>
      <c r="O363" s="228"/>
      <c r="P363" s="202">
        <v>80</v>
      </c>
      <c r="Q363" s="202"/>
      <c r="R363" s="202"/>
      <c r="S363" s="227" t="s">
        <v>143</v>
      </c>
      <c r="T363" s="227"/>
      <c r="U363" s="227"/>
      <c r="V363" s="227"/>
      <c r="W363" s="227"/>
      <c r="X363" s="227"/>
      <c r="Y363" s="227"/>
      <c r="Z363" s="227"/>
      <c r="AA363" s="227"/>
      <c r="AB363" s="227"/>
      <c r="AC363" s="227"/>
      <c r="AD363" s="227"/>
      <c r="AE363" s="227"/>
      <c r="AF363" s="227"/>
      <c r="AG363" s="227"/>
      <c r="AH363" s="227"/>
      <c r="AI363" s="227"/>
      <c r="AJ363" s="227"/>
      <c r="AK363" s="227"/>
      <c r="AL363" s="227"/>
      <c r="AM363" s="2"/>
      <c r="AN363" s="2"/>
      <c r="AO363" s="17"/>
    </row>
    <row r="364" spans="2:41" ht="10.5" customHeight="1" x14ac:dyDescent="0.2">
      <c r="B364" s="248" t="s">
        <v>144</v>
      </c>
      <c r="C364" s="228"/>
      <c r="D364" s="228"/>
      <c r="E364" s="228"/>
      <c r="F364" s="228"/>
      <c r="G364" s="228"/>
      <c r="H364" s="228"/>
      <c r="I364" s="228">
        <v>-2181.4307692307598</v>
      </c>
      <c r="J364" s="228"/>
      <c r="K364" s="228"/>
      <c r="L364" s="228"/>
      <c r="M364" s="228"/>
      <c r="N364" s="228"/>
      <c r="O364" s="202">
        <v>12.7</v>
      </c>
      <c r="P364" s="202"/>
      <c r="Q364" s="202"/>
      <c r="R364" s="227" t="s">
        <v>354</v>
      </c>
      <c r="S364" s="227"/>
      <c r="T364" s="227"/>
      <c r="U364" s="227"/>
      <c r="V364" s="227"/>
      <c r="W364" s="227"/>
      <c r="X364" s="227"/>
      <c r="Y364" s="227"/>
      <c r="Z364" s="227"/>
      <c r="AA364" s="227"/>
      <c r="AB364" s="227"/>
      <c r="AC364" s="227"/>
      <c r="AD364" s="227"/>
      <c r="AE364" s="227"/>
      <c r="AF364" s="227"/>
      <c r="AG364" s="227"/>
      <c r="AH364" s="227"/>
      <c r="AI364" s="227"/>
      <c r="AJ364" s="227"/>
      <c r="AK364" s="227"/>
      <c r="AL364" s="227"/>
      <c r="AM364" s="2"/>
      <c r="AN364" s="2"/>
      <c r="AO364" s="17"/>
    </row>
    <row r="365" spans="2:41" ht="10.5" customHeight="1" x14ac:dyDescent="0.2">
      <c r="B365" s="252">
        <v>84.5</v>
      </c>
      <c r="C365" s="202"/>
      <c r="D365" s="202"/>
      <c r="E365" s="227" t="s">
        <v>146</v>
      </c>
      <c r="F365" s="227"/>
      <c r="G365" s="227"/>
      <c r="H365" s="227"/>
      <c r="I365" s="227">
        <v>-2212.7817307692299</v>
      </c>
      <c r="J365" s="227"/>
      <c r="K365" s="227"/>
      <c r="L365" s="227"/>
      <c r="M365" s="227"/>
      <c r="N365" s="227"/>
      <c r="O365" s="227"/>
      <c r="P365" s="227"/>
      <c r="Q365" s="227"/>
      <c r="R365" s="227"/>
      <c r="S365" s="227"/>
      <c r="T365" s="227"/>
      <c r="U365" s="227"/>
      <c r="V365" s="227"/>
      <c r="W365" s="227"/>
      <c r="X365" s="227"/>
      <c r="Y365" s="227"/>
      <c r="Z365" s="227"/>
      <c r="AA365" s="227"/>
      <c r="AB365" s="227"/>
      <c r="AC365" s="227"/>
      <c r="AD365" s="227"/>
      <c r="AE365" s="227"/>
      <c r="AF365" s="227"/>
      <c r="AG365" s="227"/>
      <c r="AH365" s="227"/>
      <c r="AI365" s="227"/>
      <c r="AJ365" s="227"/>
      <c r="AK365" s="227"/>
      <c r="AL365" s="227"/>
      <c r="AM365" s="227"/>
      <c r="AN365" s="227"/>
      <c r="AO365" s="17"/>
    </row>
    <row r="366" spans="2:41" ht="10.5" customHeight="1" x14ac:dyDescent="0.2">
      <c r="B366" s="240">
        <v>20</v>
      </c>
      <c r="C366" s="219"/>
      <c r="D366" s="249" t="s">
        <v>199</v>
      </c>
      <c r="E366" s="250"/>
      <c r="F366" s="250"/>
      <c r="G366" s="250"/>
      <c r="H366" s="250"/>
      <c r="I366" s="219">
        <v>35</v>
      </c>
      <c r="J366" s="219"/>
      <c r="K366" s="249" t="s">
        <v>147</v>
      </c>
      <c r="L366" s="250"/>
      <c r="M366" s="250"/>
      <c r="N366" s="250"/>
      <c r="O366" s="250"/>
      <c r="P366" s="250"/>
      <c r="Q366" s="250"/>
      <c r="R366" s="250"/>
      <c r="S366" s="250"/>
      <c r="T366" s="250"/>
      <c r="U366" s="250"/>
      <c r="V366" s="250"/>
      <c r="W366" s="250"/>
      <c r="X366" s="250"/>
      <c r="Y366" s="250"/>
      <c r="Z366" s="250"/>
      <c r="AA366" s="250"/>
      <c r="AB366" s="250"/>
      <c r="AC366" s="1"/>
      <c r="AD366" s="1"/>
      <c r="AE366" s="1"/>
      <c r="AF366" s="1"/>
      <c r="AG366" s="1"/>
      <c r="AH366" s="1"/>
      <c r="AI366" s="1"/>
      <c r="AJ366" s="1"/>
      <c r="AK366" s="1"/>
      <c r="AL366" s="1"/>
      <c r="AM366" s="1"/>
      <c r="AN366" s="1"/>
      <c r="AO366" s="19"/>
    </row>
    <row r="367" spans="2:41" ht="10.5" customHeight="1" x14ac:dyDescent="0.2"/>
    <row r="368" spans="2:41" ht="10.5" customHeight="1" x14ac:dyDescent="0.2">
      <c r="B368" s="247" t="s">
        <v>148</v>
      </c>
      <c r="C368" s="247"/>
      <c r="D368" s="247"/>
      <c r="E368" s="247"/>
      <c r="F368" s="247"/>
      <c r="G368" s="247">
        <f t="shared" ref="G368" si="449">-1*B366</f>
        <v>-20</v>
      </c>
      <c r="H368" s="247"/>
      <c r="I368" s="247"/>
      <c r="J368" s="80" t="s">
        <v>3</v>
      </c>
      <c r="K368" s="247">
        <f t="shared" ref="K368" si="450">-1*I363</f>
        <v>-480</v>
      </c>
      <c r="L368" s="247"/>
      <c r="M368" s="247"/>
      <c r="N368" s="80" t="s">
        <v>2</v>
      </c>
      <c r="O368" s="247">
        <f t="shared" ref="O368:O369" si="451">K368*G368</f>
        <v>9600</v>
      </c>
      <c r="P368" s="247"/>
      <c r="Q368" s="247"/>
      <c r="R368" s="247"/>
      <c r="S368" s="247"/>
      <c r="T368" s="247"/>
      <c r="U368" s="80"/>
      <c r="V368" s="80"/>
      <c r="W368" s="80"/>
      <c r="X368" s="80"/>
      <c r="Y368" s="80"/>
      <c r="Z368" s="80"/>
      <c r="AA368" s="80"/>
      <c r="AB368" s="80"/>
      <c r="AC368" s="80"/>
      <c r="AD368" s="80"/>
      <c r="AE368" s="80"/>
      <c r="AF368" s="80"/>
      <c r="AG368" s="80"/>
      <c r="AH368" s="80"/>
      <c r="AI368" s="80"/>
      <c r="AJ368" s="80"/>
      <c r="AK368" s="80"/>
      <c r="AL368" s="80"/>
      <c r="AM368" s="80"/>
      <c r="AN368" s="80"/>
      <c r="AO368" s="80"/>
    </row>
    <row r="369" spans="2:41" ht="10.5" customHeight="1" x14ac:dyDescent="0.2">
      <c r="B369" s="194" t="s">
        <v>149</v>
      </c>
      <c r="C369" s="194"/>
      <c r="D369" s="194"/>
      <c r="E369" s="194"/>
      <c r="F369" s="194"/>
      <c r="G369" s="194">
        <f t="shared" ref="G369" si="452">I366</f>
        <v>35</v>
      </c>
      <c r="H369" s="194"/>
      <c r="I369" s="194"/>
      <c r="J369" s="111" t="s">
        <v>3</v>
      </c>
      <c r="K369" s="194">
        <f t="shared" ref="K369" si="453">-1*P363</f>
        <v>-80</v>
      </c>
      <c r="L369" s="194"/>
      <c r="M369" s="194"/>
      <c r="N369" s="111" t="s">
        <v>2</v>
      </c>
      <c r="O369" s="194">
        <f t="shared" si="451"/>
        <v>-2800</v>
      </c>
      <c r="P369" s="194"/>
      <c r="Q369" s="194"/>
      <c r="R369" s="194"/>
      <c r="S369" s="194"/>
      <c r="T369" s="194"/>
      <c r="U369" s="80"/>
      <c r="V369" s="80"/>
      <c r="W369" s="80"/>
      <c r="X369" s="80"/>
      <c r="Y369" s="80"/>
      <c r="Z369" s="80"/>
      <c r="AA369" s="80"/>
      <c r="AB369" s="80"/>
      <c r="AC369" s="80"/>
      <c r="AD369" s="80"/>
      <c r="AE369" s="80"/>
      <c r="AF369" s="80"/>
      <c r="AG369" s="80"/>
      <c r="AH369" s="80"/>
      <c r="AI369" s="80"/>
      <c r="AJ369" s="80"/>
      <c r="AK369" s="80"/>
      <c r="AL369" s="80"/>
      <c r="AM369" s="80"/>
      <c r="AN369" s="80"/>
      <c r="AO369" s="80"/>
    </row>
    <row r="370" spans="2:41" ht="10.5" customHeight="1" x14ac:dyDescent="0.2">
      <c r="B370" s="80"/>
      <c r="C370" s="80"/>
      <c r="D370" s="80"/>
      <c r="E370" s="80"/>
      <c r="F370" s="80"/>
      <c r="G370" s="80"/>
      <c r="H370" s="80"/>
      <c r="I370" s="80"/>
      <c r="J370" s="80"/>
      <c r="K370" s="214">
        <f t="shared" ref="K370" si="454">SUM(K368:M369)*-1</f>
        <v>560</v>
      </c>
      <c r="L370" s="214"/>
      <c r="M370" s="214"/>
      <c r="N370" s="80"/>
      <c r="O370" s="214">
        <f t="shared" ref="O370" si="455">SUM(O368:T369)</f>
        <v>6800</v>
      </c>
      <c r="P370" s="214"/>
      <c r="Q370" s="214"/>
      <c r="R370" s="214"/>
      <c r="S370" s="214"/>
      <c r="T370" s="214"/>
      <c r="U370" s="80"/>
      <c r="V370" s="80"/>
      <c r="W370" s="80"/>
      <c r="X370" s="80"/>
      <c r="Y370" s="80"/>
      <c r="Z370" s="80"/>
      <c r="AA370" s="80"/>
      <c r="AB370" s="80"/>
      <c r="AC370" s="80"/>
      <c r="AD370" s="80"/>
      <c r="AE370" s="80"/>
      <c r="AF370" s="80"/>
      <c r="AG370" s="80"/>
      <c r="AH370" s="80"/>
      <c r="AI370" s="80"/>
      <c r="AJ370" s="80"/>
      <c r="AK370" s="80"/>
      <c r="AL370" s="80"/>
      <c r="AM370" s="80"/>
      <c r="AN370" s="80"/>
      <c r="AO370" s="80"/>
    </row>
    <row r="371" spans="2:41" ht="10.5" customHeight="1" x14ac:dyDescent="0.2">
      <c r="B371" s="80" t="s">
        <v>120</v>
      </c>
      <c r="C371" s="80"/>
      <c r="D371" s="80"/>
      <c r="E371" s="80"/>
      <c r="F371" s="80"/>
      <c r="G371" s="80"/>
      <c r="H371" s="80"/>
      <c r="I371" s="80"/>
      <c r="J371" s="80"/>
      <c r="K371" s="80"/>
      <c r="L371" s="80"/>
      <c r="M371" s="80" t="s">
        <v>360</v>
      </c>
      <c r="N371" s="80"/>
      <c r="O371" s="80"/>
      <c r="P371" s="80"/>
      <c r="Q371" s="80"/>
      <c r="R371" s="80"/>
      <c r="S371" s="80"/>
      <c r="T371" s="80"/>
      <c r="U371" s="80"/>
      <c r="V371" s="80"/>
      <c r="W371" s="80"/>
      <c r="X371" s="80"/>
      <c r="Y371" s="80"/>
      <c r="Z371" s="80"/>
      <c r="AA371" s="80" t="s">
        <v>363</v>
      </c>
      <c r="AB371" s="80"/>
      <c r="AC371" s="80"/>
      <c r="AD371" s="80"/>
      <c r="AE371" s="80"/>
      <c r="AF371" s="80"/>
      <c r="AG371" s="80"/>
      <c r="AH371" s="80"/>
      <c r="AI371" s="80"/>
      <c r="AJ371" s="80"/>
      <c r="AK371" s="80"/>
      <c r="AL371" s="80"/>
      <c r="AM371" s="80"/>
      <c r="AN371" s="80"/>
      <c r="AO371" s="80"/>
    </row>
    <row r="372" spans="2:41" ht="10.5" customHeight="1" x14ac:dyDescent="0.2">
      <c r="B372" s="112"/>
      <c r="C372" s="216" t="s">
        <v>121</v>
      </c>
      <c r="D372" s="216" t="s">
        <v>122</v>
      </c>
      <c r="E372" s="111"/>
      <c r="F372" s="111" t="s">
        <v>92</v>
      </c>
      <c r="G372" s="111"/>
      <c r="H372" s="80"/>
      <c r="I372" s="80"/>
      <c r="J372" s="80"/>
      <c r="K372" s="80"/>
      <c r="L372" s="80"/>
      <c r="M372" s="247" t="s">
        <v>91</v>
      </c>
      <c r="N372" s="247" t="s">
        <v>122</v>
      </c>
      <c r="O372" s="194" t="s">
        <v>92</v>
      </c>
      <c r="P372" s="194"/>
      <c r="Q372" s="38" t="s">
        <v>105</v>
      </c>
      <c r="R372" s="194" t="s">
        <v>93</v>
      </c>
      <c r="S372" s="194"/>
      <c r="T372" s="80"/>
      <c r="U372" s="80"/>
      <c r="V372" s="80"/>
      <c r="W372" s="80"/>
      <c r="X372" s="80"/>
      <c r="Y372" s="80"/>
      <c r="Z372" s="80"/>
      <c r="AA372" s="80"/>
      <c r="AB372" s="247" t="s">
        <v>6</v>
      </c>
      <c r="AC372" s="247" t="s">
        <v>2</v>
      </c>
      <c r="AD372" s="194" t="s">
        <v>158</v>
      </c>
      <c r="AE372" s="194"/>
      <c r="AF372" s="194"/>
      <c r="AG372" s="208" t="s">
        <v>83</v>
      </c>
      <c r="AH372" s="194" t="s">
        <v>365</v>
      </c>
      <c r="AI372" s="194"/>
      <c r="AJ372" s="247" t="s">
        <v>69</v>
      </c>
      <c r="AK372" s="247">
        <v>1</v>
      </c>
      <c r="AL372" s="208" t="s">
        <v>8</v>
      </c>
      <c r="AM372" s="80"/>
      <c r="AN372" s="80"/>
      <c r="AO372" s="80"/>
    </row>
    <row r="373" spans="2:41" ht="10.5" customHeight="1" x14ac:dyDescent="0.2">
      <c r="B373" s="112"/>
      <c r="C373" s="216"/>
      <c r="D373" s="216"/>
      <c r="E373" s="216" t="s">
        <v>153</v>
      </c>
      <c r="F373" s="216"/>
      <c r="G373" s="216"/>
      <c r="H373" s="80"/>
      <c r="I373" s="80"/>
      <c r="J373" s="80"/>
      <c r="K373" s="80"/>
      <c r="L373" s="80"/>
      <c r="M373" s="247"/>
      <c r="N373" s="247"/>
      <c r="O373" s="247" t="s">
        <v>94</v>
      </c>
      <c r="P373" s="247"/>
      <c r="Q373" s="247"/>
      <c r="R373" s="247"/>
      <c r="S373" s="247"/>
      <c r="T373" s="80"/>
      <c r="U373" s="80"/>
      <c r="V373" s="80"/>
      <c r="W373" s="80"/>
      <c r="X373" s="80"/>
      <c r="Y373" s="80"/>
      <c r="Z373" s="80"/>
      <c r="AA373" s="80"/>
      <c r="AB373" s="247"/>
      <c r="AC373" s="247"/>
      <c r="AD373" s="247" t="s">
        <v>124</v>
      </c>
      <c r="AE373" s="247"/>
      <c r="AF373" s="247"/>
      <c r="AG373" s="208"/>
      <c r="AH373" s="247" t="s">
        <v>366</v>
      </c>
      <c r="AI373" s="247"/>
      <c r="AJ373" s="247"/>
      <c r="AK373" s="247"/>
      <c r="AL373" s="208"/>
      <c r="AM373" s="80"/>
      <c r="AN373" s="80"/>
      <c r="AO373" s="80"/>
    </row>
    <row r="374" spans="2:41" ht="10.5" customHeight="1" x14ac:dyDescent="0.2">
      <c r="B374" s="112"/>
      <c r="C374" s="112"/>
      <c r="D374" s="216" t="s">
        <v>122</v>
      </c>
      <c r="E374" s="254">
        <f t="shared" ref="E374" si="456">K370</f>
        <v>560</v>
      </c>
      <c r="F374" s="254"/>
      <c r="G374" s="254"/>
      <c r="H374" s="80"/>
      <c r="I374" s="80"/>
      <c r="J374" s="80"/>
      <c r="K374" s="80"/>
      <c r="L374" s="80"/>
      <c r="M374" s="247"/>
      <c r="N374" s="247" t="s">
        <v>122</v>
      </c>
      <c r="O374" s="194">
        <f t="shared" ref="O374" si="457">O370</f>
        <v>6800</v>
      </c>
      <c r="P374" s="194"/>
      <c r="Q374" s="194"/>
      <c r="R374" s="194"/>
      <c r="S374" s="194"/>
      <c r="T374" s="80"/>
      <c r="U374" s="80"/>
      <c r="V374" s="80"/>
      <c r="W374" s="80"/>
      <c r="X374" s="80"/>
      <c r="Y374" s="80"/>
      <c r="Z374" s="80"/>
      <c r="AA374" s="80"/>
      <c r="AB374" s="80"/>
      <c r="AC374" s="247" t="s">
        <v>2</v>
      </c>
      <c r="AD374" s="194">
        <f t="shared" ref="AD374" si="458">T362</f>
        <v>7100</v>
      </c>
      <c r="AE374" s="194"/>
      <c r="AF374" s="194"/>
      <c r="AG374" s="111" t="s">
        <v>7</v>
      </c>
      <c r="AH374" s="194">
        <f t="shared" ref="AH374" si="459">K370</f>
        <v>560</v>
      </c>
      <c r="AI374" s="194"/>
      <c r="AJ374" s="247" t="s">
        <v>3</v>
      </c>
      <c r="AK374" s="255">
        <f t="shared" ref="AK374" si="460">I362</f>
        <v>1.0249999999999999</v>
      </c>
      <c r="AL374" s="255"/>
      <c r="AM374" s="111" t="s">
        <v>7</v>
      </c>
      <c r="AN374" s="255">
        <f t="shared" ref="AN374" si="461">AM362</f>
        <v>1.0149999999999999</v>
      </c>
      <c r="AO374" s="255"/>
    </row>
    <row r="375" spans="2:41" ht="10.5" customHeight="1" x14ac:dyDescent="0.2">
      <c r="B375" s="112"/>
      <c r="C375" s="112"/>
      <c r="D375" s="216"/>
      <c r="E375" s="216">
        <f t="shared" ref="E375" si="462">O364</f>
        <v>12.7</v>
      </c>
      <c r="F375" s="216"/>
      <c r="G375" s="216"/>
      <c r="H375" s="80"/>
      <c r="I375" s="80"/>
      <c r="J375" s="80"/>
      <c r="K375" s="80"/>
      <c r="L375" s="80"/>
      <c r="M375" s="247"/>
      <c r="N375" s="247"/>
      <c r="O375" s="247">
        <f t="shared" ref="O375" si="463">B365</f>
        <v>84.5</v>
      </c>
      <c r="P375" s="247"/>
      <c r="Q375" s="247"/>
      <c r="R375" s="247"/>
      <c r="S375" s="247"/>
      <c r="T375" s="80"/>
      <c r="U375" s="80"/>
      <c r="V375" s="80"/>
      <c r="W375" s="80"/>
      <c r="X375" s="80"/>
      <c r="Y375" s="80"/>
      <c r="Z375" s="80"/>
      <c r="AA375" s="80"/>
      <c r="AB375" s="80"/>
      <c r="AC375" s="247"/>
      <c r="AD375" s="247">
        <f t="shared" ref="AD375" si="464">O364</f>
        <v>12.7</v>
      </c>
      <c r="AE375" s="247"/>
      <c r="AF375" s="247"/>
      <c r="AG375" s="247"/>
      <c r="AH375" s="247"/>
      <c r="AI375" s="247"/>
      <c r="AJ375" s="247"/>
      <c r="AK375" s="80"/>
      <c r="AL375" s="247">
        <f t="shared" ref="AL375" si="465">AM362</f>
        <v>1.0149999999999999</v>
      </c>
      <c r="AM375" s="247"/>
      <c r="AN375" s="247"/>
      <c r="AO375" s="80"/>
    </row>
    <row r="376" spans="2:41" ht="10.5" customHeight="1" x14ac:dyDescent="0.2">
      <c r="B376" s="80"/>
      <c r="C376" s="80"/>
      <c r="D376" s="247" t="s">
        <v>2</v>
      </c>
      <c r="E376" s="212">
        <f t="shared" ref="E376" si="466">ROUND(E374/E375,2)</f>
        <v>44.09</v>
      </c>
      <c r="F376" s="212"/>
      <c r="G376" s="212"/>
      <c r="H376" s="247" t="s">
        <v>23</v>
      </c>
      <c r="I376" s="247"/>
      <c r="J376" s="80"/>
      <c r="K376" s="80"/>
      <c r="L376" s="80"/>
      <c r="M376" s="113"/>
      <c r="N376" s="247" t="s">
        <v>122</v>
      </c>
      <c r="O376" s="212">
        <f t="shared" ref="O376" si="467">ROUND(O374/O375,2)</f>
        <v>80.47</v>
      </c>
      <c r="P376" s="212"/>
      <c r="Q376" s="212"/>
      <c r="R376" s="247" t="s">
        <v>70</v>
      </c>
      <c r="S376" s="247"/>
      <c r="T376" s="80"/>
      <c r="U376" s="80"/>
      <c r="V376" s="80"/>
      <c r="W376" s="80"/>
      <c r="X376" s="80"/>
      <c r="Y376" s="80"/>
      <c r="Z376" s="80"/>
      <c r="AA376" s="80"/>
      <c r="AB376" s="80"/>
      <c r="AC376" s="247" t="s">
        <v>2</v>
      </c>
      <c r="AD376" s="212">
        <f t="shared" ref="AD376" si="468">((AD374-AH374)/AD375)*((AK374-AN374)/AL375)</f>
        <v>5.0735037430666052</v>
      </c>
      <c r="AE376" s="212"/>
      <c r="AF376" s="212"/>
      <c r="AG376" s="212"/>
      <c r="AH376" s="247" t="s">
        <v>41</v>
      </c>
      <c r="AI376" s="247"/>
      <c r="AJ376" s="80"/>
      <c r="AK376" s="80"/>
      <c r="AL376" s="80"/>
      <c r="AM376" s="80"/>
      <c r="AN376" s="80"/>
      <c r="AO376" s="80"/>
    </row>
    <row r="377" spans="2:41" ht="10.5" customHeight="1" x14ac:dyDescent="0.2">
      <c r="B377" s="80"/>
      <c r="C377" s="80"/>
      <c r="D377" s="247"/>
      <c r="E377" s="212"/>
      <c r="F377" s="212"/>
      <c r="G377" s="212"/>
      <c r="H377" s="247"/>
      <c r="I377" s="247"/>
      <c r="J377" s="80"/>
      <c r="K377" s="80"/>
      <c r="L377" s="80"/>
      <c r="M377" s="113"/>
      <c r="N377" s="247"/>
      <c r="O377" s="212"/>
      <c r="P377" s="212"/>
      <c r="Q377" s="212"/>
      <c r="R377" s="247"/>
      <c r="S377" s="247"/>
      <c r="T377" s="80"/>
      <c r="U377" s="80"/>
      <c r="V377" s="80"/>
      <c r="W377" s="80"/>
      <c r="X377" s="80"/>
      <c r="Y377" s="80"/>
      <c r="Z377" s="80"/>
      <c r="AA377" s="80"/>
      <c r="AB377" s="80"/>
      <c r="AC377" s="247"/>
      <c r="AD377" s="212"/>
      <c r="AE377" s="212"/>
      <c r="AF377" s="212"/>
      <c r="AG377" s="212"/>
      <c r="AH377" s="247"/>
      <c r="AI377" s="247"/>
      <c r="AJ377" s="80"/>
      <c r="AK377" s="80"/>
      <c r="AL377" s="80"/>
      <c r="AM377" s="80"/>
      <c r="AN377" s="80"/>
      <c r="AO377" s="80"/>
    </row>
    <row r="378" spans="2:41" ht="10.5" customHeight="1" x14ac:dyDescent="0.2">
      <c r="B378" s="80"/>
      <c r="C378" s="80"/>
      <c r="D378" s="80"/>
      <c r="E378" s="80"/>
      <c r="F378" s="80"/>
      <c r="G378" s="80"/>
      <c r="H378" s="80"/>
      <c r="I378" s="80"/>
      <c r="J378" s="80"/>
      <c r="K378" s="80"/>
      <c r="L378" s="80"/>
      <c r="M378" s="80" t="s">
        <v>385</v>
      </c>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row>
    <row r="379" spans="2:41" ht="10.5" customHeight="1" x14ac:dyDescent="0.2">
      <c r="B379" s="80"/>
      <c r="C379" s="80"/>
      <c r="D379" s="80"/>
      <c r="E379" s="80"/>
      <c r="F379" s="80"/>
      <c r="G379" s="80"/>
      <c r="H379" s="80"/>
      <c r="I379" s="80"/>
      <c r="J379" s="80"/>
      <c r="K379" s="80"/>
      <c r="L379" s="80"/>
      <c r="M379" s="241">
        <f t="shared" ref="M379" si="469">O376</f>
        <v>80.47</v>
      </c>
      <c r="N379" s="194"/>
      <c r="O379" s="194"/>
      <c r="P379" s="194"/>
      <c r="Q379" s="247" t="s">
        <v>2</v>
      </c>
      <c r="R379" s="212">
        <f t="shared" ref="R379" si="470">ROUND(M379/M380,2)</f>
        <v>40.24</v>
      </c>
      <c r="S379" s="212"/>
      <c r="T379" s="212"/>
      <c r="U379" s="247" t="s">
        <v>23</v>
      </c>
      <c r="V379" s="247"/>
      <c r="W379" s="80"/>
      <c r="X379" s="80"/>
      <c r="Y379" s="80"/>
      <c r="Z379" s="80"/>
      <c r="AA379" s="80"/>
      <c r="AB379" s="80"/>
      <c r="AC379" s="80"/>
      <c r="AD379" s="80"/>
      <c r="AE379" s="80"/>
      <c r="AF379" s="80"/>
      <c r="AG379" s="80"/>
      <c r="AH379" s="80"/>
      <c r="AI379" s="80"/>
      <c r="AJ379" s="80"/>
      <c r="AK379" s="80"/>
      <c r="AL379" s="80"/>
      <c r="AM379" s="80"/>
      <c r="AN379" s="80"/>
      <c r="AO379" s="80"/>
    </row>
    <row r="380" spans="2:41" ht="10.5" customHeight="1" x14ac:dyDescent="0.2">
      <c r="B380" s="80"/>
      <c r="C380" s="80"/>
      <c r="D380" s="80"/>
      <c r="E380" s="80"/>
      <c r="F380" s="80"/>
      <c r="G380" s="80"/>
      <c r="H380" s="80"/>
      <c r="I380" s="80"/>
      <c r="J380" s="80"/>
      <c r="K380" s="80"/>
      <c r="L380" s="80"/>
      <c r="M380" s="216">
        <v>2</v>
      </c>
      <c r="N380" s="216"/>
      <c r="O380" s="216"/>
      <c r="P380" s="216"/>
      <c r="Q380" s="247"/>
      <c r="R380" s="212"/>
      <c r="S380" s="212"/>
      <c r="T380" s="212"/>
      <c r="U380" s="247"/>
      <c r="V380" s="247"/>
      <c r="W380" s="80"/>
      <c r="X380" s="80"/>
      <c r="Y380" s="80"/>
      <c r="Z380" s="80"/>
      <c r="AA380" s="80"/>
      <c r="AB380" s="80"/>
      <c r="AC380" s="80"/>
      <c r="AD380" s="80"/>
      <c r="AE380" s="80"/>
      <c r="AF380" s="80"/>
      <c r="AG380" s="80"/>
      <c r="AH380" s="80"/>
      <c r="AI380" s="80"/>
      <c r="AJ380" s="80"/>
      <c r="AK380" s="80"/>
      <c r="AL380" s="80"/>
      <c r="AM380" s="80"/>
      <c r="AN380" s="80"/>
      <c r="AO380" s="80"/>
    </row>
    <row r="381" spans="2:41" ht="10.5" customHeight="1" x14ac:dyDescent="0.2">
      <c r="B381" s="80" t="s">
        <v>364</v>
      </c>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row>
    <row r="382" spans="2:41" ht="10.5" customHeight="1" x14ac:dyDescent="0.2">
      <c r="B382" s="208" t="s">
        <v>96</v>
      </c>
      <c r="C382" s="208"/>
      <c r="D382" s="208"/>
      <c r="E382" s="208"/>
      <c r="F382" s="80" t="s">
        <v>2</v>
      </c>
      <c r="G382" s="247">
        <f t="shared" ref="G382" si="471">Y362*100</f>
        <v>644</v>
      </c>
      <c r="H382" s="247"/>
      <c r="I382" s="247"/>
      <c r="J382" s="80" t="s">
        <v>0</v>
      </c>
      <c r="K382" s="247">
        <f t="shared" ref="K382" si="472">E376</f>
        <v>44.09</v>
      </c>
      <c r="L382" s="247"/>
      <c r="M382" s="247"/>
      <c r="N382" s="80" t="s">
        <v>0</v>
      </c>
      <c r="O382" s="213">
        <f t="shared" ref="O382" si="473">R379</f>
        <v>40.24</v>
      </c>
      <c r="P382" s="247"/>
      <c r="Q382" s="247"/>
      <c r="R382" s="80" t="s">
        <v>1</v>
      </c>
      <c r="S382" s="213">
        <f t="shared" ref="S382" si="474">ROUND(AD376,2)</f>
        <v>5.07</v>
      </c>
      <c r="T382" s="247"/>
      <c r="U382" s="247"/>
      <c r="V382" s="80" t="s">
        <v>4</v>
      </c>
      <c r="W382" s="256">
        <f t="shared" ref="W382" si="475">G382-K382-O382+S382</f>
        <v>564.74</v>
      </c>
      <c r="X382" s="256"/>
      <c r="Y382" s="256"/>
      <c r="Z382" s="80" t="s">
        <v>4</v>
      </c>
      <c r="AA382" s="212">
        <f t="shared" ref="AA382:AA383" si="476">W382/100</f>
        <v>5.6474000000000002</v>
      </c>
      <c r="AB382" s="212"/>
      <c r="AC382" s="212"/>
      <c r="AD382" s="80" t="s">
        <v>5</v>
      </c>
      <c r="AE382" s="80"/>
      <c r="AF382" s="80"/>
      <c r="AG382" s="80"/>
      <c r="AH382" s="80"/>
      <c r="AI382" s="80"/>
      <c r="AJ382" s="80"/>
      <c r="AK382" s="80"/>
      <c r="AL382" s="80"/>
      <c r="AM382" s="80"/>
      <c r="AN382" s="80"/>
      <c r="AO382" s="80"/>
    </row>
    <row r="383" spans="2:41" ht="10.5" customHeight="1" x14ac:dyDescent="0.2">
      <c r="B383" s="208" t="s">
        <v>97</v>
      </c>
      <c r="C383" s="208"/>
      <c r="D383" s="208"/>
      <c r="E383" s="208"/>
      <c r="F383" s="80" t="s">
        <v>2</v>
      </c>
      <c r="G383" s="247">
        <f t="shared" ref="G383" si="477">Y362*100</f>
        <v>644</v>
      </c>
      <c r="H383" s="247"/>
      <c r="I383" s="247"/>
      <c r="J383" s="80" t="s">
        <v>0</v>
      </c>
      <c r="K383" s="247">
        <f t="shared" ref="K383" si="478">E376</f>
        <v>44.09</v>
      </c>
      <c r="L383" s="247"/>
      <c r="M383" s="247"/>
      <c r="N383" s="80" t="s">
        <v>1</v>
      </c>
      <c r="O383" s="213">
        <f t="shared" ref="O383" si="479">R379</f>
        <v>40.24</v>
      </c>
      <c r="P383" s="247"/>
      <c r="Q383" s="247"/>
      <c r="R383" s="80" t="s">
        <v>1</v>
      </c>
      <c r="S383" s="213">
        <f t="shared" ref="S383" si="480">ROUND(AD376,2)</f>
        <v>5.07</v>
      </c>
      <c r="T383" s="247"/>
      <c r="U383" s="247"/>
      <c r="V383" s="80" t="s">
        <v>4</v>
      </c>
      <c r="W383" s="256">
        <f t="shared" ref="W383" si="481">G383-K383+O383+S383</f>
        <v>645.22</v>
      </c>
      <c r="X383" s="256"/>
      <c r="Y383" s="256"/>
      <c r="Z383" s="80" t="s">
        <v>4</v>
      </c>
      <c r="AA383" s="212">
        <f t="shared" si="476"/>
        <v>6.4522000000000004</v>
      </c>
      <c r="AB383" s="212"/>
      <c r="AC383" s="212"/>
      <c r="AD383" s="80" t="s">
        <v>5</v>
      </c>
      <c r="AE383" s="80"/>
      <c r="AF383" s="80"/>
      <c r="AG383" s="80"/>
      <c r="AH383" s="80"/>
      <c r="AI383" s="80"/>
      <c r="AJ383" s="80"/>
      <c r="AK383" s="80"/>
      <c r="AL383" s="80"/>
      <c r="AM383" s="80"/>
      <c r="AN383" s="80"/>
      <c r="AO383" s="80"/>
    </row>
    <row r="384" spans="2:41" ht="10.5" customHeight="1" x14ac:dyDescent="0.2"/>
    <row r="385" spans="2:41" ht="10.5" customHeight="1" x14ac:dyDescent="0.2">
      <c r="B385" s="8" t="s">
        <v>251</v>
      </c>
    </row>
    <row r="386" spans="2:41" ht="10.5" customHeight="1" x14ac:dyDescent="0.2">
      <c r="B386" s="152" t="s">
        <v>63</v>
      </c>
      <c r="C386" s="153"/>
      <c r="D386" s="153"/>
      <c r="E386" s="153"/>
      <c r="F386" s="153"/>
      <c r="G386" s="153"/>
      <c r="H386" s="153"/>
      <c r="I386" s="204">
        <v>1.0249999999999999</v>
      </c>
      <c r="J386" s="204"/>
      <c r="K386" s="204"/>
      <c r="L386" s="253" t="s">
        <v>138</v>
      </c>
      <c r="M386" s="153"/>
      <c r="N386" s="153"/>
      <c r="O386" s="153"/>
      <c r="P386" s="153"/>
      <c r="Q386" s="153"/>
      <c r="R386" s="153"/>
      <c r="S386" s="153"/>
      <c r="T386" s="204">
        <v>68500</v>
      </c>
      <c r="U386" s="204"/>
      <c r="V386" s="204"/>
      <c r="W386" s="253" t="s">
        <v>139</v>
      </c>
      <c r="X386" s="153"/>
      <c r="Y386" s="204">
        <v>7.5</v>
      </c>
      <c r="Z386" s="204"/>
      <c r="AA386" s="253" t="s">
        <v>140</v>
      </c>
      <c r="AB386" s="153"/>
      <c r="AC386" s="153"/>
      <c r="AD386" s="153"/>
      <c r="AE386" s="153"/>
      <c r="AF386" s="153"/>
      <c r="AG386" s="153"/>
      <c r="AH386" s="153"/>
      <c r="AI386" s="153"/>
      <c r="AJ386" s="153"/>
      <c r="AK386" s="153"/>
      <c r="AL386" s="153"/>
      <c r="AM386" s="225">
        <v>1.0129999999999999</v>
      </c>
      <c r="AN386" s="225"/>
      <c r="AO386" s="251"/>
    </row>
    <row r="387" spans="2:41" ht="10.5" customHeight="1" x14ac:dyDescent="0.2">
      <c r="B387" s="248" t="s">
        <v>141</v>
      </c>
      <c r="C387" s="228"/>
      <c r="D387" s="228"/>
      <c r="E387" s="228"/>
      <c r="F387" s="228"/>
      <c r="G387" s="228"/>
      <c r="H387" s="228"/>
      <c r="I387" s="202">
        <v>900</v>
      </c>
      <c r="J387" s="202"/>
      <c r="K387" s="202"/>
      <c r="L387" s="227" t="s">
        <v>142</v>
      </c>
      <c r="M387" s="228"/>
      <c r="N387" s="228"/>
      <c r="O387" s="228"/>
      <c r="P387" s="202">
        <v>70</v>
      </c>
      <c r="Q387" s="202"/>
      <c r="R387" s="202"/>
      <c r="S387" s="227" t="s">
        <v>143</v>
      </c>
      <c r="T387" s="227"/>
      <c r="U387" s="227"/>
      <c r="V387" s="227"/>
      <c r="W387" s="227"/>
      <c r="X387" s="227"/>
      <c r="Y387" s="227"/>
      <c r="Z387" s="227"/>
      <c r="AA387" s="227"/>
      <c r="AB387" s="227"/>
      <c r="AC387" s="227"/>
      <c r="AD387" s="227"/>
      <c r="AE387" s="227"/>
      <c r="AF387" s="227"/>
      <c r="AG387" s="227"/>
      <c r="AH387" s="227"/>
      <c r="AI387" s="227"/>
      <c r="AJ387" s="227"/>
      <c r="AK387" s="227"/>
      <c r="AL387" s="227"/>
      <c r="AM387" s="2"/>
      <c r="AN387" s="2"/>
      <c r="AO387" s="17"/>
    </row>
    <row r="388" spans="2:41" ht="10.5" customHeight="1" x14ac:dyDescent="0.2">
      <c r="B388" s="248" t="s">
        <v>144</v>
      </c>
      <c r="C388" s="228"/>
      <c r="D388" s="228"/>
      <c r="E388" s="228"/>
      <c r="F388" s="228"/>
      <c r="G388" s="228"/>
      <c r="H388" s="228"/>
      <c r="I388" s="228">
        <v>-2338.1855769230701</v>
      </c>
      <c r="J388" s="228"/>
      <c r="K388" s="228"/>
      <c r="L388" s="228"/>
      <c r="M388" s="228"/>
      <c r="N388" s="228"/>
      <c r="O388" s="202">
        <v>12.5</v>
      </c>
      <c r="P388" s="202"/>
      <c r="Q388" s="202"/>
      <c r="R388" s="227" t="s">
        <v>355</v>
      </c>
      <c r="S388" s="227"/>
      <c r="T388" s="227"/>
      <c r="U388" s="227"/>
      <c r="V388" s="227"/>
      <c r="W388" s="227"/>
      <c r="X388" s="227"/>
      <c r="Y388" s="227"/>
      <c r="Z388" s="227"/>
      <c r="AA388" s="227"/>
      <c r="AB388" s="227"/>
      <c r="AC388" s="227"/>
      <c r="AD388" s="227"/>
      <c r="AE388" s="227"/>
      <c r="AF388" s="227"/>
      <c r="AG388" s="227"/>
      <c r="AH388" s="227"/>
      <c r="AI388" s="227"/>
      <c r="AJ388" s="227"/>
      <c r="AK388" s="227"/>
      <c r="AL388" s="227"/>
      <c r="AM388" s="2"/>
      <c r="AN388" s="2"/>
      <c r="AO388" s="17"/>
    </row>
    <row r="389" spans="2:41" ht="10.5" customHeight="1" x14ac:dyDescent="0.2">
      <c r="B389" s="252">
        <v>82.5</v>
      </c>
      <c r="C389" s="202"/>
      <c r="D389" s="202"/>
      <c r="E389" s="227" t="s">
        <v>146</v>
      </c>
      <c r="F389" s="227"/>
      <c r="G389" s="227"/>
      <c r="H389" s="227"/>
      <c r="I389" s="227">
        <v>-2369.5365384615302</v>
      </c>
      <c r="J389" s="227"/>
      <c r="K389" s="227"/>
      <c r="L389" s="227"/>
      <c r="M389" s="227"/>
      <c r="N389" s="227"/>
      <c r="O389" s="227"/>
      <c r="P389" s="227"/>
      <c r="Q389" s="227"/>
      <c r="R389" s="227"/>
      <c r="S389" s="227"/>
      <c r="T389" s="227"/>
      <c r="U389" s="227"/>
      <c r="V389" s="227"/>
      <c r="W389" s="227"/>
      <c r="X389" s="227"/>
      <c r="Y389" s="227"/>
      <c r="Z389" s="227"/>
      <c r="AA389" s="227"/>
      <c r="AB389" s="227"/>
      <c r="AC389" s="227"/>
      <c r="AD389" s="227"/>
      <c r="AE389" s="227"/>
      <c r="AF389" s="227"/>
      <c r="AG389" s="227"/>
      <c r="AH389" s="227"/>
      <c r="AI389" s="227"/>
      <c r="AJ389" s="227"/>
      <c r="AK389" s="227"/>
      <c r="AL389" s="227"/>
      <c r="AM389" s="227"/>
      <c r="AN389" s="227"/>
      <c r="AO389" s="17"/>
    </row>
    <row r="390" spans="2:41" ht="10.5" customHeight="1" x14ac:dyDescent="0.2">
      <c r="B390" s="240">
        <v>22</v>
      </c>
      <c r="C390" s="219"/>
      <c r="D390" s="249" t="s">
        <v>199</v>
      </c>
      <c r="E390" s="250"/>
      <c r="F390" s="250"/>
      <c r="G390" s="250"/>
      <c r="H390" s="250"/>
      <c r="I390" s="219">
        <v>33</v>
      </c>
      <c r="J390" s="219"/>
      <c r="K390" s="249" t="s">
        <v>147</v>
      </c>
      <c r="L390" s="250"/>
      <c r="M390" s="250"/>
      <c r="N390" s="250"/>
      <c r="O390" s="250"/>
      <c r="P390" s="250"/>
      <c r="Q390" s="250"/>
      <c r="R390" s="250"/>
      <c r="S390" s="250"/>
      <c r="T390" s="250"/>
      <c r="U390" s="250"/>
      <c r="V390" s="250"/>
      <c r="W390" s="250"/>
      <c r="X390" s="250"/>
      <c r="Y390" s="250"/>
      <c r="Z390" s="250"/>
      <c r="AA390" s="250"/>
      <c r="AB390" s="250"/>
      <c r="AC390" s="1"/>
      <c r="AD390" s="1"/>
      <c r="AE390" s="1"/>
      <c r="AF390" s="1"/>
      <c r="AG390" s="1"/>
      <c r="AH390" s="1"/>
      <c r="AI390" s="1"/>
      <c r="AJ390" s="1"/>
      <c r="AK390" s="1"/>
      <c r="AL390" s="1"/>
      <c r="AM390" s="1"/>
      <c r="AN390" s="1"/>
      <c r="AO390" s="19"/>
    </row>
    <row r="391" spans="2:41" ht="10.5" customHeight="1" x14ac:dyDescent="0.2"/>
    <row r="392" spans="2:41" ht="10.5" customHeight="1" x14ac:dyDescent="0.2">
      <c r="B392" s="247" t="s">
        <v>148</v>
      </c>
      <c r="C392" s="247"/>
      <c r="D392" s="247"/>
      <c r="E392" s="247"/>
      <c r="F392" s="247"/>
      <c r="G392" s="247">
        <f t="shared" ref="G392" si="482">-1*B390</f>
        <v>-22</v>
      </c>
      <c r="H392" s="247"/>
      <c r="I392" s="247"/>
      <c r="J392" s="80" t="s">
        <v>3</v>
      </c>
      <c r="K392" s="247">
        <f t="shared" ref="K392" si="483">-1*I387</f>
        <v>-900</v>
      </c>
      <c r="L392" s="247"/>
      <c r="M392" s="247"/>
      <c r="N392" s="80" t="s">
        <v>2</v>
      </c>
      <c r="O392" s="247">
        <f t="shared" ref="O392:O393" si="484">K392*G392</f>
        <v>19800</v>
      </c>
      <c r="P392" s="247"/>
      <c r="Q392" s="247"/>
      <c r="R392" s="247"/>
      <c r="S392" s="247"/>
      <c r="T392" s="247"/>
      <c r="U392" s="80"/>
      <c r="V392" s="80"/>
      <c r="W392" s="80"/>
      <c r="X392" s="80"/>
      <c r="Y392" s="80"/>
      <c r="Z392" s="80"/>
      <c r="AA392" s="80"/>
      <c r="AB392" s="80"/>
      <c r="AC392" s="80"/>
      <c r="AD392" s="80"/>
      <c r="AE392" s="80"/>
      <c r="AF392" s="80"/>
      <c r="AG392" s="80"/>
      <c r="AH392" s="80"/>
      <c r="AI392" s="80"/>
      <c r="AJ392" s="80"/>
      <c r="AK392" s="80"/>
      <c r="AL392" s="80"/>
      <c r="AM392" s="80"/>
      <c r="AN392" s="80"/>
      <c r="AO392" s="80"/>
    </row>
    <row r="393" spans="2:41" ht="10.5" customHeight="1" x14ac:dyDescent="0.2">
      <c r="B393" s="194" t="s">
        <v>149</v>
      </c>
      <c r="C393" s="194"/>
      <c r="D393" s="194"/>
      <c r="E393" s="194"/>
      <c r="F393" s="194"/>
      <c r="G393" s="194">
        <f t="shared" ref="G393" si="485">I390</f>
        <v>33</v>
      </c>
      <c r="H393" s="194"/>
      <c r="I393" s="194"/>
      <c r="J393" s="111" t="s">
        <v>3</v>
      </c>
      <c r="K393" s="194">
        <f t="shared" ref="K393" si="486">-1*P387</f>
        <v>-70</v>
      </c>
      <c r="L393" s="194"/>
      <c r="M393" s="194"/>
      <c r="N393" s="111" t="s">
        <v>2</v>
      </c>
      <c r="O393" s="194">
        <f t="shared" si="484"/>
        <v>-2310</v>
      </c>
      <c r="P393" s="194"/>
      <c r="Q393" s="194"/>
      <c r="R393" s="194"/>
      <c r="S393" s="194"/>
      <c r="T393" s="194"/>
      <c r="U393" s="80"/>
      <c r="V393" s="80"/>
      <c r="W393" s="80"/>
      <c r="X393" s="80"/>
      <c r="Y393" s="80"/>
      <c r="Z393" s="80"/>
      <c r="AA393" s="80"/>
      <c r="AB393" s="80"/>
      <c r="AC393" s="80"/>
      <c r="AD393" s="80"/>
      <c r="AE393" s="80"/>
      <c r="AF393" s="80"/>
      <c r="AG393" s="80"/>
      <c r="AH393" s="80"/>
      <c r="AI393" s="80"/>
      <c r="AJ393" s="80"/>
      <c r="AK393" s="80"/>
      <c r="AL393" s="80"/>
      <c r="AM393" s="80"/>
      <c r="AN393" s="80"/>
      <c r="AO393" s="80"/>
    </row>
    <row r="394" spans="2:41" ht="10.5" customHeight="1" x14ac:dyDescent="0.2">
      <c r="B394" s="80"/>
      <c r="C394" s="80"/>
      <c r="D394" s="80"/>
      <c r="E394" s="80"/>
      <c r="F394" s="80"/>
      <c r="G394" s="80"/>
      <c r="H394" s="80"/>
      <c r="I394" s="80"/>
      <c r="J394" s="80"/>
      <c r="K394" s="214">
        <f t="shared" ref="K394" si="487">SUM(K392:M393)*-1</f>
        <v>970</v>
      </c>
      <c r="L394" s="214"/>
      <c r="M394" s="214"/>
      <c r="N394" s="80"/>
      <c r="O394" s="214">
        <f t="shared" ref="O394" si="488">SUM(O392:T393)</f>
        <v>17490</v>
      </c>
      <c r="P394" s="214"/>
      <c r="Q394" s="214"/>
      <c r="R394" s="214"/>
      <c r="S394" s="214"/>
      <c r="T394" s="214"/>
      <c r="U394" s="80"/>
      <c r="V394" s="80"/>
      <c r="W394" s="80"/>
      <c r="X394" s="80"/>
      <c r="Y394" s="80"/>
      <c r="Z394" s="80"/>
      <c r="AA394" s="80"/>
      <c r="AB394" s="80"/>
      <c r="AC394" s="80"/>
      <c r="AD394" s="80"/>
      <c r="AE394" s="80"/>
      <c r="AF394" s="80"/>
      <c r="AG394" s="80"/>
      <c r="AH394" s="80"/>
      <c r="AI394" s="80"/>
      <c r="AJ394" s="80"/>
      <c r="AK394" s="80"/>
      <c r="AL394" s="80"/>
      <c r="AM394" s="80"/>
      <c r="AN394" s="80"/>
      <c r="AO394" s="80"/>
    </row>
    <row r="395" spans="2:41" ht="10.5" customHeight="1" x14ac:dyDescent="0.2">
      <c r="B395" s="80" t="s">
        <v>120</v>
      </c>
      <c r="C395" s="80"/>
      <c r="D395" s="80"/>
      <c r="E395" s="80"/>
      <c r="F395" s="80"/>
      <c r="G395" s="80"/>
      <c r="H395" s="80"/>
      <c r="I395" s="80"/>
      <c r="J395" s="80"/>
      <c r="K395" s="80"/>
      <c r="L395" s="80"/>
      <c r="M395" s="80" t="s">
        <v>360</v>
      </c>
      <c r="N395" s="80"/>
      <c r="O395" s="80"/>
      <c r="P395" s="80"/>
      <c r="Q395" s="80"/>
      <c r="R395" s="80"/>
      <c r="S395" s="80"/>
      <c r="T395" s="80"/>
      <c r="U395" s="80"/>
      <c r="V395" s="80"/>
      <c r="W395" s="80"/>
      <c r="X395" s="80"/>
      <c r="Y395" s="80"/>
      <c r="Z395" s="80"/>
      <c r="AA395" s="80" t="s">
        <v>363</v>
      </c>
      <c r="AB395" s="80"/>
      <c r="AC395" s="80"/>
      <c r="AD395" s="80"/>
      <c r="AE395" s="80"/>
      <c r="AF395" s="80"/>
      <c r="AG395" s="80"/>
      <c r="AH395" s="80"/>
      <c r="AI395" s="80"/>
      <c r="AJ395" s="80"/>
      <c r="AK395" s="80"/>
      <c r="AL395" s="80"/>
      <c r="AM395" s="80"/>
      <c r="AN395" s="80"/>
      <c r="AO395" s="80"/>
    </row>
    <row r="396" spans="2:41" ht="10.5" customHeight="1" x14ac:dyDescent="0.2">
      <c r="B396" s="112"/>
      <c r="C396" s="216" t="s">
        <v>121</v>
      </c>
      <c r="D396" s="216" t="s">
        <v>122</v>
      </c>
      <c r="E396" s="111"/>
      <c r="F396" s="111" t="s">
        <v>92</v>
      </c>
      <c r="G396" s="111"/>
      <c r="H396" s="80"/>
      <c r="I396" s="80"/>
      <c r="J396" s="80"/>
      <c r="K396" s="80"/>
      <c r="L396" s="80"/>
      <c r="M396" s="247" t="s">
        <v>91</v>
      </c>
      <c r="N396" s="247" t="s">
        <v>122</v>
      </c>
      <c r="O396" s="194" t="s">
        <v>92</v>
      </c>
      <c r="P396" s="194"/>
      <c r="Q396" s="38" t="s">
        <v>105</v>
      </c>
      <c r="R396" s="194" t="s">
        <v>93</v>
      </c>
      <c r="S396" s="194"/>
      <c r="T396" s="80"/>
      <c r="U396" s="80"/>
      <c r="V396" s="80"/>
      <c r="W396" s="80"/>
      <c r="X396" s="80"/>
      <c r="Y396" s="80"/>
      <c r="Z396" s="80"/>
      <c r="AA396" s="80"/>
      <c r="AB396" s="247" t="s">
        <v>6</v>
      </c>
      <c r="AC396" s="247" t="s">
        <v>2</v>
      </c>
      <c r="AD396" s="194" t="s">
        <v>158</v>
      </c>
      <c r="AE396" s="194"/>
      <c r="AF396" s="194"/>
      <c r="AG396" s="208" t="s">
        <v>83</v>
      </c>
      <c r="AH396" s="194" t="s">
        <v>361</v>
      </c>
      <c r="AI396" s="194"/>
      <c r="AJ396" s="247" t="s">
        <v>69</v>
      </c>
      <c r="AK396" s="247">
        <v>1</v>
      </c>
      <c r="AL396" s="208" t="s">
        <v>8</v>
      </c>
      <c r="AM396" s="80"/>
      <c r="AN396" s="80"/>
      <c r="AO396" s="80"/>
    </row>
    <row r="397" spans="2:41" ht="10.5" customHeight="1" x14ac:dyDescent="0.2">
      <c r="B397" s="112"/>
      <c r="C397" s="216"/>
      <c r="D397" s="216"/>
      <c r="E397" s="216" t="s">
        <v>153</v>
      </c>
      <c r="F397" s="216"/>
      <c r="G397" s="216"/>
      <c r="H397" s="80"/>
      <c r="I397" s="80"/>
      <c r="J397" s="80"/>
      <c r="K397" s="80"/>
      <c r="L397" s="80"/>
      <c r="M397" s="247"/>
      <c r="N397" s="247"/>
      <c r="O397" s="247" t="s">
        <v>94</v>
      </c>
      <c r="P397" s="247"/>
      <c r="Q397" s="247"/>
      <c r="R397" s="247"/>
      <c r="S397" s="247"/>
      <c r="T397" s="80"/>
      <c r="U397" s="80"/>
      <c r="V397" s="80"/>
      <c r="W397" s="80"/>
      <c r="X397" s="80"/>
      <c r="Y397" s="80"/>
      <c r="Z397" s="80"/>
      <c r="AA397" s="80"/>
      <c r="AB397" s="247"/>
      <c r="AC397" s="247"/>
      <c r="AD397" s="247" t="s">
        <v>124</v>
      </c>
      <c r="AE397" s="247"/>
      <c r="AF397" s="247"/>
      <c r="AG397" s="208"/>
      <c r="AH397" s="247" t="s">
        <v>362</v>
      </c>
      <c r="AI397" s="247"/>
      <c r="AJ397" s="247"/>
      <c r="AK397" s="247"/>
      <c r="AL397" s="208"/>
      <c r="AM397" s="80"/>
      <c r="AN397" s="80"/>
      <c r="AO397" s="80"/>
    </row>
    <row r="398" spans="2:41" ht="10.5" customHeight="1" x14ac:dyDescent="0.2">
      <c r="B398" s="112"/>
      <c r="C398" s="112"/>
      <c r="D398" s="216" t="s">
        <v>122</v>
      </c>
      <c r="E398" s="254">
        <f t="shared" ref="E398" si="489">K394</f>
        <v>970</v>
      </c>
      <c r="F398" s="254"/>
      <c r="G398" s="254"/>
      <c r="H398" s="80"/>
      <c r="I398" s="80"/>
      <c r="J398" s="80"/>
      <c r="K398" s="80"/>
      <c r="L398" s="80"/>
      <c r="M398" s="247"/>
      <c r="N398" s="247" t="s">
        <v>122</v>
      </c>
      <c r="O398" s="194">
        <f t="shared" ref="O398" si="490">O394</f>
        <v>17490</v>
      </c>
      <c r="P398" s="194"/>
      <c r="Q398" s="194"/>
      <c r="R398" s="194"/>
      <c r="S398" s="194"/>
      <c r="T398" s="80"/>
      <c r="U398" s="80"/>
      <c r="V398" s="80"/>
      <c r="W398" s="80"/>
      <c r="X398" s="80"/>
      <c r="Y398" s="80"/>
      <c r="Z398" s="80"/>
      <c r="AA398" s="80"/>
      <c r="AB398" s="80"/>
      <c r="AC398" s="247" t="s">
        <v>2</v>
      </c>
      <c r="AD398" s="194">
        <f t="shared" ref="AD398" si="491">T386</f>
        <v>68500</v>
      </c>
      <c r="AE398" s="194"/>
      <c r="AF398" s="194"/>
      <c r="AG398" s="111" t="s">
        <v>7</v>
      </c>
      <c r="AH398" s="194">
        <f t="shared" ref="AH398" si="492">K394</f>
        <v>970</v>
      </c>
      <c r="AI398" s="194"/>
      <c r="AJ398" s="247" t="s">
        <v>3</v>
      </c>
      <c r="AK398" s="255">
        <f t="shared" ref="AK398" si="493">I386</f>
        <v>1.0249999999999999</v>
      </c>
      <c r="AL398" s="255"/>
      <c r="AM398" s="111" t="s">
        <v>7</v>
      </c>
      <c r="AN398" s="255">
        <f t="shared" ref="AN398" si="494">AM386</f>
        <v>1.0129999999999999</v>
      </c>
      <c r="AO398" s="255"/>
    </row>
    <row r="399" spans="2:41" ht="10.5" customHeight="1" x14ac:dyDescent="0.2">
      <c r="B399" s="112"/>
      <c r="C399" s="112"/>
      <c r="D399" s="216"/>
      <c r="E399" s="216">
        <f t="shared" ref="E399" si="495">O388</f>
        <v>12.5</v>
      </c>
      <c r="F399" s="216"/>
      <c r="G399" s="216"/>
      <c r="H399" s="80"/>
      <c r="I399" s="80"/>
      <c r="J399" s="80"/>
      <c r="K399" s="80"/>
      <c r="L399" s="80"/>
      <c r="M399" s="247"/>
      <c r="N399" s="247"/>
      <c r="O399" s="247">
        <f t="shared" ref="O399" si="496">B389</f>
        <v>82.5</v>
      </c>
      <c r="P399" s="247"/>
      <c r="Q399" s="247"/>
      <c r="R399" s="247"/>
      <c r="S399" s="247"/>
      <c r="T399" s="80"/>
      <c r="U399" s="80"/>
      <c r="V399" s="80"/>
      <c r="W399" s="80"/>
      <c r="X399" s="80"/>
      <c r="Y399" s="80"/>
      <c r="Z399" s="80"/>
      <c r="AA399" s="80"/>
      <c r="AB399" s="80"/>
      <c r="AC399" s="247"/>
      <c r="AD399" s="247">
        <f t="shared" ref="AD399" si="497">O388</f>
        <v>12.5</v>
      </c>
      <c r="AE399" s="247"/>
      <c r="AF399" s="247"/>
      <c r="AG399" s="247"/>
      <c r="AH399" s="247"/>
      <c r="AI399" s="247"/>
      <c r="AJ399" s="247"/>
      <c r="AK399" s="80"/>
      <c r="AL399" s="247">
        <f t="shared" ref="AL399" si="498">AM386</f>
        <v>1.0129999999999999</v>
      </c>
      <c r="AM399" s="247"/>
      <c r="AN399" s="247"/>
      <c r="AO399" s="80"/>
    </row>
    <row r="400" spans="2:41" ht="10.5" customHeight="1" x14ac:dyDescent="0.2">
      <c r="B400" s="80"/>
      <c r="C400" s="80"/>
      <c r="D400" s="247" t="s">
        <v>2</v>
      </c>
      <c r="E400" s="212">
        <f t="shared" ref="E400" si="499">ROUND(E398/E399,2)</f>
        <v>77.599999999999994</v>
      </c>
      <c r="F400" s="212"/>
      <c r="G400" s="212"/>
      <c r="H400" s="247" t="s">
        <v>23</v>
      </c>
      <c r="I400" s="247"/>
      <c r="J400" s="80"/>
      <c r="K400" s="80"/>
      <c r="L400" s="80"/>
      <c r="M400" s="113"/>
      <c r="N400" s="247" t="s">
        <v>122</v>
      </c>
      <c r="O400" s="212">
        <f t="shared" ref="O400" si="500">ROUND(O398/O399,2)</f>
        <v>212</v>
      </c>
      <c r="P400" s="212"/>
      <c r="Q400" s="212"/>
      <c r="R400" s="247" t="s">
        <v>70</v>
      </c>
      <c r="S400" s="247"/>
      <c r="T400" s="80"/>
      <c r="U400" s="80"/>
      <c r="V400" s="80"/>
      <c r="W400" s="80"/>
      <c r="X400" s="80"/>
      <c r="Y400" s="80"/>
      <c r="Z400" s="80"/>
      <c r="AA400" s="80"/>
      <c r="AB400" s="80"/>
      <c r="AC400" s="247" t="s">
        <v>2</v>
      </c>
      <c r="AD400" s="212">
        <f t="shared" ref="AD400" si="501">((AD398-AH398)/AD399)*((AK398-AN398)/AL399)</f>
        <v>63.996841066140242</v>
      </c>
      <c r="AE400" s="212"/>
      <c r="AF400" s="212"/>
      <c r="AG400" s="212"/>
      <c r="AH400" s="247" t="s">
        <v>41</v>
      </c>
      <c r="AI400" s="247"/>
      <c r="AJ400" s="80"/>
      <c r="AK400" s="80"/>
      <c r="AL400" s="80"/>
      <c r="AM400" s="80"/>
      <c r="AN400" s="80"/>
      <c r="AO400" s="80"/>
    </row>
    <row r="401" spans="2:41" ht="10.5" customHeight="1" x14ac:dyDescent="0.2">
      <c r="B401" s="80"/>
      <c r="C401" s="80"/>
      <c r="D401" s="247"/>
      <c r="E401" s="212"/>
      <c r="F401" s="212"/>
      <c r="G401" s="212"/>
      <c r="H401" s="247"/>
      <c r="I401" s="247"/>
      <c r="J401" s="80"/>
      <c r="K401" s="80"/>
      <c r="L401" s="80"/>
      <c r="M401" s="113"/>
      <c r="N401" s="247"/>
      <c r="O401" s="212"/>
      <c r="P401" s="212"/>
      <c r="Q401" s="212"/>
      <c r="R401" s="247"/>
      <c r="S401" s="247"/>
      <c r="T401" s="80"/>
      <c r="U401" s="80"/>
      <c r="V401" s="80"/>
      <c r="W401" s="80"/>
      <c r="X401" s="80"/>
      <c r="Y401" s="80"/>
      <c r="Z401" s="80"/>
      <c r="AA401" s="80"/>
      <c r="AB401" s="80"/>
      <c r="AC401" s="247"/>
      <c r="AD401" s="212"/>
      <c r="AE401" s="212"/>
      <c r="AF401" s="212"/>
      <c r="AG401" s="212"/>
      <c r="AH401" s="247"/>
      <c r="AI401" s="247"/>
      <c r="AJ401" s="80"/>
      <c r="AK401" s="80"/>
      <c r="AL401" s="80"/>
      <c r="AM401" s="80"/>
      <c r="AN401" s="80"/>
      <c r="AO401" s="80"/>
    </row>
    <row r="402" spans="2:41" ht="10.5" customHeight="1" x14ac:dyDescent="0.2">
      <c r="B402" s="80"/>
      <c r="C402" s="80"/>
      <c r="D402" s="80"/>
      <c r="E402" s="80"/>
      <c r="F402" s="80"/>
      <c r="G402" s="80"/>
      <c r="H402" s="80"/>
      <c r="I402" s="80"/>
      <c r="J402" s="80"/>
      <c r="K402" s="80"/>
      <c r="L402" s="80"/>
      <c r="M402" s="80" t="s">
        <v>385</v>
      </c>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row>
    <row r="403" spans="2:41" ht="10.5" customHeight="1" x14ac:dyDescent="0.2">
      <c r="B403" s="80"/>
      <c r="C403" s="80"/>
      <c r="D403" s="80"/>
      <c r="E403" s="80"/>
      <c r="F403" s="80"/>
      <c r="G403" s="80"/>
      <c r="H403" s="80"/>
      <c r="I403" s="80"/>
      <c r="J403" s="80"/>
      <c r="K403" s="80"/>
      <c r="L403" s="80"/>
      <c r="M403" s="241">
        <f t="shared" ref="M403" si="502">O400</f>
        <v>212</v>
      </c>
      <c r="N403" s="194"/>
      <c r="O403" s="194"/>
      <c r="P403" s="194"/>
      <c r="Q403" s="247" t="s">
        <v>2</v>
      </c>
      <c r="R403" s="212">
        <f t="shared" ref="R403" si="503">ROUND(M403/M404,2)</f>
        <v>106</v>
      </c>
      <c r="S403" s="212"/>
      <c r="T403" s="212"/>
      <c r="U403" s="247" t="s">
        <v>23</v>
      </c>
      <c r="V403" s="247"/>
      <c r="W403" s="80"/>
      <c r="X403" s="80"/>
      <c r="Y403" s="80"/>
      <c r="Z403" s="80"/>
      <c r="AA403" s="80"/>
      <c r="AB403" s="80"/>
      <c r="AC403" s="80"/>
      <c r="AD403" s="80"/>
      <c r="AE403" s="80"/>
      <c r="AF403" s="80"/>
      <c r="AG403" s="80"/>
      <c r="AH403" s="80"/>
      <c r="AI403" s="80"/>
      <c r="AJ403" s="80"/>
      <c r="AK403" s="80"/>
      <c r="AL403" s="80"/>
      <c r="AM403" s="80"/>
      <c r="AN403" s="80"/>
      <c r="AO403" s="80"/>
    </row>
    <row r="404" spans="2:41" ht="10.5" customHeight="1" x14ac:dyDescent="0.2">
      <c r="B404" s="80"/>
      <c r="C404" s="80"/>
      <c r="D404" s="80"/>
      <c r="E404" s="80"/>
      <c r="F404" s="80"/>
      <c r="G404" s="80"/>
      <c r="H404" s="80"/>
      <c r="I404" s="80"/>
      <c r="J404" s="80"/>
      <c r="K404" s="80"/>
      <c r="L404" s="80"/>
      <c r="M404" s="216">
        <v>2</v>
      </c>
      <c r="N404" s="216"/>
      <c r="O404" s="216"/>
      <c r="P404" s="216"/>
      <c r="Q404" s="247"/>
      <c r="R404" s="212"/>
      <c r="S404" s="212"/>
      <c r="T404" s="212"/>
      <c r="U404" s="247"/>
      <c r="V404" s="247"/>
      <c r="W404" s="80"/>
      <c r="X404" s="80"/>
      <c r="Y404" s="80"/>
      <c r="Z404" s="80"/>
      <c r="AA404" s="80"/>
      <c r="AB404" s="80"/>
      <c r="AC404" s="80"/>
      <c r="AD404" s="80"/>
      <c r="AE404" s="80"/>
      <c r="AF404" s="80"/>
      <c r="AG404" s="80"/>
      <c r="AH404" s="80"/>
      <c r="AI404" s="80"/>
      <c r="AJ404" s="80"/>
      <c r="AK404" s="80"/>
      <c r="AL404" s="80"/>
      <c r="AM404" s="80"/>
      <c r="AN404" s="80"/>
      <c r="AO404" s="80"/>
    </row>
    <row r="405" spans="2:41" ht="10.5" customHeight="1" x14ac:dyDescent="0.2">
      <c r="B405" s="80" t="s">
        <v>369</v>
      </c>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row>
    <row r="406" spans="2:41" ht="10.5" customHeight="1" x14ac:dyDescent="0.2">
      <c r="B406" s="208" t="s">
        <v>96</v>
      </c>
      <c r="C406" s="208"/>
      <c r="D406" s="208"/>
      <c r="E406" s="208"/>
      <c r="F406" s="80" t="s">
        <v>2</v>
      </c>
      <c r="G406" s="247">
        <f t="shared" ref="G406" si="504">Y386*100</f>
        <v>750</v>
      </c>
      <c r="H406" s="247"/>
      <c r="I406" s="247"/>
      <c r="J406" s="80" t="s">
        <v>0</v>
      </c>
      <c r="K406" s="247">
        <f t="shared" ref="K406" si="505">E400</f>
        <v>77.599999999999994</v>
      </c>
      <c r="L406" s="247"/>
      <c r="M406" s="247"/>
      <c r="N406" s="80" t="s">
        <v>0</v>
      </c>
      <c r="O406" s="213">
        <f t="shared" ref="O406" si="506">R403</f>
        <v>106</v>
      </c>
      <c r="P406" s="247"/>
      <c r="Q406" s="247"/>
      <c r="R406" s="80" t="s">
        <v>1</v>
      </c>
      <c r="S406" s="213">
        <f t="shared" ref="S406" si="507">ROUND(AD400,2)</f>
        <v>64</v>
      </c>
      <c r="T406" s="247"/>
      <c r="U406" s="247"/>
      <c r="V406" s="80" t="s">
        <v>4</v>
      </c>
      <c r="W406" s="256">
        <f t="shared" ref="W406" si="508">G406-K406-O406+S406</f>
        <v>630.4</v>
      </c>
      <c r="X406" s="256"/>
      <c r="Y406" s="256"/>
      <c r="Z406" s="80" t="s">
        <v>4</v>
      </c>
      <c r="AA406" s="212">
        <f t="shared" ref="AA406:AA407" si="509">W406/100</f>
        <v>6.3039999999999994</v>
      </c>
      <c r="AB406" s="212"/>
      <c r="AC406" s="212"/>
      <c r="AD406" s="80" t="s">
        <v>5</v>
      </c>
      <c r="AE406" s="80"/>
      <c r="AF406" s="80"/>
      <c r="AG406" s="80"/>
      <c r="AH406" s="80"/>
      <c r="AI406" s="80"/>
      <c r="AJ406" s="80"/>
      <c r="AK406" s="80"/>
      <c r="AL406" s="80"/>
      <c r="AM406" s="80"/>
      <c r="AN406" s="80"/>
      <c r="AO406" s="80"/>
    </row>
    <row r="407" spans="2:41" ht="10.5" customHeight="1" x14ac:dyDescent="0.2">
      <c r="B407" s="208" t="s">
        <v>97</v>
      </c>
      <c r="C407" s="208"/>
      <c r="D407" s="208"/>
      <c r="E407" s="208"/>
      <c r="F407" s="80" t="s">
        <v>2</v>
      </c>
      <c r="G407" s="247">
        <f t="shared" ref="G407" si="510">Y386*100</f>
        <v>750</v>
      </c>
      <c r="H407" s="247"/>
      <c r="I407" s="247"/>
      <c r="J407" s="80" t="s">
        <v>0</v>
      </c>
      <c r="K407" s="247">
        <f t="shared" ref="K407" si="511">E400</f>
        <v>77.599999999999994</v>
      </c>
      <c r="L407" s="247"/>
      <c r="M407" s="247"/>
      <c r="N407" s="80" t="s">
        <v>1</v>
      </c>
      <c r="O407" s="213">
        <f t="shared" ref="O407" si="512">R403</f>
        <v>106</v>
      </c>
      <c r="P407" s="247"/>
      <c r="Q407" s="247"/>
      <c r="R407" s="80" t="s">
        <v>1</v>
      </c>
      <c r="S407" s="213">
        <f t="shared" ref="S407" si="513">ROUND(AD400,2)</f>
        <v>64</v>
      </c>
      <c r="T407" s="247"/>
      <c r="U407" s="247"/>
      <c r="V407" s="80" t="s">
        <v>4</v>
      </c>
      <c r="W407" s="256">
        <f t="shared" ref="W407" si="514">G407-K407+O407+S407</f>
        <v>842.4</v>
      </c>
      <c r="X407" s="256"/>
      <c r="Y407" s="256"/>
      <c r="Z407" s="80" t="s">
        <v>4</v>
      </c>
      <c r="AA407" s="212">
        <f t="shared" si="509"/>
        <v>8.4239999999999995</v>
      </c>
      <c r="AB407" s="212"/>
      <c r="AC407" s="212"/>
      <c r="AD407" s="80" t="s">
        <v>5</v>
      </c>
      <c r="AE407" s="80"/>
      <c r="AF407" s="80"/>
      <c r="AG407" s="80"/>
      <c r="AH407" s="80"/>
      <c r="AI407" s="80"/>
      <c r="AJ407" s="80"/>
      <c r="AK407" s="80"/>
      <c r="AL407" s="80"/>
      <c r="AM407" s="80"/>
      <c r="AN407" s="80"/>
      <c r="AO407" s="80"/>
    </row>
    <row r="408" spans="2:41" ht="10.5" customHeight="1" x14ac:dyDescent="0.2"/>
    <row r="409" spans="2:41" ht="10.5" customHeight="1" x14ac:dyDescent="0.2">
      <c r="B409" s="8" t="s">
        <v>252</v>
      </c>
    </row>
    <row r="410" spans="2:41" ht="10.5" customHeight="1" x14ac:dyDescent="0.2">
      <c r="B410" s="152" t="s">
        <v>63</v>
      </c>
      <c r="C410" s="153"/>
      <c r="D410" s="153"/>
      <c r="E410" s="153"/>
      <c r="F410" s="153"/>
      <c r="G410" s="153"/>
      <c r="H410" s="153"/>
      <c r="I410" s="204">
        <v>1.0249999999999999</v>
      </c>
      <c r="J410" s="204"/>
      <c r="K410" s="204"/>
      <c r="L410" s="253" t="s">
        <v>138</v>
      </c>
      <c r="M410" s="153"/>
      <c r="N410" s="153"/>
      <c r="O410" s="153"/>
      <c r="P410" s="153"/>
      <c r="Q410" s="153"/>
      <c r="R410" s="153"/>
      <c r="S410" s="153"/>
      <c r="T410" s="204">
        <v>8500</v>
      </c>
      <c r="U410" s="204"/>
      <c r="V410" s="204"/>
      <c r="W410" s="253" t="s">
        <v>139</v>
      </c>
      <c r="X410" s="153"/>
      <c r="Y410" s="204">
        <v>8.35</v>
      </c>
      <c r="Z410" s="204"/>
      <c r="AA410" s="253" t="s">
        <v>140</v>
      </c>
      <c r="AB410" s="153"/>
      <c r="AC410" s="153"/>
      <c r="AD410" s="153"/>
      <c r="AE410" s="153"/>
      <c r="AF410" s="153"/>
      <c r="AG410" s="153"/>
      <c r="AH410" s="153"/>
      <c r="AI410" s="153"/>
      <c r="AJ410" s="153"/>
      <c r="AK410" s="153"/>
      <c r="AL410" s="153"/>
      <c r="AM410" s="225">
        <v>1.0029999999999999</v>
      </c>
      <c r="AN410" s="225"/>
      <c r="AO410" s="251"/>
    </row>
    <row r="411" spans="2:41" ht="10.5" customHeight="1" x14ac:dyDescent="0.2">
      <c r="B411" s="248" t="s">
        <v>141</v>
      </c>
      <c r="C411" s="228"/>
      <c r="D411" s="228"/>
      <c r="E411" s="228"/>
      <c r="F411" s="228"/>
      <c r="G411" s="228"/>
      <c r="H411" s="228"/>
      <c r="I411" s="202">
        <v>700</v>
      </c>
      <c r="J411" s="202"/>
      <c r="K411" s="202"/>
      <c r="L411" s="227" t="s">
        <v>142</v>
      </c>
      <c r="M411" s="228"/>
      <c r="N411" s="228"/>
      <c r="O411" s="228"/>
      <c r="P411" s="202">
        <v>65</v>
      </c>
      <c r="Q411" s="202"/>
      <c r="R411" s="202"/>
      <c r="S411" s="227" t="s">
        <v>143</v>
      </c>
      <c r="T411" s="227"/>
      <c r="U411" s="227"/>
      <c r="V411" s="227"/>
      <c r="W411" s="227"/>
      <c r="X411" s="227"/>
      <c r="Y411" s="227"/>
      <c r="Z411" s="227"/>
      <c r="AA411" s="227"/>
      <c r="AB411" s="227"/>
      <c r="AC411" s="227"/>
      <c r="AD411" s="227"/>
      <c r="AE411" s="227"/>
      <c r="AF411" s="227"/>
      <c r="AG411" s="227"/>
      <c r="AH411" s="227"/>
      <c r="AI411" s="227"/>
      <c r="AJ411" s="227"/>
      <c r="AK411" s="227"/>
      <c r="AL411" s="227"/>
      <c r="AM411" s="2"/>
      <c r="AN411" s="2"/>
      <c r="AO411" s="17"/>
    </row>
    <row r="412" spans="2:41" ht="10.5" customHeight="1" x14ac:dyDescent="0.2">
      <c r="B412" s="248" t="s">
        <v>144</v>
      </c>
      <c r="C412" s="228"/>
      <c r="D412" s="228"/>
      <c r="E412" s="228"/>
      <c r="F412" s="228"/>
      <c r="G412" s="228"/>
      <c r="H412" s="228"/>
      <c r="I412" s="228">
        <v>-2494.94038461538</v>
      </c>
      <c r="J412" s="228"/>
      <c r="K412" s="228"/>
      <c r="L412" s="228"/>
      <c r="M412" s="228"/>
      <c r="N412" s="228"/>
      <c r="O412" s="202">
        <v>16.600000000000001</v>
      </c>
      <c r="P412" s="202"/>
      <c r="Q412" s="202"/>
      <c r="R412" s="227" t="s">
        <v>356</v>
      </c>
      <c r="S412" s="227"/>
      <c r="T412" s="227"/>
      <c r="U412" s="227"/>
      <c r="V412" s="227"/>
      <c r="W412" s="227"/>
      <c r="X412" s="227"/>
      <c r="Y412" s="227"/>
      <c r="Z412" s="227"/>
      <c r="AA412" s="227"/>
      <c r="AB412" s="227"/>
      <c r="AC412" s="227"/>
      <c r="AD412" s="227"/>
      <c r="AE412" s="227"/>
      <c r="AF412" s="227"/>
      <c r="AG412" s="227"/>
      <c r="AH412" s="227"/>
      <c r="AI412" s="227"/>
      <c r="AJ412" s="227"/>
      <c r="AK412" s="227"/>
      <c r="AL412" s="227"/>
      <c r="AM412" s="2"/>
      <c r="AN412" s="2"/>
      <c r="AO412" s="17"/>
    </row>
    <row r="413" spans="2:41" ht="10.5" customHeight="1" x14ac:dyDescent="0.2">
      <c r="B413" s="252">
        <v>180</v>
      </c>
      <c r="C413" s="202"/>
      <c r="D413" s="202"/>
      <c r="E413" s="227" t="s">
        <v>146</v>
      </c>
      <c r="F413" s="227"/>
      <c r="G413" s="227"/>
      <c r="H413" s="227"/>
      <c r="I413" s="227">
        <v>-2526.2913461538401</v>
      </c>
      <c r="J413" s="227"/>
      <c r="K413" s="227"/>
      <c r="L413" s="227"/>
      <c r="M413" s="227"/>
      <c r="N413" s="227"/>
      <c r="O413" s="227"/>
      <c r="P413" s="227"/>
      <c r="Q413" s="227"/>
      <c r="R413" s="227"/>
      <c r="S413" s="227"/>
      <c r="T413" s="227"/>
      <c r="U413" s="227"/>
      <c r="V413" s="227"/>
      <c r="W413" s="227"/>
      <c r="X413" s="227"/>
      <c r="Y413" s="227"/>
      <c r="Z413" s="227"/>
      <c r="AA413" s="227"/>
      <c r="AB413" s="227"/>
      <c r="AC413" s="227"/>
      <c r="AD413" s="227"/>
      <c r="AE413" s="227"/>
      <c r="AF413" s="227"/>
      <c r="AG413" s="227"/>
      <c r="AH413" s="227"/>
      <c r="AI413" s="227"/>
      <c r="AJ413" s="227"/>
      <c r="AK413" s="227"/>
      <c r="AL413" s="227"/>
      <c r="AM413" s="227"/>
      <c r="AN413" s="227"/>
      <c r="AO413" s="17"/>
    </row>
    <row r="414" spans="2:41" ht="10.5" customHeight="1" x14ac:dyDescent="0.2">
      <c r="B414" s="240">
        <v>20</v>
      </c>
      <c r="C414" s="219"/>
      <c r="D414" s="249" t="s">
        <v>199</v>
      </c>
      <c r="E414" s="250"/>
      <c r="F414" s="250"/>
      <c r="G414" s="250"/>
      <c r="H414" s="250"/>
      <c r="I414" s="219">
        <v>32</v>
      </c>
      <c r="J414" s="219"/>
      <c r="K414" s="249" t="s">
        <v>147</v>
      </c>
      <c r="L414" s="250"/>
      <c r="M414" s="250"/>
      <c r="N414" s="250"/>
      <c r="O414" s="250"/>
      <c r="P414" s="250"/>
      <c r="Q414" s="250"/>
      <c r="R414" s="250"/>
      <c r="S414" s="250"/>
      <c r="T414" s="250"/>
      <c r="U414" s="250"/>
      <c r="V414" s="250"/>
      <c r="W414" s="250"/>
      <c r="X414" s="250"/>
      <c r="Y414" s="250"/>
      <c r="Z414" s="250"/>
      <c r="AA414" s="250"/>
      <c r="AB414" s="250"/>
      <c r="AC414" s="1"/>
      <c r="AD414" s="1"/>
      <c r="AE414" s="1"/>
      <c r="AF414" s="1"/>
      <c r="AG414" s="1"/>
      <c r="AH414" s="1"/>
      <c r="AI414" s="1"/>
      <c r="AJ414" s="1"/>
      <c r="AK414" s="1"/>
      <c r="AL414" s="1"/>
      <c r="AM414" s="1"/>
      <c r="AN414" s="1"/>
      <c r="AO414" s="19"/>
    </row>
    <row r="415" spans="2:41" ht="10.5" customHeight="1" x14ac:dyDescent="0.2"/>
    <row r="416" spans="2:41" ht="10.5" customHeight="1" x14ac:dyDescent="0.2">
      <c r="B416" s="247" t="s">
        <v>148</v>
      </c>
      <c r="C416" s="247"/>
      <c r="D416" s="247"/>
      <c r="E416" s="247"/>
      <c r="F416" s="247"/>
      <c r="G416" s="247">
        <f t="shared" ref="G416" si="515">-1*B414</f>
        <v>-20</v>
      </c>
      <c r="H416" s="247"/>
      <c r="I416" s="247"/>
      <c r="J416" s="80" t="s">
        <v>3</v>
      </c>
      <c r="K416" s="247">
        <f t="shared" ref="K416" si="516">-1*I411</f>
        <v>-700</v>
      </c>
      <c r="L416" s="247"/>
      <c r="M416" s="247"/>
      <c r="N416" s="80" t="s">
        <v>2</v>
      </c>
      <c r="O416" s="247">
        <f t="shared" ref="O416:O417" si="517">K416*G416</f>
        <v>14000</v>
      </c>
      <c r="P416" s="247"/>
      <c r="Q416" s="247"/>
      <c r="R416" s="247"/>
      <c r="S416" s="247"/>
      <c r="T416" s="247"/>
      <c r="U416" s="80"/>
      <c r="V416" s="80"/>
      <c r="W416" s="80"/>
      <c r="X416" s="80"/>
      <c r="Y416" s="80"/>
      <c r="Z416" s="80"/>
      <c r="AA416" s="80"/>
      <c r="AB416" s="80"/>
      <c r="AC416" s="80"/>
      <c r="AD416" s="80"/>
      <c r="AE416" s="80"/>
      <c r="AF416" s="80"/>
      <c r="AG416" s="80"/>
      <c r="AH416" s="80"/>
      <c r="AI416" s="80"/>
      <c r="AJ416" s="80"/>
      <c r="AK416" s="80"/>
      <c r="AL416" s="80"/>
      <c r="AM416" s="80"/>
      <c r="AN416" s="80"/>
      <c r="AO416" s="80"/>
    </row>
    <row r="417" spans="2:41" ht="10.5" customHeight="1" x14ac:dyDescent="0.2">
      <c r="B417" s="194" t="s">
        <v>149</v>
      </c>
      <c r="C417" s="194"/>
      <c r="D417" s="194"/>
      <c r="E417" s="194"/>
      <c r="F417" s="194"/>
      <c r="G417" s="194">
        <f t="shared" ref="G417" si="518">I414</f>
        <v>32</v>
      </c>
      <c r="H417" s="194"/>
      <c r="I417" s="194"/>
      <c r="J417" s="111" t="s">
        <v>3</v>
      </c>
      <c r="K417" s="194">
        <f t="shared" ref="K417" si="519">-1*P411</f>
        <v>-65</v>
      </c>
      <c r="L417" s="194"/>
      <c r="M417" s="194"/>
      <c r="N417" s="111" t="s">
        <v>2</v>
      </c>
      <c r="O417" s="194">
        <f t="shared" si="517"/>
        <v>-2080</v>
      </c>
      <c r="P417" s="194"/>
      <c r="Q417" s="194"/>
      <c r="R417" s="194"/>
      <c r="S417" s="194"/>
      <c r="T417" s="194"/>
      <c r="U417" s="80"/>
      <c r="V417" s="80"/>
      <c r="W417" s="80"/>
      <c r="X417" s="80"/>
      <c r="Y417" s="80"/>
      <c r="Z417" s="80"/>
      <c r="AA417" s="80"/>
      <c r="AB417" s="80"/>
      <c r="AC417" s="80"/>
      <c r="AD417" s="80"/>
      <c r="AE417" s="80"/>
      <c r="AF417" s="80"/>
      <c r="AG417" s="80"/>
      <c r="AH417" s="80"/>
      <c r="AI417" s="80"/>
      <c r="AJ417" s="80"/>
      <c r="AK417" s="80"/>
      <c r="AL417" s="80"/>
      <c r="AM417" s="80"/>
      <c r="AN417" s="80"/>
      <c r="AO417" s="80"/>
    </row>
    <row r="418" spans="2:41" ht="10.5" customHeight="1" x14ac:dyDescent="0.2">
      <c r="B418" s="80"/>
      <c r="C418" s="80"/>
      <c r="D418" s="80"/>
      <c r="E418" s="80"/>
      <c r="F418" s="80"/>
      <c r="G418" s="80"/>
      <c r="H418" s="80"/>
      <c r="I418" s="80"/>
      <c r="J418" s="80"/>
      <c r="K418" s="214">
        <f t="shared" ref="K418" si="520">SUM(K416:M417)*-1</f>
        <v>765</v>
      </c>
      <c r="L418" s="214"/>
      <c r="M418" s="214"/>
      <c r="N418" s="80"/>
      <c r="O418" s="214">
        <f t="shared" ref="O418" si="521">SUM(O416:T417)</f>
        <v>11920</v>
      </c>
      <c r="P418" s="214"/>
      <c r="Q418" s="214"/>
      <c r="R418" s="214"/>
      <c r="S418" s="214"/>
      <c r="T418" s="214"/>
      <c r="U418" s="80"/>
      <c r="V418" s="80"/>
      <c r="W418" s="80"/>
      <c r="X418" s="80"/>
      <c r="Y418" s="80"/>
      <c r="Z418" s="80"/>
      <c r="AA418" s="80"/>
      <c r="AB418" s="80"/>
      <c r="AC418" s="80"/>
      <c r="AD418" s="80"/>
      <c r="AE418" s="80"/>
      <c r="AF418" s="80"/>
      <c r="AG418" s="80"/>
      <c r="AH418" s="80"/>
      <c r="AI418" s="80"/>
      <c r="AJ418" s="80"/>
      <c r="AK418" s="80"/>
      <c r="AL418" s="80"/>
      <c r="AM418" s="80"/>
      <c r="AN418" s="80"/>
      <c r="AO418" s="80"/>
    </row>
    <row r="419" spans="2:41" ht="10.5" customHeight="1" x14ac:dyDescent="0.2">
      <c r="B419" s="80" t="s">
        <v>120</v>
      </c>
      <c r="C419" s="80"/>
      <c r="D419" s="80"/>
      <c r="E419" s="80"/>
      <c r="F419" s="80"/>
      <c r="G419" s="80"/>
      <c r="H419" s="80"/>
      <c r="I419" s="80"/>
      <c r="J419" s="80"/>
      <c r="K419" s="80"/>
      <c r="L419" s="80"/>
      <c r="M419" s="80" t="s">
        <v>360</v>
      </c>
      <c r="N419" s="80"/>
      <c r="O419" s="80"/>
      <c r="P419" s="80"/>
      <c r="Q419" s="80"/>
      <c r="R419" s="80"/>
      <c r="S419" s="80"/>
      <c r="T419" s="80"/>
      <c r="U419" s="80"/>
      <c r="V419" s="80"/>
      <c r="W419" s="80"/>
      <c r="X419" s="80"/>
      <c r="Y419" s="80"/>
      <c r="Z419" s="80"/>
      <c r="AA419" s="80" t="s">
        <v>363</v>
      </c>
      <c r="AB419" s="80"/>
      <c r="AC419" s="80"/>
      <c r="AD419" s="80"/>
      <c r="AE419" s="80"/>
      <c r="AF419" s="80"/>
      <c r="AG419" s="80"/>
      <c r="AH419" s="80"/>
      <c r="AI419" s="80"/>
      <c r="AJ419" s="80"/>
      <c r="AK419" s="80"/>
      <c r="AL419" s="80"/>
      <c r="AM419" s="80"/>
      <c r="AN419" s="80"/>
      <c r="AO419" s="80"/>
    </row>
    <row r="420" spans="2:41" ht="10.5" customHeight="1" x14ac:dyDescent="0.2">
      <c r="B420" s="112"/>
      <c r="C420" s="216" t="s">
        <v>121</v>
      </c>
      <c r="D420" s="216" t="s">
        <v>122</v>
      </c>
      <c r="E420" s="111"/>
      <c r="F420" s="111" t="s">
        <v>92</v>
      </c>
      <c r="G420" s="111"/>
      <c r="H420" s="80"/>
      <c r="I420" s="80"/>
      <c r="J420" s="80"/>
      <c r="K420" s="80"/>
      <c r="L420" s="80"/>
      <c r="M420" s="247" t="s">
        <v>91</v>
      </c>
      <c r="N420" s="247" t="s">
        <v>122</v>
      </c>
      <c r="O420" s="194" t="s">
        <v>92</v>
      </c>
      <c r="P420" s="194"/>
      <c r="Q420" s="38" t="s">
        <v>105</v>
      </c>
      <c r="R420" s="194" t="s">
        <v>93</v>
      </c>
      <c r="S420" s="194"/>
      <c r="T420" s="80"/>
      <c r="U420" s="80"/>
      <c r="V420" s="80"/>
      <c r="W420" s="80"/>
      <c r="X420" s="80"/>
      <c r="Y420" s="80"/>
      <c r="Z420" s="80"/>
      <c r="AA420" s="80"/>
      <c r="AB420" s="247" t="s">
        <v>6</v>
      </c>
      <c r="AC420" s="247" t="s">
        <v>2</v>
      </c>
      <c r="AD420" s="194" t="s">
        <v>158</v>
      </c>
      <c r="AE420" s="194"/>
      <c r="AF420" s="194"/>
      <c r="AG420" s="208" t="s">
        <v>83</v>
      </c>
      <c r="AH420" s="194" t="s">
        <v>361</v>
      </c>
      <c r="AI420" s="194"/>
      <c r="AJ420" s="247" t="s">
        <v>69</v>
      </c>
      <c r="AK420" s="247">
        <v>1</v>
      </c>
      <c r="AL420" s="208" t="s">
        <v>8</v>
      </c>
      <c r="AM420" s="80"/>
      <c r="AN420" s="80"/>
      <c r="AO420" s="80"/>
    </row>
    <row r="421" spans="2:41" ht="10.5" customHeight="1" x14ac:dyDescent="0.2">
      <c r="B421" s="112"/>
      <c r="C421" s="216"/>
      <c r="D421" s="216"/>
      <c r="E421" s="216" t="s">
        <v>153</v>
      </c>
      <c r="F421" s="216"/>
      <c r="G421" s="216"/>
      <c r="H421" s="80"/>
      <c r="I421" s="80"/>
      <c r="J421" s="80"/>
      <c r="K421" s="80"/>
      <c r="L421" s="80"/>
      <c r="M421" s="247"/>
      <c r="N421" s="247"/>
      <c r="O421" s="247" t="s">
        <v>94</v>
      </c>
      <c r="P421" s="247"/>
      <c r="Q421" s="247"/>
      <c r="R421" s="247"/>
      <c r="S421" s="247"/>
      <c r="T421" s="80"/>
      <c r="U421" s="80"/>
      <c r="V421" s="80"/>
      <c r="W421" s="80"/>
      <c r="X421" s="80"/>
      <c r="Y421" s="80"/>
      <c r="Z421" s="80"/>
      <c r="AA421" s="80"/>
      <c r="AB421" s="247"/>
      <c r="AC421" s="247"/>
      <c r="AD421" s="247" t="s">
        <v>124</v>
      </c>
      <c r="AE421" s="247"/>
      <c r="AF421" s="247"/>
      <c r="AG421" s="208"/>
      <c r="AH421" s="247" t="s">
        <v>362</v>
      </c>
      <c r="AI421" s="247"/>
      <c r="AJ421" s="247"/>
      <c r="AK421" s="247"/>
      <c r="AL421" s="208"/>
      <c r="AM421" s="80"/>
      <c r="AN421" s="80"/>
      <c r="AO421" s="80"/>
    </row>
    <row r="422" spans="2:41" ht="10.5" customHeight="1" x14ac:dyDescent="0.2">
      <c r="B422" s="112"/>
      <c r="C422" s="112"/>
      <c r="D422" s="216" t="s">
        <v>122</v>
      </c>
      <c r="E422" s="254">
        <f t="shared" ref="E422" si="522">K418</f>
        <v>765</v>
      </c>
      <c r="F422" s="254"/>
      <c r="G422" s="254"/>
      <c r="H422" s="80"/>
      <c r="I422" s="80"/>
      <c r="J422" s="80"/>
      <c r="K422" s="80"/>
      <c r="L422" s="80"/>
      <c r="M422" s="247"/>
      <c r="N422" s="247" t="s">
        <v>122</v>
      </c>
      <c r="O422" s="194">
        <f t="shared" ref="O422" si="523">O418</f>
        <v>11920</v>
      </c>
      <c r="P422" s="194"/>
      <c r="Q422" s="194"/>
      <c r="R422" s="194"/>
      <c r="S422" s="194"/>
      <c r="T422" s="80"/>
      <c r="U422" s="80"/>
      <c r="V422" s="80"/>
      <c r="W422" s="80"/>
      <c r="X422" s="80"/>
      <c r="Y422" s="80"/>
      <c r="Z422" s="80"/>
      <c r="AA422" s="80"/>
      <c r="AB422" s="80"/>
      <c r="AC422" s="247" t="s">
        <v>2</v>
      </c>
      <c r="AD422" s="194">
        <f t="shared" ref="AD422" si="524">T410</f>
        <v>8500</v>
      </c>
      <c r="AE422" s="194"/>
      <c r="AF422" s="194"/>
      <c r="AG422" s="111" t="s">
        <v>7</v>
      </c>
      <c r="AH422" s="194">
        <f t="shared" ref="AH422" si="525">K418</f>
        <v>765</v>
      </c>
      <c r="AI422" s="194"/>
      <c r="AJ422" s="247" t="s">
        <v>3</v>
      </c>
      <c r="AK422" s="255">
        <f t="shared" ref="AK422" si="526">I410</f>
        <v>1.0249999999999999</v>
      </c>
      <c r="AL422" s="255"/>
      <c r="AM422" s="111" t="s">
        <v>7</v>
      </c>
      <c r="AN422" s="255">
        <f t="shared" ref="AN422" si="527">AM410</f>
        <v>1.0029999999999999</v>
      </c>
      <c r="AO422" s="255"/>
    </row>
    <row r="423" spans="2:41" ht="10.5" customHeight="1" x14ac:dyDescent="0.2">
      <c r="B423" s="112"/>
      <c r="C423" s="112"/>
      <c r="D423" s="216"/>
      <c r="E423" s="216">
        <f t="shared" ref="E423" si="528">O412</f>
        <v>16.600000000000001</v>
      </c>
      <c r="F423" s="216"/>
      <c r="G423" s="216"/>
      <c r="H423" s="80"/>
      <c r="I423" s="80"/>
      <c r="J423" s="80"/>
      <c r="K423" s="80"/>
      <c r="L423" s="80"/>
      <c r="M423" s="247"/>
      <c r="N423" s="247"/>
      <c r="O423" s="247">
        <f t="shared" ref="O423" si="529">B413</f>
        <v>180</v>
      </c>
      <c r="P423" s="247"/>
      <c r="Q423" s="247"/>
      <c r="R423" s="247"/>
      <c r="S423" s="247"/>
      <c r="T423" s="80"/>
      <c r="U423" s="80"/>
      <c r="V423" s="80"/>
      <c r="W423" s="80"/>
      <c r="X423" s="80"/>
      <c r="Y423" s="80"/>
      <c r="Z423" s="80"/>
      <c r="AA423" s="80"/>
      <c r="AB423" s="80"/>
      <c r="AC423" s="247"/>
      <c r="AD423" s="247">
        <f t="shared" ref="AD423" si="530">O412</f>
        <v>16.600000000000001</v>
      </c>
      <c r="AE423" s="247"/>
      <c r="AF423" s="247"/>
      <c r="AG423" s="247"/>
      <c r="AH423" s="247"/>
      <c r="AI423" s="247"/>
      <c r="AJ423" s="247"/>
      <c r="AK423" s="80"/>
      <c r="AL423" s="247">
        <f t="shared" ref="AL423" si="531">AM410</f>
        <v>1.0029999999999999</v>
      </c>
      <c r="AM423" s="247"/>
      <c r="AN423" s="247"/>
      <c r="AO423" s="80"/>
    </row>
    <row r="424" spans="2:41" ht="10.5" customHeight="1" x14ac:dyDescent="0.2">
      <c r="B424" s="80"/>
      <c r="C424" s="80"/>
      <c r="D424" s="247" t="s">
        <v>2</v>
      </c>
      <c r="E424" s="212">
        <f t="shared" ref="E424" si="532">ROUND(E422/E423,2)</f>
        <v>46.08</v>
      </c>
      <c r="F424" s="212"/>
      <c r="G424" s="212"/>
      <c r="H424" s="247" t="s">
        <v>23</v>
      </c>
      <c r="I424" s="247"/>
      <c r="J424" s="80"/>
      <c r="K424" s="80"/>
      <c r="L424" s="80"/>
      <c r="M424" s="113"/>
      <c r="N424" s="247" t="s">
        <v>122</v>
      </c>
      <c r="O424" s="212">
        <f t="shared" ref="O424" si="533">ROUND(O422/O423,2)</f>
        <v>66.22</v>
      </c>
      <c r="P424" s="212"/>
      <c r="Q424" s="212"/>
      <c r="R424" s="247" t="s">
        <v>70</v>
      </c>
      <c r="S424" s="247"/>
      <c r="T424" s="80"/>
      <c r="U424" s="80"/>
      <c r="V424" s="80"/>
      <c r="W424" s="80"/>
      <c r="X424" s="80"/>
      <c r="Y424" s="80"/>
      <c r="Z424" s="80"/>
      <c r="AA424" s="80"/>
      <c r="AB424" s="80"/>
      <c r="AC424" s="247" t="s">
        <v>2</v>
      </c>
      <c r="AD424" s="212">
        <f t="shared" ref="AD424" si="534">((AD422-AH422)/AD423)*((AK422-AN422)/AL423)</f>
        <v>10.220543189707994</v>
      </c>
      <c r="AE424" s="212"/>
      <c r="AF424" s="212"/>
      <c r="AG424" s="212"/>
      <c r="AH424" s="247" t="s">
        <v>41</v>
      </c>
      <c r="AI424" s="247"/>
      <c r="AJ424" s="80"/>
      <c r="AK424" s="80"/>
      <c r="AL424" s="80"/>
      <c r="AM424" s="80"/>
      <c r="AN424" s="80"/>
      <c r="AO424" s="80"/>
    </row>
    <row r="425" spans="2:41" ht="10.5" customHeight="1" x14ac:dyDescent="0.2">
      <c r="B425" s="80"/>
      <c r="C425" s="80"/>
      <c r="D425" s="247"/>
      <c r="E425" s="212"/>
      <c r="F425" s="212"/>
      <c r="G425" s="212"/>
      <c r="H425" s="247"/>
      <c r="I425" s="247"/>
      <c r="J425" s="80"/>
      <c r="K425" s="80"/>
      <c r="L425" s="80"/>
      <c r="M425" s="113"/>
      <c r="N425" s="247"/>
      <c r="O425" s="212"/>
      <c r="P425" s="212"/>
      <c r="Q425" s="212"/>
      <c r="R425" s="247"/>
      <c r="S425" s="247"/>
      <c r="T425" s="80"/>
      <c r="U425" s="80"/>
      <c r="V425" s="80"/>
      <c r="W425" s="80"/>
      <c r="X425" s="80"/>
      <c r="Y425" s="80"/>
      <c r="Z425" s="80"/>
      <c r="AA425" s="80"/>
      <c r="AB425" s="80"/>
      <c r="AC425" s="247"/>
      <c r="AD425" s="212"/>
      <c r="AE425" s="212"/>
      <c r="AF425" s="212"/>
      <c r="AG425" s="212"/>
      <c r="AH425" s="247"/>
      <c r="AI425" s="247"/>
      <c r="AJ425" s="80"/>
      <c r="AK425" s="80"/>
      <c r="AL425" s="80"/>
      <c r="AM425" s="80"/>
      <c r="AN425" s="80"/>
      <c r="AO425" s="80"/>
    </row>
    <row r="426" spans="2:41" ht="10.5" customHeight="1" x14ac:dyDescent="0.2">
      <c r="B426" s="80"/>
      <c r="C426" s="80"/>
      <c r="D426" s="80"/>
      <c r="E426" s="80"/>
      <c r="F426" s="80"/>
      <c r="G426" s="80"/>
      <c r="H426" s="80"/>
      <c r="I426" s="80"/>
      <c r="J426" s="80"/>
      <c r="K426" s="80"/>
      <c r="L426" s="80"/>
      <c r="M426" s="80" t="s">
        <v>385</v>
      </c>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row>
    <row r="427" spans="2:41" ht="10.5" customHeight="1" x14ac:dyDescent="0.2">
      <c r="B427" s="80"/>
      <c r="C427" s="80"/>
      <c r="D427" s="80"/>
      <c r="E427" s="80"/>
      <c r="F427" s="80"/>
      <c r="G427" s="80"/>
      <c r="H427" s="80"/>
      <c r="I427" s="80"/>
      <c r="J427" s="80"/>
      <c r="K427" s="80"/>
      <c r="L427" s="80"/>
      <c r="M427" s="241">
        <f t="shared" ref="M427" si="535">O424</f>
        <v>66.22</v>
      </c>
      <c r="N427" s="194"/>
      <c r="O427" s="194"/>
      <c r="P427" s="194"/>
      <c r="Q427" s="247" t="s">
        <v>2</v>
      </c>
      <c r="R427" s="212">
        <f t="shared" ref="R427" si="536">ROUND(M427/M428,2)</f>
        <v>33.11</v>
      </c>
      <c r="S427" s="212"/>
      <c r="T427" s="212"/>
      <c r="U427" s="247" t="s">
        <v>23</v>
      </c>
      <c r="V427" s="247"/>
      <c r="W427" s="80"/>
      <c r="X427" s="80"/>
      <c r="Y427" s="80"/>
      <c r="Z427" s="80"/>
      <c r="AA427" s="80"/>
      <c r="AB427" s="80"/>
      <c r="AC427" s="80"/>
      <c r="AD427" s="80"/>
      <c r="AE427" s="80"/>
      <c r="AF427" s="80"/>
      <c r="AG427" s="80"/>
      <c r="AH427" s="80"/>
      <c r="AI427" s="80"/>
      <c r="AJ427" s="80"/>
      <c r="AK427" s="80"/>
      <c r="AL427" s="80"/>
      <c r="AM427" s="80"/>
      <c r="AN427" s="80"/>
      <c r="AO427" s="80"/>
    </row>
    <row r="428" spans="2:41" ht="10.5" customHeight="1" x14ac:dyDescent="0.2">
      <c r="B428" s="80"/>
      <c r="C428" s="80"/>
      <c r="D428" s="80"/>
      <c r="E428" s="80"/>
      <c r="F428" s="80"/>
      <c r="G428" s="80"/>
      <c r="H428" s="80"/>
      <c r="I428" s="80"/>
      <c r="J428" s="80"/>
      <c r="K428" s="80"/>
      <c r="L428" s="80"/>
      <c r="M428" s="216">
        <v>2</v>
      </c>
      <c r="N428" s="216"/>
      <c r="O428" s="216"/>
      <c r="P428" s="216"/>
      <c r="Q428" s="247"/>
      <c r="R428" s="212"/>
      <c r="S428" s="212"/>
      <c r="T428" s="212"/>
      <c r="U428" s="247"/>
      <c r="V428" s="247"/>
      <c r="W428" s="80"/>
      <c r="X428" s="80"/>
      <c r="Y428" s="80"/>
      <c r="Z428" s="80"/>
      <c r="AA428" s="80"/>
      <c r="AB428" s="80"/>
      <c r="AC428" s="80"/>
      <c r="AD428" s="80"/>
      <c r="AE428" s="80"/>
      <c r="AF428" s="80"/>
      <c r="AG428" s="80"/>
      <c r="AH428" s="80"/>
      <c r="AI428" s="80"/>
      <c r="AJ428" s="80"/>
      <c r="AK428" s="80"/>
      <c r="AL428" s="80"/>
      <c r="AM428" s="80"/>
      <c r="AN428" s="80"/>
      <c r="AO428" s="80"/>
    </row>
    <row r="429" spans="2:41" ht="10.5" customHeight="1" x14ac:dyDescent="0.2">
      <c r="B429" s="80" t="s">
        <v>364</v>
      </c>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row>
    <row r="430" spans="2:41" ht="10.5" customHeight="1" x14ac:dyDescent="0.2">
      <c r="B430" s="208" t="s">
        <v>96</v>
      </c>
      <c r="C430" s="208"/>
      <c r="D430" s="208"/>
      <c r="E430" s="208"/>
      <c r="F430" s="80" t="s">
        <v>2</v>
      </c>
      <c r="G430" s="247">
        <f t="shared" ref="G430" si="537">Y410*100</f>
        <v>835</v>
      </c>
      <c r="H430" s="247"/>
      <c r="I430" s="247"/>
      <c r="J430" s="80" t="s">
        <v>0</v>
      </c>
      <c r="K430" s="247">
        <f t="shared" ref="K430" si="538">E424</f>
        <v>46.08</v>
      </c>
      <c r="L430" s="247"/>
      <c r="M430" s="247"/>
      <c r="N430" s="80" t="s">
        <v>0</v>
      </c>
      <c r="O430" s="213">
        <f t="shared" ref="O430" si="539">R427</f>
        <v>33.11</v>
      </c>
      <c r="P430" s="247"/>
      <c r="Q430" s="247"/>
      <c r="R430" s="80" t="s">
        <v>1</v>
      </c>
      <c r="S430" s="213">
        <f t="shared" ref="S430" si="540">ROUND(AD424,2)</f>
        <v>10.220000000000001</v>
      </c>
      <c r="T430" s="247"/>
      <c r="U430" s="247"/>
      <c r="V430" s="80" t="s">
        <v>4</v>
      </c>
      <c r="W430" s="256">
        <f t="shared" ref="W430" si="541">G430-K430-O430+S430</f>
        <v>766.03</v>
      </c>
      <c r="X430" s="256"/>
      <c r="Y430" s="256"/>
      <c r="Z430" s="80" t="s">
        <v>4</v>
      </c>
      <c r="AA430" s="212">
        <f t="shared" ref="AA430:AA431" si="542">W430/100</f>
        <v>7.6602999999999994</v>
      </c>
      <c r="AB430" s="212"/>
      <c r="AC430" s="212"/>
      <c r="AD430" s="80" t="s">
        <v>5</v>
      </c>
      <c r="AE430" s="80"/>
      <c r="AF430" s="80"/>
      <c r="AG430" s="80"/>
      <c r="AH430" s="80"/>
      <c r="AI430" s="80"/>
      <c r="AJ430" s="80"/>
      <c r="AK430" s="80"/>
      <c r="AL430" s="80"/>
      <c r="AM430" s="80"/>
      <c r="AN430" s="80"/>
      <c r="AO430" s="80"/>
    </row>
    <row r="431" spans="2:41" ht="10.5" customHeight="1" x14ac:dyDescent="0.2">
      <c r="B431" s="208" t="s">
        <v>97</v>
      </c>
      <c r="C431" s="208"/>
      <c r="D431" s="208"/>
      <c r="E431" s="208"/>
      <c r="F431" s="80" t="s">
        <v>2</v>
      </c>
      <c r="G431" s="247">
        <f t="shared" ref="G431" si="543">Y410*100</f>
        <v>835</v>
      </c>
      <c r="H431" s="247"/>
      <c r="I431" s="247"/>
      <c r="J431" s="80" t="s">
        <v>0</v>
      </c>
      <c r="K431" s="247">
        <f t="shared" ref="K431" si="544">E424</f>
        <v>46.08</v>
      </c>
      <c r="L431" s="247"/>
      <c r="M431" s="247"/>
      <c r="N431" s="80" t="s">
        <v>1</v>
      </c>
      <c r="O431" s="213">
        <f t="shared" ref="O431" si="545">R427</f>
        <v>33.11</v>
      </c>
      <c r="P431" s="247"/>
      <c r="Q431" s="247"/>
      <c r="R431" s="80" t="s">
        <v>1</v>
      </c>
      <c r="S431" s="213">
        <f t="shared" ref="S431" si="546">ROUND(AD424,2)</f>
        <v>10.220000000000001</v>
      </c>
      <c r="T431" s="247"/>
      <c r="U431" s="247"/>
      <c r="V431" s="80" t="s">
        <v>4</v>
      </c>
      <c r="W431" s="256">
        <f t="shared" ref="W431" si="547">G431-K431+O431+S431</f>
        <v>832.25</v>
      </c>
      <c r="X431" s="256"/>
      <c r="Y431" s="256"/>
      <c r="Z431" s="80" t="s">
        <v>4</v>
      </c>
      <c r="AA431" s="212">
        <f t="shared" si="542"/>
        <v>8.3224999999999998</v>
      </c>
      <c r="AB431" s="212"/>
      <c r="AC431" s="212"/>
      <c r="AD431" s="80" t="s">
        <v>5</v>
      </c>
      <c r="AE431" s="80"/>
      <c r="AF431" s="80"/>
      <c r="AG431" s="80"/>
      <c r="AH431" s="80"/>
      <c r="AI431" s="80"/>
      <c r="AJ431" s="80"/>
      <c r="AK431" s="80"/>
      <c r="AL431" s="80"/>
      <c r="AM431" s="80"/>
      <c r="AN431" s="80"/>
      <c r="AO431" s="80"/>
    </row>
    <row r="432" spans="2:41" ht="64.5" customHeight="1" x14ac:dyDescent="0.2"/>
    <row r="433" spans="2:41" ht="10.5" customHeight="1" x14ac:dyDescent="0.2">
      <c r="B433" s="8" t="s">
        <v>253</v>
      </c>
    </row>
    <row r="434" spans="2:41" ht="10.5" customHeight="1" x14ac:dyDescent="0.2">
      <c r="B434" s="152" t="s">
        <v>63</v>
      </c>
      <c r="C434" s="153"/>
      <c r="D434" s="153"/>
      <c r="E434" s="153"/>
      <c r="F434" s="153"/>
      <c r="G434" s="153"/>
      <c r="H434" s="153"/>
      <c r="I434" s="204">
        <v>1.0249999999999999</v>
      </c>
      <c r="J434" s="204"/>
      <c r="K434" s="204"/>
      <c r="L434" s="253" t="s">
        <v>138</v>
      </c>
      <c r="M434" s="153"/>
      <c r="N434" s="153"/>
      <c r="O434" s="153"/>
      <c r="P434" s="153"/>
      <c r="Q434" s="153"/>
      <c r="R434" s="153"/>
      <c r="S434" s="153"/>
      <c r="T434" s="204">
        <v>7350</v>
      </c>
      <c r="U434" s="204"/>
      <c r="V434" s="204"/>
      <c r="W434" s="253" t="s">
        <v>139</v>
      </c>
      <c r="X434" s="153"/>
      <c r="Y434" s="204">
        <v>7.25</v>
      </c>
      <c r="Z434" s="204"/>
      <c r="AA434" s="253" t="s">
        <v>140</v>
      </c>
      <c r="AB434" s="153"/>
      <c r="AC434" s="153"/>
      <c r="AD434" s="153"/>
      <c r="AE434" s="153"/>
      <c r="AF434" s="153"/>
      <c r="AG434" s="153"/>
      <c r="AH434" s="153"/>
      <c r="AI434" s="153"/>
      <c r="AJ434" s="153"/>
      <c r="AK434" s="153"/>
      <c r="AL434" s="153"/>
      <c r="AM434" s="225">
        <v>1.0029999999999999</v>
      </c>
      <c r="AN434" s="225"/>
      <c r="AO434" s="251"/>
    </row>
    <row r="435" spans="2:41" ht="10.5" customHeight="1" x14ac:dyDescent="0.2">
      <c r="B435" s="248" t="s">
        <v>141</v>
      </c>
      <c r="C435" s="228"/>
      <c r="D435" s="228"/>
      <c r="E435" s="228"/>
      <c r="F435" s="228"/>
      <c r="G435" s="228"/>
      <c r="H435" s="228"/>
      <c r="I435" s="202">
        <v>620</v>
      </c>
      <c r="J435" s="202"/>
      <c r="K435" s="202"/>
      <c r="L435" s="227" t="s">
        <v>142</v>
      </c>
      <c r="M435" s="228"/>
      <c r="N435" s="228"/>
      <c r="O435" s="228"/>
      <c r="P435" s="202">
        <v>50</v>
      </c>
      <c r="Q435" s="202"/>
      <c r="R435" s="202"/>
      <c r="S435" s="227" t="s">
        <v>143</v>
      </c>
      <c r="T435" s="227"/>
      <c r="U435" s="227"/>
      <c r="V435" s="227"/>
      <c r="W435" s="227"/>
      <c r="X435" s="227"/>
      <c r="Y435" s="227"/>
      <c r="Z435" s="227"/>
      <c r="AA435" s="227"/>
      <c r="AB435" s="227"/>
      <c r="AC435" s="227"/>
      <c r="AD435" s="227"/>
      <c r="AE435" s="227"/>
      <c r="AF435" s="227"/>
      <c r="AG435" s="227"/>
      <c r="AH435" s="227"/>
      <c r="AI435" s="227"/>
      <c r="AJ435" s="227"/>
      <c r="AK435" s="227"/>
      <c r="AL435" s="227"/>
      <c r="AM435" s="2"/>
      <c r="AN435" s="2"/>
      <c r="AO435" s="17"/>
    </row>
    <row r="436" spans="2:41" ht="10.5" customHeight="1" x14ac:dyDescent="0.2">
      <c r="B436" s="248" t="s">
        <v>144</v>
      </c>
      <c r="C436" s="228"/>
      <c r="D436" s="228"/>
      <c r="E436" s="228"/>
      <c r="F436" s="228"/>
      <c r="G436" s="228"/>
      <c r="H436" s="228"/>
      <c r="I436" s="228">
        <v>-2651.6951923076899</v>
      </c>
      <c r="J436" s="228"/>
      <c r="K436" s="228"/>
      <c r="L436" s="228"/>
      <c r="M436" s="228"/>
      <c r="N436" s="228"/>
      <c r="O436" s="202">
        <v>17.8</v>
      </c>
      <c r="P436" s="202"/>
      <c r="Q436" s="202"/>
      <c r="R436" s="227" t="s">
        <v>357</v>
      </c>
      <c r="S436" s="227"/>
      <c r="T436" s="227"/>
      <c r="U436" s="227"/>
      <c r="V436" s="227"/>
      <c r="W436" s="227"/>
      <c r="X436" s="227"/>
      <c r="Y436" s="227"/>
      <c r="Z436" s="227"/>
      <c r="AA436" s="227"/>
      <c r="AB436" s="227"/>
      <c r="AC436" s="227"/>
      <c r="AD436" s="227"/>
      <c r="AE436" s="227"/>
      <c r="AF436" s="227"/>
      <c r="AG436" s="227"/>
      <c r="AH436" s="227"/>
      <c r="AI436" s="227"/>
      <c r="AJ436" s="227"/>
      <c r="AK436" s="227"/>
      <c r="AL436" s="227"/>
      <c r="AM436" s="2"/>
      <c r="AN436" s="2"/>
      <c r="AO436" s="17"/>
    </row>
    <row r="437" spans="2:41" ht="10.5" customHeight="1" x14ac:dyDescent="0.2">
      <c r="B437" s="252">
        <v>119</v>
      </c>
      <c r="C437" s="202"/>
      <c r="D437" s="202"/>
      <c r="E437" s="227" t="s">
        <v>146</v>
      </c>
      <c r="F437" s="227"/>
      <c r="G437" s="227"/>
      <c r="H437" s="227"/>
      <c r="I437" s="227">
        <v>-2683.04615384615</v>
      </c>
      <c r="J437" s="227"/>
      <c r="K437" s="227"/>
      <c r="L437" s="227"/>
      <c r="M437" s="227"/>
      <c r="N437" s="227"/>
      <c r="O437" s="227"/>
      <c r="P437" s="227"/>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17"/>
    </row>
    <row r="438" spans="2:41" ht="10.5" customHeight="1" x14ac:dyDescent="0.2">
      <c r="B438" s="240">
        <v>21</v>
      </c>
      <c r="C438" s="219"/>
      <c r="D438" s="249" t="s">
        <v>199</v>
      </c>
      <c r="E438" s="250"/>
      <c r="F438" s="250"/>
      <c r="G438" s="250"/>
      <c r="H438" s="250"/>
      <c r="I438" s="219">
        <v>30</v>
      </c>
      <c r="J438" s="219"/>
      <c r="K438" s="249" t="s">
        <v>147</v>
      </c>
      <c r="L438" s="250"/>
      <c r="M438" s="250"/>
      <c r="N438" s="250"/>
      <c r="O438" s="250"/>
      <c r="P438" s="250"/>
      <c r="Q438" s="250"/>
      <c r="R438" s="250"/>
      <c r="S438" s="250"/>
      <c r="T438" s="250"/>
      <c r="U438" s="250"/>
      <c r="V438" s="250"/>
      <c r="W438" s="250"/>
      <c r="X438" s="250"/>
      <c r="Y438" s="250"/>
      <c r="Z438" s="250"/>
      <c r="AA438" s="250"/>
      <c r="AB438" s="250"/>
      <c r="AC438" s="1"/>
      <c r="AD438" s="1"/>
      <c r="AE438" s="1"/>
      <c r="AF438" s="1"/>
      <c r="AG438" s="1"/>
      <c r="AH438" s="1"/>
      <c r="AI438" s="1"/>
      <c r="AJ438" s="1"/>
      <c r="AK438" s="1"/>
      <c r="AL438" s="1"/>
      <c r="AM438" s="1"/>
      <c r="AN438" s="1"/>
      <c r="AO438" s="19"/>
    </row>
    <row r="439" spans="2:41" ht="10.5" customHeight="1" x14ac:dyDescent="0.2"/>
    <row r="440" spans="2:41" ht="10.5" customHeight="1" x14ac:dyDescent="0.2">
      <c r="B440" s="247" t="s">
        <v>148</v>
      </c>
      <c r="C440" s="247"/>
      <c r="D440" s="247"/>
      <c r="E440" s="247"/>
      <c r="F440" s="247"/>
      <c r="G440" s="247">
        <f t="shared" ref="G440" si="548">-1*B438</f>
        <v>-21</v>
      </c>
      <c r="H440" s="247"/>
      <c r="I440" s="247"/>
      <c r="J440" s="80" t="s">
        <v>3</v>
      </c>
      <c r="K440" s="247">
        <f t="shared" ref="K440" si="549">-1*I435</f>
        <v>-620</v>
      </c>
      <c r="L440" s="247"/>
      <c r="M440" s="247"/>
      <c r="N440" s="80" t="s">
        <v>2</v>
      </c>
      <c r="O440" s="247">
        <f t="shared" ref="O440:O441" si="550">K440*G440</f>
        <v>13020</v>
      </c>
      <c r="P440" s="247"/>
      <c r="Q440" s="247"/>
      <c r="R440" s="247"/>
      <c r="S440" s="247"/>
      <c r="T440" s="247"/>
      <c r="U440" s="80"/>
      <c r="V440" s="80"/>
      <c r="W440" s="80"/>
      <c r="X440" s="80"/>
      <c r="Y440" s="80"/>
      <c r="Z440" s="80"/>
      <c r="AA440" s="80"/>
      <c r="AB440" s="80"/>
      <c r="AC440" s="80"/>
      <c r="AD440" s="80"/>
      <c r="AE440" s="80"/>
      <c r="AF440" s="80"/>
      <c r="AG440" s="80"/>
      <c r="AH440" s="80"/>
      <c r="AI440" s="80"/>
      <c r="AJ440" s="80"/>
      <c r="AK440" s="80"/>
      <c r="AL440" s="80"/>
      <c r="AM440" s="80"/>
      <c r="AN440" s="80"/>
      <c r="AO440" s="80"/>
    </row>
    <row r="441" spans="2:41" ht="10.5" customHeight="1" x14ac:dyDescent="0.2">
      <c r="B441" s="194" t="s">
        <v>149</v>
      </c>
      <c r="C441" s="194"/>
      <c r="D441" s="194"/>
      <c r="E441" s="194"/>
      <c r="F441" s="194"/>
      <c r="G441" s="194">
        <f t="shared" ref="G441" si="551">I438</f>
        <v>30</v>
      </c>
      <c r="H441" s="194"/>
      <c r="I441" s="194"/>
      <c r="J441" s="111" t="s">
        <v>3</v>
      </c>
      <c r="K441" s="194">
        <f t="shared" ref="K441" si="552">-1*P435</f>
        <v>-50</v>
      </c>
      <c r="L441" s="194"/>
      <c r="M441" s="194"/>
      <c r="N441" s="111" t="s">
        <v>2</v>
      </c>
      <c r="O441" s="194">
        <f t="shared" si="550"/>
        <v>-1500</v>
      </c>
      <c r="P441" s="194"/>
      <c r="Q441" s="194"/>
      <c r="R441" s="194"/>
      <c r="S441" s="194"/>
      <c r="T441" s="194"/>
      <c r="U441" s="80"/>
      <c r="V441" s="80"/>
      <c r="W441" s="80"/>
      <c r="X441" s="80"/>
      <c r="Y441" s="80"/>
      <c r="Z441" s="80"/>
      <c r="AA441" s="80"/>
      <c r="AB441" s="80"/>
      <c r="AC441" s="80"/>
      <c r="AD441" s="80"/>
      <c r="AE441" s="80"/>
      <c r="AF441" s="80"/>
      <c r="AG441" s="80"/>
      <c r="AH441" s="80"/>
      <c r="AI441" s="80"/>
      <c r="AJ441" s="80"/>
      <c r="AK441" s="80"/>
      <c r="AL441" s="80"/>
      <c r="AM441" s="80"/>
      <c r="AN441" s="80"/>
      <c r="AO441" s="80"/>
    </row>
    <row r="442" spans="2:41" ht="10.5" customHeight="1" x14ac:dyDescent="0.2">
      <c r="B442" s="80"/>
      <c r="C442" s="80"/>
      <c r="D442" s="80"/>
      <c r="E442" s="80"/>
      <c r="F442" s="80"/>
      <c r="G442" s="80"/>
      <c r="H442" s="80"/>
      <c r="I442" s="80"/>
      <c r="J442" s="80"/>
      <c r="K442" s="214">
        <f t="shared" ref="K442" si="553">SUM(K440:M441)*-1</f>
        <v>670</v>
      </c>
      <c r="L442" s="214"/>
      <c r="M442" s="214"/>
      <c r="N442" s="80"/>
      <c r="O442" s="214">
        <f t="shared" ref="O442" si="554">SUM(O440:T441)</f>
        <v>11520</v>
      </c>
      <c r="P442" s="214"/>
      <c r="Q442" s="214"/>
      <c r="R442" s="214"/>
      <c r="S442" s="214"/>
      <c r="T442" s="214"/>
      <c r="U442" s="80"/>
      <c r="V442" s="80"/>
      <c r="W442" s="80"/>
      <c r="X442" s="80"/>
      <c r="Y442" s="80"/>
      <c r="Z442" s="80"/>
      <c r="AA442" s="80"/>
      <c r="AB442" s="80"/>
      <c r="AC442" s="80"/>
      <c r="AD442" s="80"/>
      <c r="AE442" s="80"/>
      <c r="AF442" s="80"/>
      <c r="AG442" s="80"/>
      <c r="AH442" s="80"/>
      <c r="AI442" s="80"/>
      <c r="AJ442" s="80"/>
      <c r="AK442" s="80"/>
      <c r="AL442" s="80"/>
      <c r="AM442" s="80"/>
      <c r="AN442" s="80"/>
      <c r="AO442" s="80"/>
    </row>
    <row r="443" spans="2:41" ht="10.5" customHeight="1" x14ac:dyDescent="0.2">
      <c r="B443" s="80" t="s">
        <v>120</v>
      </c>
      <c r="C443" s="80"/>
      <c r="D443" s="80"/>
      <c r="E443" s="80"/>
      <c r="F443" s="80"/>
      <c r="G443" s="80"/>
      <c r="H443" s="80"/>
      <c r="I443" s="80"/>
      <c r="J443" s="80"/>
      <c r="K443" s="80"/>
      <c r="L443" s="80"/>
      <c r="M443" s="80" t="s">
        <v>155</v>
      </c>
      <c r="N443" s="80"/>
      <c r="O443" s="80"/>
      <c r="P443" s="80"/>
      <c r="Q443" s="80"/>
      <c r="R443" s="80"/>
      <c r="S443" s="80"/>
      <c r="T443" s="80"/>
      <c r="U443" s="80"/>
      <c r="V443" s="80"/>
      <c r="W443" s="80"/>
      <c r="X443" s="80"/>
      <c r="Y443" s="80"/>
      <c r="Z443" s="80"/>
      <c r="AA443" s="80" t="s">
        <v>363</v>
      </c>
      <c r="AB443" s="80"/>
      <c r="AC443" s="80"/>
      <c r="AD443" s="80"/>
      <c r="AE443" s="80"/>
      <c r="AF443" s="80"/>
      <c r="AG443" s="80"/>
      <c r="AH443" s="80"/>
      <c r="AI443" s="80"/>
      <c r="AJ443" s="80"/>
      <c r="AK443" s="80"/>
      <c r="AL443" s="80"/>
      <c r="AM443" s="80"/>
      <c r="AN443" s="80"/>
      <c r="AO443" s="80"/>
    </row>
    <row r="444" spans="2:41" ht="10.5" customHeight="1" x14ac:dyDescent="0.2">
      <c r="B444" s="112"/>
      <c r="C444" s="216" t="s">
        <v>121</v>
      </c>
      <c r="D444" s="216" t="s">
        <v>122</v>
      </c>
      <c r="E444" s="111"/>
      <c r="F444" s="111" t="s">
        <v>92</v>
      </c>
      <c r="G444" s="111"/>
      <c r="H444" s="80"/>
      <c r="I444" s="80"/>
      <c r="J444" s="80"/>
      <c r="K444" s="80"/>
      <c r="L444" s="80"/>
      <c r="M444" s="247" t="s">
        <v>91</v>
      </c>
      <c r="N444" s="247" t="s">
        <v>122</v>
      </c>
      <c r="O444" s="194" t="s">
        <v>92</v>
      </c>
      <c r="P444" s="194"/>
      <c r="Q444" s="38" t="s">
        <v>105</v>
      </c>
      <c r="R444" s="194" t="s">
        <v>93</v>
      </c>
      <c r="S444" s="194"/>
      <c r="T444" s="80"/>
      <c r="U444" s="80"/>
      <c r="V444" s="80"/>
      <c r="W444" s="80"/>
      <c r="X444" s="80"/>
      <c r="Y444" s="80"/>
      <c r="Z444" s="80"/>
      <c r="AA444" s="80"/>
      <c r="AB444" s="247" t="s">
        <v>6</v>
      </c>
      <c r="AC444" s="247" t="s">
        <v>2</v>
      </c>
      <c r="AD444" s="194" t="s">
        <v>158</v>
      </c>
      <c r="AE444" s="194"/>
      <c r="AF444" s="194"/>
      <c r="AG444" s="208" t="s">
        <v>83</v>
      </c>
      <c r="AH444" s="194" t="s">
        <v>361</v>
      </c>
      <c r="AI444" s="194"/>
      <c r="AJ444" s="247" t="s">
        <v>69</v>
      </c>
      <c r="AK444" s="247">
        <v>1</v>
      </c>
      <c r="AL444" s="208" t="s">
        <v>8</v>
      </c>
      <c r="AM444" s="80"/>
      <c r="AN444" s="80"/>
      <c r="AO444" s="80"/>
    </row>
    <row r="445" spans="2:41" ht="10.5" customHeight="1" x14ac:dyDescent="0.2">
      <c r="B445" s="112"/>
      <c r="C445" s="216"/>
      <c r="D445" s="216"/>
      <c r="E445" s="216" t="s">
        <v>153</v>
      </c>
      <c r="F445" s="216"/>
      <c r="G445" s="216"/>
      <c r="H445" s="80"/>
      <c r="I445" s="80"/>
      <c r="J445" s="80"/>
      <c r="K445" s="80"/>
      <c r="L445" s="80"/>
      <c r="M445" s="247"/>
      <c r="N445" s="247"/>
      <c r="O445" s="247" t="s">
        <v>94</v>
      </c>
      <c r="P445" s="247"/>
      <c r="Q445" s="247"/>
      <c r="R445" s="247"/>
      <c r="S445" s="247"/>
      <c r="T445" s="80"/>
      <c r="U445" s="80"/>
      <c r="V445" s="80"/>
      <c r="W445" s="80"/>
      <c r="X445" s="80"/>
      <c r="Y445" s="80"/>
      <c r="Z445" s="80"/>
      <c r="AA445" s="80"/>
      <c r="AB445" s="247"/>
      <c r="AC445" s="247"/>
      <c r="AD445" s="247" t="s">
        <v>124</v>
      </c>
      <c r="AE445" s="247"/>
      <c r="AF445" s="247"/>
      <c r="AG445" s="208"/>
      <c r="AH445" s="247" t="s">
        <v>362</v>
      </c>
      <c r="AI445" s="247"/>
      <c r="AJ445" s="247"/>
      <c r="AK445" s="247"/>
      <c r="AL445" s="208"/>
      <c r="AM445" s="80"/>
      <c r="AN445" s="80"/>
      <c r="AO445" s="80"/>
    </row>
    <row r="446" spans="2:41" ht="10.5" customHeight="1" x14ac:dyDescent="0.2">
      <c r="B446" s="112"/>
      <c r="C446" s="112"/>
      <c r="D446" s="216" t="s">
        <v>122</v>
      </c>
      <c r="E446" s="254">
        <f t="shared" ref="E446" si="555">K442</f>
        <v>670</v>
      </c>
      <c r="F446" s="254"/>
      <c r="G446" s="254"/>
      <c r="H446" s="80"/>
      <c r="I446" s="80"/>
      <c r="J446" s="80"/>
      <c r="K446" s="80"/>
      <c r="L446" s="80"/>
      <c r="M446" s="247"/>
      <c r="N446" s="247" t="s">
        <v>122</v>
      </c>
      <c r="O446" s="194">
        <f t="shared" ref="O446" si="556">O442</f>
        <v>11520</v>
      </c>
      <c r="P446" s="194"/>
      <c r="Q446" s="194"/>
      <c r="R446" s="194"/>
      <c r="S446" s="194"/>
      <c r="T446" s="80"/>
      <c r="U446" s="80"/>
      <c r="V446" s="80"/>
      <c r="W446" s="80"/>
      <c r="X446" s="80"/>
      <c r="Y446" s="80"/>
      <c r="Z446" s="80"/>
      <c r="AA446" s="80"/>
      <c r="AB446" s="80"/>
      <c r="AC446" s="247" t="s">
        <v>2</v>
      </c>
      <c r="AD446" s="194">
        <f t="shared" ref="AD446" si="557">T434</f>
        <v>7350</v>
      </c>
      <c r="AE446" s="194"/>
      <c r="AF446" s="194"/>
      <c r="AG446" s="111" t="s">
        <v>7</v>
      </c>
      <c r="AH446" s="194">
        <f t="shared" ref="AH446" si="558">K442</f>
        <v>670</v>
      </c>
      <c r="AI446" s="194"/>
      <c r="AJ446" s="247" t="s">
        <v>3</v>
      </c>
      <c r="AK446" s="255">
        <f t="shared" ref="AK446" si="559">I434</f>
        <v>1.0249999999999999</v>
      </c>
      <c r="AL446" s="255"/>
      <c r="AM446" s="111" t="s">
        <v>7</v>
      </c>
      <c r="AN446" s="255">
        <f t="shared" ref="AN446" si="560">AM434</f>
        <v>1.0029999999999999</v>
      </c>
      <c r="AO446" s="255"/>
    </row>
    <row r="447" spans="2:41" ht="10.5" customHeight="1" x14ac:dyDescent="0.2">
      <c r="B447" s="112"/>
      <c r="C447" s="112"/>
      <c r="D447" s="216"/>
      <c r="E447" s="216">
        <f t="shared" ref="E447" si="561">O436</f>
        <v>17.8</v>
      </c>
      <c r="F447" s="216"/>
      <c r="G447" s="216"/>
      <c r="H447" s="80"/>
      <c r="I447" s="80"/>
      <c r="J447" s="80"/>
      <c r="K447" s="80"/>
      <c r="L447" s="80"/>
      <c r="M447" s="247"/>
      <c r="N447" s="247"/>
      <c r="O447" s="247">
        <f t="shared" ref="O447" si="562">B437</f>
        <v>119</v>
      </c>
      <c r="P447" s="247"/>
      <c r="Q447" s="247"/>
      <c r="R447" s="247"/>
      <c r="S447" s="247"/>
      <c r="T447" s="80"/>
      <c r="U447" s="80"/>
      <c r="V447" s="80"/>
      <c r="W447" s="80"/>
      <c r="X447" s="80"/>
      <c r="Y447" s="80"/>
      <c r="Z447" s="80"/>
      <c r="AA447" s="80"/>
      <c r="AB447" s="80"/>
      <c r="AC447" s="247"/>
      <c r="AD447" s="247">
        <f t="shared" ref="AD447" si="563">O436</f>
        <v>17.8</v>
      </c>
      <c r="AE447" s="247"/>
      <c r="AF447" s="247"/>
      <c r="AG447" s="247"/>
      <c r="AH447" s="247"/>
      <c r="AI447" s="247"/>
      <c r="AJ447" s="247"/>
      <c r="AK447" s="80"/>
      <c r="AL447" s="247">
        <f t="shared" ref="AL447" si="564">AM434</f>
        <v>1.0029999999999999</v>
      </c>
      <c r="AM447" s="247"/>
      <c r="AN447" s="247"/>
      <c r="AO447" s="80"/>
    </row>
    <row r="448" spans="2:41" ht="10.5" customHeight="1" x14ac:dyDescent="0.2">
      <c r="B448" s="80"/>
      <c r="C448" s="80"/>
      <c r="D448" s="247" t="s">
        <v>2</v>
      </c>
      <c r="E448" s="212">
        <f t="shared" ref="E448" si="565">ROUND(E446/E447,2)</f>
        <v>37.64</v>
      </c>
      <c r="F448" s="212"/>
      <c r="G448" s="212"/>
      <c r="H448" s="247" t="s">
        <v>23</v>
      </c>
      <c r="I448" s="247"/>
      <c r="J448" s="80"/>
      <c r="K448" s="80"/>
      <c r="L448" s="80"/>
      <c r="M448" s="113"/>
      <c r="N448" s="247" t="s">
        <v>122</v>
      </c>
      <c r="O448" s="212">
        <f t="shared" ref="O448" si="566">ROUND(O446/O447,2)</f>
        <v>96.81</v>
      </c>
      <c r="P448" s="212"/>
      <c r="Q448" s="212"/>
      <c r="R448" s="247" t="s">
        <v>70</v>
      </c>
      <c r="S448" s="247"/>
      <c r="T448" s="80"/>
      <c r="U448" s="80"/>
      <c r="V448" s="80"/>
      <c r="W448" s="80"/>
      <c r="X448" s="80"/>
      <c r="Y448" s="80"/>
      <c r="Z448" s="80"/>
      <c r="AA448" s="80"/>
      <c r="AB448" s="80"/>
      <c r="AC448" s="247" t="s">
        <v>2</v>
      </c>
      <c r="AD448" s="212">
        <f t="shared" ref="AD448" si="567">((AD446-AH446)/AD447)*((AK446-AN446)/AL447)</f>
        <v>8.2314853193229389</v>
      </c>
      <c r="AE448" s="212"/>
      <c r="AF448" s="212"/>
      <c r="AG448" s="212"/>
      <c r="AH448" s="247" t="s">
        <v>41</v>
      </c>
      <c r="AI448" s="247"/>
      <c r="AJ448" s="80"/>
      <c r="AK448" s="80"/>
      <c r="AL448" s="80"/>
      <c r="AM448" s="80"/>
      <c r="AN448" s="80"/>
      <c r="AO448" s="80"/>
    </row>
    <row r="449" spans="2:41" ht="10.5" customHeight="1" x14ac:dyDescent="0.2">
      <c r="B449" s="80"/>
      <c r="C449" s="80"/>
      <c r="D449" s="247"/>
      <c r="E449" s="212"/>
      <c r="F449" s="212"/>
      <c r="G449" s="212"/>
      <c r="H449" s="247"/>
      <c r="I449" s="247"/>
      <c r="J449" s="80"/>
      <c r="K449" s="80"/>
      <c r="L449" s="80"/>
      <c r="M449" s="113"/>
      <c r="N449" s="247"/>
      <c r="O449" s="212"/>
      <c r="P449" s="212"/>
      <c r="Q449" s="212"/>
      <c r="R449" s="247"/>
      <c r="S449" s="247"/>
      <c r="T449" s="80"/>
      <c r="U449" s="80"/>
      <c r="V449" s="80"/>
      <c r="W449" s="80"/>
      <c r="X449" s="80"/>
      <c r="Y449" s="80"/>
      <c r="Z449" s="80"/>
      <c r="AA449" s="80"/>
      <c r="AB449" s="80"/>
      <c r="AC449" s="247"/>
      <c r="AD449" s="212"/>
      <c r="AE449" s="212"/>
      <c r="AF449" s="212"/>
      <c r="AG449" s="212"/>
      <c r="AH449" s="247"/>
      <c r="AI449" s="247"/>
      <c r="AJ449" s="80"/>
      <c r="AK449" s="80"/>
      <c r="AL449" s="80"/>
      <c r="AM449" s="80"/>
      <c r="AN449" s="80"/>
      <c r="AO449" s="80"/>
    </row>
    <row r="450" spans="2:41" ht="10.5" customHeight="1" x14ac:dyDescent="0.2">
      <c r="B450" s="80"/>
      <c r="C450" s="80"/>
      <c r="D450" s="80"/>
      <c r="E450" s="80"/>
      <c r="F450" s="80"/>
      <c r="G450" s="80"/>
      <c r="H450" s="80"/>
      <c r="I450" s="80"/>
      <c r="J450" s="80"/>
      <c r="K450" s="80"/>
      <c r="L450" s="80"/>
      <c r="M450" s="80" t="s">
        <v>385</v>
      </c>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row>
    <row r="451" spans="2:41" ht="10.5" customHeight="1" x14ac:dyDescent="0.2">
      <c r="B451" s="80"/>
      <c r="C451" s="80"/>
      <c r="D451" s="80"/>
      <c r="E451" s="80"/>
      <c r="F451" s="80"/>
      <c r="G451" s="80"/>
      <c r="H451" s="80"/>
      <c r="I451" s="80"/>
      <c r="J451" s="80"/>
      <c r="K451" s="80"/>
      <c r="L451" s="80"/>
      <c r="M451" s="241">
        <f t="shared" ref="M451" si="568">O448</f>
        <v>96.81</v>
      </c>
      <c r="N451" s="194"/>
      <c r="O451" s="194"/>
      <c r="P451" s="194"/>
      <c r="Q451" s="247" t="s">
        <v>2</v>
      </c>
      <c r="R451" s="212">
        <f t="shared" ref="R451" si="569">ROUND(M451/M452,2)</f>
        <v>48.41</v>
      </c>
      <c r="S451" s="212"/>
      <c r="T451" s="212"/>
      <c r="U451" s="247" t="s">
        <v>23</v>
      </c>
      <c r="V451" s="247"/>
      <c r="W451" s="80"/>
      <c r="X451" s="80"/>
      <c r="Y451" s="80"/>
      <c r="Z451" s="80"/>
      <c r="AA451" s="80"/>
      <c r="AB451" s="80"/>
      <c r="AC451" s="80"/>
      <c r="AD451" s="80"/>
      <c r="AE451" s="80"/>
      <c r="AF451" s="80"/>
      <c r="AG451" s="80"/>
      <c r="AH451" s="80"/>
      <c r="AI451" s="80"/>
      <c r="AJ451" s="80"/>
      <c r="AK451" s="80"/>
      <c r="AL451" s="80"/>
      <c r="AM451" s="80"/>
      <c r="AN451" s="80"/>
      <c r="AO451" s="80"/>
    </row>
    <row r="452" spans="2:41" ht="10.5" customHeight="1" x14ac:dyDescent="0.2">
      <c r="B452" s="80"/>
      <c r="C452" s="80"/>
      <c r="D452" s="80"/>
      <c r="E452" s="80"/>
      <c r="F452" s="80"/>
      <c r="G452" s="80"/>
      <c r="H452" s="80"/>
      <c r="I452" s="80"/>
      <c r="J452" s="80"/>
      <c r="K452" s="80"/>
      <c r="L452" s="80"/>
      <c r="M452" s="216">
        <v>2</v>
      </c>
      <c r="N452" s="216"/>
      <c r="O452" s="216"/>
      <c r="P452" s="216"/>
      <c r="Q452" s="247"/>
      <c r="R452" s="212"/>
      <c r="S452" s="212"/>
      <c r="T452" s="212"/>
      <c r="U452" s="247"/>
      <c r="V452" s="247"/>
      <c r="W452" s="80"/>
      <c r="X452" s="80"/>
      <c r="Y452" s="80"/>
      <c r="Z452" s="80"/>
      <c r="AA452" s="80"/>
      <c r="AB452" s="80"/>
      <c r="AC452" s="80"/>
      <c r="AD452" s="80"/>
      <c r="AE452" s="80"/>
      <c r="AF452" s="80"/>
      <c r="AG452" s="80"/>
      <c r="AH452" s="80"/>
      <c r="AI452" s="80"/>
      <c r="AJ452" s="80"/>
      <c r="AK452" s="80"/>
      <c r="AL452" s="80"/>
      <c r="AM452" s="80"/>
      <c r="AN452" s="80"/>
      <c r="AO452" s="80"/>
    </row>
    <row r="453" spans="2:41" ht="10.5" customHeight="1" x14ac:dyDescent="0.2">
      <c r="B453" s="80" t="s">
        <v>364</v>
      </c>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row>
    <row r="454" spans="2:41" ht="10.5" customHeight="1" x14ac:dyDescent="0.2">
      <c r="B454" s="208" t="s">
        <v>96</v>
      </c>
      <c r="C454" s="208"/>
      <c r="D454" s="208"/>
      <c r="E454" s="208"/>
      <c r="F454" s="80" t="s">
        <v>2</v>
      </c>
      <c r="G454" s="247">
        <f t="shared" ref="G454" si="570">Y434*100</f>
        <v>725</v>
      </c>
      <c r="H454" s="247"/>
      <c r="I454" s="247"/>
      <c r="J454" s="80" t="s">
        <v>0</v>
      </c>
      <c r="K454" s="247">
        <f t="shared" ref="K454" si="571">E448</f>
        <v>37.64</v>
      </c>
      <c r="L454" s="247"/>
      <c r="M454" s="247"/>
      <c r="N454" s="80" t="s">
        <v>0</v>
      </c>
      <c r="O454" s="213">
        <f t="shared" ref="O454" si="572">R451</f>
        <v>48.41</v>
      </c>
      <c r="P454" s="247"/>
      <c r="Q454" s="247"/>
      <c r="R454" s="80" t="s">
        <v>1</v>
      </c>
      <c r="S454" s="213">
        <f t="shared" ref="S454" si="573">ROUND(AD448,2)</f>
        <v>8.23</v>
      </c>
      <c r="T454" s="247"/>
      <c r="U454" s="247"/>
      <c r="V454" s="80" t="s">
        <v>4</v>
      </c>
      <c r="W454" s="256">
        <f t="shared" ref="W454" si="574">G454-K454-O454+S454</f>
        <v>647.18000000000006</v>
      </c>
      <c r="X454" s="256"/>
      <c r="Y454" s="256"/>
      <c r="Z454" s="80" t="s">
        <v>4</v>
      </c>
      <c r="AA454" s="212">
        <f t="shared" ref="AA454:AA455" si="575">W454/100</f>
        <v>6.4718000000000009</v>
      </c>
      <c r="AB454" s="212"/>
      <c r="AC454" s="212"/>
      <c r="AD454" s="80" t="s">
        <v>5</v>
      </c>
      <c r="AE454" s="80"/>
      <c r="AF454" s="80"/>
      <c r="AG454" s="80"/>
      <c r="AH454" s="80"/>
      <c r="AI454" s="80"/>
      <c r="AJ454" s="80"/>
      <c r="AK454" s="80"/>
      <c r="AL454" s="80"/>
      <c r="AM454" s="80"/>
      <c r="AN454" s="80"/>
      <c r="AO454" s="80"/>
    </row>
    <row r="455" spans="2:41" ht="10.5" customHeight="1" x14ac:dyDescent="0.2">
      <c r="B455" s="208" t="s">
        <v>97</v>
      </c>
      <c r="C455" s="208"/>
      <c r="D455" s="208"/>
      <c r="E455" s="208"/>
      <c r="F455" s="80" t="s">
        <v>2</v>
      </c>
      <c r="G455" s="247">
        <f t="shared" ref="G455" si="576">Y434*100</f>
        <v>725</v>
      </c>
      <c r="H455" s="247"/>
      <c r="I455" s="247"/>
      <c r="J455" s="80" t="s">
        <v>0</v>
      </c>
      <c r="K455" s="247">
        <f t="shared" ref="K455" si="577">E448</f>
        <v>37.64</v>
      </c>
      <c r="L455" s="247"/>
      <c r="M455" s="247"/>
      <c r="N455" s="80" t="s">
        <v>1</v>
      </c>
      <c r="O455" s="213">
        <f t="shared" ref="O455" si="578">R451</f>
        <v>48.41</v>
      </c>
      <c r="P455" s="247"/>
      <c r="Q455" s="247"/>
      <c r="R455" s="80" t="s">
        <v>1</v>
      </c>
      <c r="S455" s="213">
        <f t="shared" ref="S455" si="579">ROUND(AD448,2)</f>
        <v>8.23</v>
      </c>
      <c r="T455" s="247"/>
      <c r="U455" s="247"/>
      <c r="V455" s="80" t="s">
        <v>4</v>
      </c>
      <c r="W455" s="256">
        <f t="shared" ref="W455" si="580">G455-K455+O455+S455</f>
        <v>744</v>
      </c>
      <c r="X455" s="256"/>
      <c r="Y455" s="256"/>
      <c r="Z455" s="80" t="s">
        <v>4</v>
      </c>
      <c r="AA455" s="212">
        <f t="shared" si="575"/>
        <v>7.44</v>
      </c>
      <c r="AB455" s="212"/>
      <c r="AC455" s="212"/>
      <c r="AD455" s="80" t="s">
        <v>5</v>
      </c>
      <c r="AE455" s="80"/>
      <c r="AF455" s="80"/>
      <c r="AG455" s="80"/>
      <c r="AH455" s="80"/>
      <c r="AI455" s="80"/>
      <c r="AJ455" s="80"/>
      <c r="AK455" s="80"/>
      <c r="AL455" s="80"/>
      <c r="AM455" s="80"/>
      <c r="AN455" s="80"/>
      <c r="AO455" s="80"/>
    </row>
    <row r="456" spans="2:41" ht="10.5" customHeight="1" x14ac:dyDescent="0.2"/>
    <row r="457" spans="2:41" ht="10.5" customHeight="1" x14ac:dyDescent="0.2">
      <c r="B457" s="8" t="s">
        <v>254</v>
      </c>
    </row>
    <row r="458" spans="2:41" ht="10.5" customHeight="1" x14ac:dyDescent="0.2">
      <c r="B458" s="152" t="s">
        <v>63</v>
      </c>
      <c r="C458" s="153"/>
      <c r="D458" s="153"/>
      <c r="E458" s="153"/>
      <c r="F458" s="153"/>
      <c r="G458" s="153"/>
      <c r="H458" s="153"/>
      <c r="I458" s="204">
        <v>1.0249999999999999</v>
      </c>
      <c r="J458" s="204"/>
      <c r="K458" s="204"/>
      <c r="L458" s="253" t="s">
        <v>138</v>
      </c>
      <c r="M458" s="153"/>
      <c r="N458" s="153"/>
      <c r="O458" s="153"/>
      <c r="P458" s="153"/>
      <c r="Q458" s="153"/>
      <c r="R458" s="153"/>
      <c r="S458" s="153"/>
      <c r="T458" s="204">
        <v>90000</v>
      </c>
      <c r="U458" s="204"/>
      <c r="V458" s="204"/>
      <c r="W458" s="253" t="s">
        <v>139</v>
      </c>
      <c r="X458" s="153"/>
      <c r="Y458" s="199">
        <v>8.35</v>
      </c>
      <c r="Z458" s="199"/>
      <c r="AA458" s="253" t="s">
        <v>140</v>
      </c>
      <c r="AB458" s="153"/>
      <c r="AC458" s="153"/>
      <c r="AD458" s="153"/>
      <c r="AE458" s="153"/>
      <c r="AF458" s="153"/>
      <c r="AG458" s="153"/>
      <c r="AH458" s="153"/>
      <c r="AI458" s="153"/>
      <c r="AJ458" s="153"/>
      <c r="AK458" s="153"/>
      <c r="AL458" s="153"/>
      <c r="AM458" s="225">
        <v>1.004</v>
      </c>
      <c r="AN458" s="225"/>
      <c r="AO458" s="251"/>
    </row>
    <row r="459" spans="2:41" ht="10.5" customHeight="1" x14ac:dyDescent="0.2">
      <c r="B459" s="248" t="s">
        <v>141</v>
      </c>
      <c r="C459" s="228"/>
      <c r="D459" s="228"/>
      <c r="E459" s="228"/>
      <c r="F459" s="228"/>
      <c r="G459" s="228"/>
      <c r="H459" s="228"/>
      <c r="I459" s="202">
        <v>1200</v>
      </c>
      <c r="J459" s="202"/>
      <c r="K459" s="202"/>
      <c r="L459" s="227" t="s">
        <v>142</v>
      </c>
      <c r="M459" s="228"/>
      <c r="N459" s="228"/>
      <c r="O459" s="228"/>
      <c r="P459" s="202">
        <v>300</v>
      </c>
      <c r="Q459" s="202"/>
      <c r="R459" s="202"/>
      <c r="S459" s="227" t="s">
        <v>143</v>
      </c>
      <c r="T459" s="227"/>
      <c r="U459" s="227"/>
      <c r="V459" s="227"/>
      <c r="W459" s="227"/>
      <c r="X459" s="227"/>
      <c r="Y459" s="227"/>
      <c r="Z459" s="227"/>
      <c r="AA459" s="227"/>
      <c r="AB459" s="227"/>
      <c r="AC459" s="227"/>
      <c r="AD459" s="227"/>
      <c r="AE459" s="227"/>
      <c r="AF459" s="227"/>
      <c r="AG459" s="227"/>
      <c r="AH459" s="227"/>
      <c r="AI459" s="227"/>
      <c r="AJ459" s="227"/>
      <c r="AK459" s="227"/>
      <c r="AL459" s="227"/>
      <c r="AM459" s="2"/>
      <c r="AN459" s="2"/>
      <c r="AO459" s="17"/>
    </row>
    <row r="460" spans="2:41" ht="10.5" customHeight="1" x14ac:dyDescent="0.2">
      <c r="B460" s="248" t="s">
        <v>144</v>
      </c>
      <c r="C460" s="228"/>
      <c r="D460" s="228"/>
      <c r="E460" s="228"/>
      <c r="F460" s="228"/>
      <c r="G460" s="228"/>
      <c r="H460" s="228"/>
      <c r="I460" s="228">
        <v>-2808.4499999999898</v>
      </c>
      <c r="J460" s="228"/>
      <c r="K460" s="228"/>
      <c r="L460" s="228"/>
      <c r="M460" s="228"/>
      <c r="N460" s="228"/>
      <c r="O460" s="202">
        <v>32</v>
      </c>
      <c r="P460" s="202"/>
      <c r="Q460" s="202"/>
      <c r="R460" s="227" t="s">
        <v>358</v>
      </c>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
      <c r="AN460" s="2"/>
      <c r="AO460" s="17"/>
    </row>
    <row r="461" spans="2:41" ht="10.5" customHeight="1" x14ac:dyDescent="0.2">
      <c r="B461" s="252">
        <v>150</v>
      </c>
      <c r="C461" s="202"/>
      <c r="D461" s="202"/>
      <c r="E461" s="227" t="s">
        <v>146</v>
      </c>
      <c r="F461" s="227"/>
      <c r="G461" s="227"/>
      <c r="H461" s="227"/>
      <c r="I461" s="227">
        <v>-2839.8009615384599</v>
      </c>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17"/>
    </row>
    <row r="462" spans="2:41" ht="10.5" customHeight="1" x14ac:dyDescent="0.2">
      <c r="B462" s="240">
        <v>100</v>
      </c>
      <c r="C462" s="219"/>
      <c r="D462" s="249" t="s">
        <v>199</v>
      </c>
      <c r="E462" s="250"/>
      <c r="F462" s="250"/>
      <c r="G462" s="250"/>
      <c r="H462" s="250"/>
      <c r="I462" s="219">
        <v>90</v>
      </c>
      <c r="J462" s="219"/>
      <c r="K462" s="249" t="s">
        <v>147</v>
      </c>
      <c r="L462" s="250"/>
      <c r="M462" s="250"/>
      <c r="N462" s="250"/>
      <c r="O462" s="250"/>
      <c r="P462" s="250"/>
      <c r="Q462" s="250"/>
      <c r="R462" s="250"/>
      <c r="S462" s="250"/>
      <c r="T462" s="250"/>
      <c r="U462" s="250"/>
      <c r="V462" s="250"/>
      <c r="W462" s="250"/>
      <c r="X462" s="250"/>
      <c r="Y462" s="250"/>
      <c r="Z462" s="250"/>
      <c r="AA462" s="250"/>
      <c r="AB462" s="250"/>
      <c r="AC462" s="1"/>
      <c r="AD462" s="1"/>
      <c r="AE462" s="1"/>
      <c r="AF462" s="1"/>
      <c r="AG462" s="1"/>
      <c r="AH462" s="1"/>
      <c r="AI462" s="1"/>
      <c r="AJ462" s="1"/>
      <c r="AK462" s="1"/>
      <c r="AL462" s="1"/>
      <c r="AM462" s="1"/>
      <c r="AN462" s="1"/>
      <c r="AO462" s="19"/>
    </row>
    <row r="463" spans="2:41" ht="10.5" customHeight="1" x14ac:dyDescent="0.2"/>
    <row r="464" spans="2:41" ht="10.5" customHeight="1" x14ac:dyDescent="0.2">
      <c r="B464" s="247" t="s">
        <v>148</v>
      </c>
      <c r="C464" s="247"/>
      <c r="D464" s="247"/>
      <c r="E464" s="247"/>
      <c r="F464" s="247"/>
      <c r="G464" s="247">
        <f t="shared" ref="G464" si="581">-1*B462</f>
        <v>-100</v>
      </c>
      <c r="H464" s="247"/>
      <c r="I464" s="247"/>
      <c r="J464" s="80" t="s">
        <v>3</v>
      </c>
      <c r="K464" s="247">
        <f t="shared" ref="K464" si="582">-1*I459</f>
        <v>-1200</v>
      </c>
      <c r="L464" s="247"/>
      <c r="M464" s="247"/>
      <c r="N464" s="80" t="s">
        <v>2</v>
      </c>
      <c r="O464" s="247">
        <f t="shared" ref="O464:O465" si="583">K464*G464</f>
        <v>120000</v>
      </c>
      <c r="P464" s="247"/>
      <c r="Q464" s="247"/>
      <c r="R464" s="247"/>
      <c r="S464" s="247"/>
      <c r="T464" s="247"/>
      <c r="U464" s="80"/>
      <c r="V464" s="80"/>
      <c r="W464" s="80"/>
      <c r="X464" s="80"/>
      <c r="Y464" s="80"/>
      <c r="Z464" s="80"/>
      <c r="AA464" s="80"/>
      <c r="AB464" s="80"/>
      <c r="AC464" s="80"/>
      <c r="AD464" s="80"/>
      <c r="AE464" s="80"/>
      <c r="AF464" s="80"/>
      <c r="AG464" s="80"/>
      <c r="AH464" s="80"/>
      <c r="AI464" s="80"/>
      <c r="AJ464" s="80"/>
      <c r="AK464" s="80"/>
      <c r="AL464" s="80"/>
      <c r="AM464" s="80"/>
      <c r="AN464" s="80"/>
      <c r="AO464" s="80"/>
    </row>
    <row r="465" spans="2:41" ht="10.5" customHeight="1" x14ac:dyDescent="0.2">
      <c r="B465" s="194" t="s">
        <v>149</v>
      </c>
      <c r="C465" s="194"/>
      <c r="D465" s="194"/>
      <c r="E465" s="194"/>
      <c r="F465" s="194"/>
      <c r="G465" s="194">
        <f t="shared" ref="G465" si="584">I462</f>
        <v>90</v>
      </c>
      <c r="H465" s="194"/>
      <c r="I465" s="194"/>
      <c r="J465" s="111" t="s">
        <v>3</v>
      </c>
      <c r="K465" s="194">
        <f t="shared" ref="K465" si="585">-1*P459</f>
        <v>-300</v>
      </c>
      <c r="L465" s="194"/>
      <c r="M465" s="194"/>
      <c r="N465" s="111" t="s">
        <v>2</v>
      </c>
      <c r="O465" s="194">
        <f t="shared" si="583"/>
        <v>-27000</v>
      </c>
      <c r="P465" s="194"/>
      <c r="Q465" s="194"/>
      <c r="R465" s="194"/>
      <c r="S465" s="194"/>
      <c r="T465" s="194"/>
      <c r="U465" s="80"/>
      <c r="V465" s="80"/>
      <c r="W465" s="80"/>
      <c r="X465" s="80"/>
      <c r="Y465" s="80"/>
      <c r="Z465" s="80"/>
      <c r="AA465" s="80"/>
      <c r="AB465" s="80"/>
      <c r="AC465" s="80"/>
      <c r="AD465" s="80"/>
      <c r="AE465" s="80"/>
      <c r="AF465" s="80"/>
      <c r="AG465" s="80"/>
      <c r="AH465" s="80"/>
      <c r="AI465" s="80"/>
      <c r="AJ465" s="80"/>
      <c r="AK465" s="80"/>
      <c r="AL465" s="80"/>
      <c r="AM465" s="80"/>
      <c r="AN465" s="80"/>
      <c r="AO465" s="80"/>
    </row>
    <row r="466" spans="2:41" ht="10.5" customHeight="1" x14ac:dyDescent="0.2">
      <c r="B466" s="80"/>
      <c r="C466" s="80"/>
      <c r="D466" s="80"/>
      <c r="E466" s="80"/>
      <c r="F466" s="80"/>
      <c r="G466" s="80"/>
      <c r="H466" s="80"/>
      <c r="I466" s="80"/>
      <c r="J466" s="80"/>
      <c r="K466" s="214">
        <f t="shared" ref="K466" si="586">SUM(K464:M465)*-1</f>
        <v>1500</v>
      </c>
      <c r="L466" s="214"/>
      <c r="M466" s="214"/>
      <c r="N466" s="80"/>
      <c r="O466" s="214">
        <f t="shared" ref="O466" si="587">SUM(O464:T465)</f>
        <v>93000</v>
      </c>
      <c r="P466" s="214"/>
      <c r="Q466" s="214"/>
      <c r="R466" s="214"/>
      <c r="S466" s="214"/>
      <c r="T466" s="214"/>
      <c r="U466" s="80"/>
      <c r="V466" s="80"/>
      <c r="W466" s="80"/>
      <c r="X466" s="80"/>
      <c r="Y466" s="80"/>
      <c r="Z466" s="80"/>
      <c r="AA466" s="80"/>
      <c r="AB466" s="80"/>
      <c r="AC466" s="80"/>
      <c r="AD466" s="80"/>
      <c r="AE466" s="80"/>
      <c r="AF466" s="80"/>
      <c r="AG466" s="80"/>
      <c r="AH466" s="80"/>
      <c r="AI466" s="80"/>
      <c r="AJ466" s="80"/>
      <c r="AK466" s="80"/>
      <c r="AL466" s="80"/>
      <c r="AM466" s="80"/>
      <c r="AN466" s="80"/>
      <c r="AO466" s="80"/>
    </row>
    <row r="467" spans="2:41" ht="10.5" customHeight="1" x14ac:dyDescent="0.2">
      <c r="B467" s="80" t="s">
        <v>359</v>
      </c>
      <c r="C467" s="80"/>
      <c r="D467" s="80"/>
      <c r="E467" s="80"/>
      <c r="F467" s="80"/>
      <c r="G467" s="80"/>
      <c r="H467" s="80"/>
      <c r="I467" s="80"/>
      <c r="J467" s="80"/>
      <c r="K467" s="80"/>
      <c r="L467" s="80"/>
      <c r="M467" s="80" t="s">
        <v>360</v>
      </c>
      <c r="N467" s="80"/>
      <c r="O467" s="80"/>
      <c r="P467" s="80"/>
      <c r="Q467" s="80"/>
      <c r="R467" s="80"/>
      <c r="S467" s="80"/>
      <c r="T467" s="80"/>
      <c r="U467" s="80"/>
      <c r="V467" s="80"/>
      <c r="W467" s="80"/>
      <c r="X467" s="80"/>
      <c r="Y467" s="80"/>
      <c r="Z467" s="80"/>
      <c r="AA467" s="80" t="s">
        <v>363</v>
      </c>
      <c r="AB467" s="80"/>
      <c r="AC467" s="80"/>
      <c r="AD467" s="80"/>
      <c r="AE467" s="80"/>
      <c r="AF467" s="80"/>
      <c r="AG467" s="80"/>
      <c r="AH467" s="80"/>
      <c r="AI467" s="80"/>
      <c r="AJ467" s="80"/>
      <c r="AK467" s="80"/>
      <c r="AL467" s="80"/>
      <c r="AM467" s="80"/>
      <c r="AN467" s="80"/>
      <c r="AO467" s="80"/>
    </row>
    <row r="468" spans="2:41" ht="10.5" customHeight="1" x14ac:dyDescent="0.2">
      <c r="B468" s="112"/>
      <c r="C468" s="216" t="s">
        <v>121</v>
      </c>
      <c r="D468" s="216" t="s">
        <v>122</v>
      </c>
      <c r="E468" s="111"/>
      <c r="F468" s="111" t="s">
        <v>92</v>
      </c>
      <c r="G468" s="111"/>
      <c r="H468" s="80"/>
      <c r="I468" s="80"/>
      <c r="J468" s="80"/>
      <c r="K468" s="80"/>
      <c r="L468" s="80"/>
      <c r="M468" s="247" t="s">
        <v>91</v>
      </c>
      <c r="N468" s="247" t="s">
        <v>122</v>
      </c>
      <c r="O468" s="194" t="s">
        <v>92</v>
      </c>
      <c r="P468" s="194"/>
      <c r="Q468" s="38" t="s">
        <v>105</v>
      </c>
      <c r="R468" s="194" t="s">
        <v>93</v>
      </c>
      <c r="S468" s="194"/>
      <c r="T468" s="80"/>
      <c r="U468" s="80"/>
      <c r="V468" s="80"/>
      <c r="W468" s="80"/>
      <c r="X468" s="80"/>
      <c r="Y468" s="80"/>
      <c r="Z468" s="80"/>
      <c r="AA468" s="80"/>
      <c r="AB468" s="247" t="s">
        <v>6</v>
      </c>
      <c r="AC468" s="247" t="s">
        <v>2</v>
      </c>
      <c r="AD468" s="194" t="s">
        <v>158</v>
      </c>
      <c r="AE468" s="194"/>
      <c r="AF468" s="194"/>
      <c r="AG468" s="208" t="s">
        <v>83</v>
      </c>
      <c r="AH468" s="194" t="s">
        <v>361</v>
      </c>
      <c r="AI468" s="194"/>
      <c r="AJ468" s="247" t="s">
        <v>69</v>
      </c>
      <c r="AK468" s="247">
        <v>1</v>
      </c>
      <c r="AL468" s="208" t="s">
        <v>8</v>
      </c>
      <c r="AM468" s="80"/>
      <c r="AN468" s="80"/>
      <c r="AO468" s="80"/>
    </row>
    <row r="469" spans="2:41" ht="10.5" customHeight="1" x14ac:dyDescent="0.2">
      <c r="B469" s="112"/>
      <c r="C469" s="216"/>
      <c r="D469" s="216"/>
      <c r="E469" s="216" t="s">
        <v>153</v>
      </c>
      <c r="F469" s="216"/>
      <c r="G469" s="216"/>
      <c r="H469" s="80"/>
      <c r="I469" s="80"/>
      <c r="J469" s="80"/>
      <c r="K469" s="80"/>
      <c r="L469" s="80"/>
      <c r="M469" s="247"/>
      <c r="N469" s="247"/>
      <c r="O469" s="247" t="s">
        <v>94</v>
      </c>
      <c r="P469" s="247"/>
      <c r="Q469" s="247"/>
      <c r="R469" s="247"/>
      <c r="S469" s="247"/>
      <c r="T469" s="80"/>
      <c r="U469" s="80"/>
      <c r="V469" s="80"/>
      <c r="W469" s="80"/>
      <c r="X469" s="80"/>
      <c r="Y469" s="80"/>
      <c r="Z469" s="80"/>
      <c r="AA469" s="80"/>
      <c r="AB469" s="247"/>
      <c r="AC469" s="247"/>
      <c r="AD469" s="247" t="s">
        <v>124</v>
      </c>
      <c r="AE469" s="247"/>
      <c r="AF469" s="247"/>
      <c r="AG469" s="208"/>
      <c r="AH469" s="247" t="s">
        <v>362</v>
      </c>
      <c r="AI469" s="247"/>
      <c r="AJ469" s="247"/>
      <c r="AK469" s="247"/>
      <c r="AL469" s="208"/>
      <c r="AM469" s="80"/>
      <c r="AN469" s="80"/>
      <c r="AO469" s="80"/>
    </row>
    <row r="470" spans="2:41" ht="10.5" customHeight="1" x14ac:dyDescent="0.2">
      <c r="B470" s="112"/>
      <c r="C470" s="112"/>
      <c r="D470" s="216" t="s">
        <v>122</v>
      </c>
      <c r="E470" s="254">
        <f t="shared" ref="E470" si="588">K466</f>
        <v>1500</v>
      </c>
      <c r="F470" s="254"/>
      <c r="G470" s="254"/>
      <c r="H470" s="80"/>
      <c r="I470" s="80"/>
      <c r="J470" s="80"/>
      <c r="K470" s="80"/>
      <c r="L470" s="80"/>
      <c r="M470" s="247"/>
      <c r="N470" s="247" t="s">
        <v>122</v>
      </c>
      <c r="O470" s="194">
        <f t="shared" ref="O470" si="589">O466</f>
        <v>93000</v>
      </c>
      <c r="P470" s="194"/>
      <c r="Q470" s="194"/>
      <c r="R470" s="194"/>
      <c r="S470" s="194"/>
      <c r="T470" s="80"/>
      <c r="U470" s="80"/>
      <c r="V470" s="80"/>
      <c r="W470" s="80"/>
      <c r="X470" s="80"/>
      <c r="Y470" s="80"/>
      <c r="Z470" s="80"/>
      <c r="AA470" s="80"/>
      <c r="AB470" s="80"/>
      <c r="AC470" s="247" t="s">
        <v>2</v>
      </c>
      <c r="AD470" s="194">
        <f t="shared" ref="AD470" si="590">T458</f>
        <v>90000</v>
      </c>
      <c r="AE470" s="194"/>
      <c r="AF470" s="194"/>
      <c r="AG470" s="111" t="s">
        <v>7</v>
      </c>
      <c r="AH470" s="194">
        <f t="shared" ref="AH470" si="591">K466</f>
        <v>1500</v>
      </c>
      <c r="AI470" s="194"/>
      <c r="AJ470" s="247" t="s">
        <v>3</v>
      </c>
      <c r="AK470" s="255">
        <f t="shared" ref="AK470" si="592">I458</f>
        <v>1.0249999999999999</v>
      </c>
      <c r="AL470" s="255"/>
      <c r="AM470" s="111" t="s">
        <v>7</v>
      </c>
      <c r="AN470" s="255">
        <f t="shared" ref="AN470" si="593">AM458</f>
        <v>1.004</v>
      </c>
      <c r="AO470" s="255"/>
    </row>
    <row r="471" spans="2:41" ht="10.5" customHeight="1" x14ac:dyDescent="0.2">
      <c r="B471" s="112"/>
      <c r="C471" s="112"/>
      <c r="D471" s="216"/>
      <c r="E471" s="216">
        <f t="shared" ref="E471" si="594">O460</f>
        <v>32</v>
      </c>
      <c r="F471" s="216"/>
      <c r="G471" s="216"/>
      <c r="H471" s="80"/>
      <c r="I471" s="80"/>
      <c r="J471" s="80"/>
      <c r="K471" s="80"/>
      <c r="L471" s="80"/>
      <c r="M471" s="247"/>
      <c r="N471" s="247"/>
      <c r="O471" s="247">
        <f t="shared" ref="O471" si="595">B461</f>
        <v>150</v>
      </c>
      <c r="P471" s="247"/>
      <c r="Q471" s="247"/>
      <c r="R471" s="247"/>
      <c r="S471" s="247"/>
      <c r="T471" s="80"/>
      <c r="U471" s="80"/>
      <c r="V471" s="80"/>
      <c r="W471" s="80"/>
      <c r="X471" s="80"/>
      <c r="Y471" s="80"/>
      <c r="Z471" s="80"/>
      <c r="AA471" s="80"/>
      <c r="AB471" s="80"/>
      <c r="AC471" s="247"/>
      <c r="AD471" s="247">
        <f t="shared" ref="AD471" si="596">O460</f>
        <v>32</v>
      </c>
      <c r="AE471" s="247"/>
      <c r="AF471" s="247"/>
      <c r="AG471" s="247"/>
      <c r="AH471" s="247"/>
      <c r="AI471" s="247"/>
      <c r="AJ471" s="247"/>
      <c r="AK471" s="80"/>
      <c r="AL471" s="247">
        <f t="shared" ref="AL471" si="597">AM458</f>
        <v>1.004</v>
      </c>
      <c r="AM471" s="247"/>
      <c r="AN471" s="247"/>
      <c r="AO471" s="80"/>
    </row>
    <row r="472" spans="2:41" ht="10.5" customHeight="1" x14ac:dyDescent="0.2">
      <c r="B472" s="80"/>
      <c r="C472" s="80"/>
      <c r="D472" s="247" t="s">
        <v>2</v>
      </c>
      <c r="E472" s="212">
        <f t="shared" ref="E472" si="598">ROUND(E470/E471,2)</f>
        <v>46.88</v>
      </c>
      <c r="F472" s="212"/>
      <c r="G472" s="212"/>
      <c r="H472" s="247" t="s">
        <v>23</v>
      </c>
      <c r="I472" s="247"/>
      <c r="J472" s="80"/>
      <c r="K472" s="80"/>
      <c r="L472" s="80"/>
      <c r="M472" s="113"/>
      <c r="N472" s="247" t="s">
        <v>122</v>
      </c>
      <c r="O472" s="212">
        <f t="shared" ref="O472" si="599">ROUND(O470/O471,2)</f>
        <v>620</v>
      </c>
      <c r="P472" s="212"/>
      <c r="Q472" s="212"/>
      <c r="R472" s="247" t="s">
        <v>70</v>
      </c>
      <c r="S472" s="247"/>
      <c r="T472" s="80"/>
      <c r="U472" s="80"/>
      <c r="V472" s="80"/>
      <c r="W472" s="80"/>
      <c r="X472" s="80"/>
      <c r="Y472" s="80"/>
      <c r="Z472" s="80"/>
      <c r="AA472" s="80"/>
      <c r="AB472" s="80"/>
      <c r="AC472" s="247" t="s">
        <v>2</v>
      </c>
      <c r="AD472" s="212">
        <f t="shared" ref="AD472" si="600">((AD470-AH470)/AD471)*((AK470-AN470)/AL471)</f>
        <v>57.846738047808515</v>
      </c>
      <c r="AE472" s="212"/>
      <c r="AF472" s="212"/>
      <c r="AG472" s="212"/>
      <c r="AH472" s="247" t="s">
        <v>41</v>
      </c>
      <c r="AI472" s="247"/>
      <c r="AJ472" s="80"/>
      <c r="AK472" s="80"/>
      <c r="AL472" s="80"/>
      <c r="AM472" s="80"/>
      <c r="AN472" s="80"/>
      <c r="AO472" s="80"/>
    </row>
    <row r="473" spans="2:41" ht="10.5" customHeight="1" x14ac:dyDescent="0.2">
      <c r="B473" s="80"/>
      <c r="C473" s="80"/>
      <c r="D473" s="247"/>
      <c r="E473" s="212"/>
      <c r="F473" s="212"/>
      <c r="G473" s="212"/>
      <c r="H473" s="247"/>
      <c r="I473" s="247"/>
      <c r="J473" s="80"/>
      <c r="K473" s="80"/>
      <c r="L473" s="80"/>
      <c r="M473" s="113"/>
      <c r="N473" s="247"/>
      <c r="O473" s="212"/>
      <c r="P473" s="212"/>
      <c r="Q473" s="212"/>
      <c r="R473" s="247"/>
      <c r="S473" s="247"/>
      <c r="T473" s="80"/>
      <c r="U473" s="80"/>
      <c r="V473" s="80"/>
      <c r="W473" s="80"/>
      <c r="X473" s="80"/>
      <c r="Y473" s="80"/>
      <c r="Z473" s="80"/>
      <c r="AA473" s="80"/>
      <c r="AB473" s="80"/>
      <c r="AC473" s="247"/>
      <c r="AD473" s="212"/>
      <c r="AE473" s="212"/>
      <c r="AF473" s="212"/>
      <c r="AG473" s="212"/>
      <c r="AH473" s="247"/>
      <c r="AI473" s="247"/>
      <c r="AJ473" s="80"/>
      <c r="AK473" s="80"/>
      <c r="AL473" s="80"/>
      <c r="AM473" s="80"/>
      <c r="AN473" s="80"/>
      <c r="AO473" s="80"/>
    </row>
    <row r="474" spans="2:41" ht="10.5" customHeight="1" x14ac:dyDescent="0.2">
      <c r="B474" s="80"/>
      <c r="C474" s="80"/>
      <c r="D474" s="80"/>
      <c r="E474" s="80"/>
      <c r="F474" s="80"/>
      <c r="G474" s="80"/>
      <c r="H474" s="80"/>
      <c r="I474" s="80"/>
      <c r="J474" s="80"/>
      <c r="K474" s="80"/>
      <c r="L474" s="80"/>
      <c r="M474" s="80" t="s">
        <v>156</v>
      </c>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row>
    <row r="475" spans="2:41" ht="10.5" customHeight="1" x14ac:dyDescent="0.2">
      <c r="B475" s="80"/>
      <c r="C475" s="80"/>
      <c r="D475" s="80"/>
      <c r="E475" s="80"/>
      <c r="F475" s="80"/>
      <c r="G475" s="80"/>
      <c r="H475" s="80"/>
      <c r="I475" s="80"/>
      <c r="J475" s="80"/>
      <c r="K475" s="80"/>
      <c r="L475" s="80"/>
      <c r="M475" s="241">
        <f t="shared" ref="M475" si="601">O472</f>
        <v>620</v>
      </c>
      <c r="N475" s="194"/>
      <c r="O475" s="194"/>
      <c r="P475" s="194"/>
      <c r="Q475" s="247" t="s">
        <v>2</v>
      </c>
      <c r="R475" s="212">
        <f t="shared" ref="R475" si="602">ROUND(M475/M476,2)</f>
        <v>310</v>
      </c>
      <c r="S475" s="212"/>
      <c r="T475" s="212"/>
      <c r="U475" s="247" t="s">
        <v>23</v>
      </c>
      <c r="V475" s="247"/>
      <c r="W475" s="80"/>
      <c r="X475" s="80"/>
      <c r="Y475" s="80"/>
      <c r="Z475" s="80"/>
      <c r="AA475" s="80"/>
      <c r="AB475" s="80"/>
      <c r="AC475" s="80"/>
      <c r="AD475" s="80"/>
      <c r="AE475" s="80"/>
      <c r="AF475" s="80"/>
      <c r="AG475" s="80"/>
      <c r="AH475" s="80"/>
      <c r="AI475" s="80"/>
      <c r="AJ475" s="80"/>
      <c r="AK475" s="80"/>
      <c r="AL475" s="80"/>
      <c r="AM475" s="80"/>
      <c r="AN475" s="80"/>
      <c r="AO475" s="80"/>
    </row>
    <row r="476" spans="2:41" ht="10.5" customHeight="1" x14ac:dyDescent="0.2">
      <c r="B476" s="80"/>
      <c r="C476" s="80"/>
      <c r="D476" s="80"/>
      <c r="E476" s="80"/>
      <c r="F476" s="80"/>
      <c r="G476" s="80"/>
      <c r="H476" s="80"/>
      <c r="I476" s="80"/>
      <c r="J476" s="80"/>
      <c r="K476" s="80"/>
      <c r="L476" s="80"/>
      <c r="M476" s="216">
        <v>2</v>
      </c>
      <c r="N476" s="216"/>
      <c r="O476" s="216"/>
      <c r="P476" s="216"/>
      <c r="Q476" s="247"/>
      <c r="R476" s="212"/>
      <c r="S476" s="212"/>
      <c r="T476" s="212"/>
      <c r="U476" s="247"/>
      <c r="V476" s="247"/>
      <c r="W476" s="80"/>
      <c r="X476" s="80"/>
      <c r="Y476" s="80"/>
      <c r="Z476" s="80"/>
      <c r="AA476" s="80"/>
      <c r="AB476" s="80"/>
      <c r="AC476" s="80"/>
      <c r="AD476" s="80"/>
      <c r="AE476" s="80"/>
      <c r="AF476" s="80"/>
      <c r="AG476" s="80"/>
      <c r="AH476" s="80"/>
      <c r="AI476" s="80"/>
      <c r="AJ476" s="80"/>
      <c r="AK476" s="80"/>
      <c r="AL476" s="80"/>
      <c r="AM476" s="80"/>
      <c r="AN476" s="80"/>
      <c r="AO476" s="80"/>
    </row>
    <row r="477" spans="2:41" ht="10.5" customHeight="1" x14ac:dyDescent="0.2">
      <c r="B477" s="80" t="s">
        <v>364</v>
      </c>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row>
    <row r="478" spans="2:41" ht="10.5" customHeight="1" x14ac:dyDescent="0.2">
      <c r="B478" s="208" t="s">
        <v>96</v>
      </c>
      <c r="C478" s="208"/>
      <c r="D478" s="208"/>
      <c r="E478" s="208"/>
      <c r="F478" s="80" t="s">
        <v>2</v>
      </c>
      <c r="G478" s="247">
        <f t="shared" ref="G478" si="603">Y458*100</f>
        <v>835</v>
      </c>
      <c r="H478" s="247"/>
      <c r="I478" s="247"/>
      <c r="J478" s="80" t="s">
        <v>0</v>
      </c>
      <c r="K478" s="247">
        <f t="shared" ref="K478" si="604">E472</f>
        <v>46.88</v>
      </c>
      <c r="L478" s="247"/>
      <c r="M478" s="247"/>
      <c r="N478" s="80" t="s">
        <v>0</v>
      </c>
      <c r="O478" s="213">
        <f t="shared" ref="O478" si="605">R475</f>
        <v>310</v>
      </c>
      <c r="P478" s="247"/>
      <c r="Q478" s="247"/>
      <c r="R478" s="80" t="s">
        <v>1</v>
      </c>
      <c r="S478" s="213">
        <f t="shared" ref="S478" si="606">ROUND(AD472,2)</f>
        <v>57.85</v>
      </c>
      <c r="T478" s="247"/>
      <c r="U478" s="247"/>
      <c r="V478" s="80" t="s">
        <v>4</v>
      </c>
      <c r="W478" s="256">
        <f t="shared" ref="W478" si="607">G478-K478-O478+S478</f>
        <v>535.97</v>
      </c>
      <c r="X478" s="256"/>
      <c r="Y478" s="256"/>
      <c r="Z478" s="80" t="s">
        <v>4</v>
      </c>
      <c r="AA478" s="212">
        <f t="shared" ref="AA478:AA479" si="608">W478/100</f>
        <v>5.3597000000000001</v>
      </c>
      <c r="AB478" s="212"/>
      <c r="AC478" s="212"/>
      <c r="AD478" s="80" t="s">
        <v>5</v>
      </c>
      <c r="AE478" s="80"/>
      <c r="AF478" s="80"/>
      <c r="AG478" s="80"/>
      <c r="AH478" s="80"/>
      <c r="AI478" s="80"/>
      <c r="AJ478" s="80"/>
      <c r="AK478" s="80"/>
      <c r="AL478" s="80"/>
      <c r="AM478" s="80"/>
      <c r="AN478" s="80"/>
      <c r="AO478" s="80"/>
    </row>
    <row r="479" spans="2:41" ht="10.5" customHeight="1" x14ac:dyDescent="0.2">
      <c r="B479" s="208" t="s">
        <v>97</v>
      </c>
      <c r="C479" s="208"/>
      <c r="D479" s="208"/>
      <c r="E479" s="208"/>
      <c r="F479" s="80" t="s">
        <v>2</v>
      </c>
      <c r="G479" s="247">
        <f t="shared" ref="G479" si="609">Y458*100</f>
        <v>835</v>
      </c>
      <c r="H479" s="247"/>
      <c r="I479" s="247"/>
      <c r="J479" s="80" t="s">
        <v>0</v>
      </c>
      <c r="K479" s="247">
        <f t="shared" ref="K479" si="610">E472</f>
        <v>46.88</v>
      </c>
      <c r="L479" s="247"/>
      <c r="M479" s="247"/>
      <c r="N479" s="80" t="s">
        <v>1</v>
      </c>
      <c r="O479" s="213">
        <f t="shared" ref="O479" si="611">R475</f>
        <v>310</v>
      </c>
      <c r="P479" s="247"/>
      <c r="Q479" s="247"/>
      <c r="R479" s="80" t="s">
        <v>1</v>
      </c>
      <c r="S479" s="213">
        <f t="shared" ref="S479" si="612">ROUND(AD472,2)</f>
        <v>57.85</v>
      </c>
      <c r="T479" s="247"/>
      <c r="U479" s="247"/>
      <c r="V479" s="80" t="s">
        <v>4</v>
      </c>
      <c r="W479" s="256">
        <f t="shared" ref="W479" si="613">G479-K479+O479+S479</f>
        <v>1155.9699999999998</v>
      </c>
      <c r="X479" s="256"/>
      <c r="Y479" s="256"/>
      <c r="Z479" s="80" t="s">
        <v>4</v>
      </c>
      <c r="AA479" s="212">
        <f t="shared" si="608"/>
        <v>11.559699999999998</v>
      </c>
      <c r="AB479" s="212"/>
      <c r="AC479" s="212"/>
      <c r="AD479" s="80" t="s">
        <v>5</v>
      </c>
      <c r="AE479" s="80"/>
      <c r="AF479" s="80"/>
      <c r="AG479" s="80"/>
      <c r="AH479" s="80"/>
      <c r="AI479" s="80"/>
      <c r="AJ479" s="80"/>
      <c r="AK479" s="80"/>
      <c r="AL479" s="80"/>
      <c r="AM479" s="80"/>
      <c r="AN479" s="80"/>
      <c r="AO479" s="80"/>
    </row>
    <row r="480" spans="2:41" ht="10.5" customHeight="1" x14ac:dyDescent="0.2"/>
  </sheetData>
  <mergeCells count="1860">
    <mergeCell ref="W478:Y478"/>
    <mergeCell ref="AA478:AC478"/>
    <mergeCell ref="B479:E479"/>
    <mergeCell ref="G479:I479"/>
    <mergeCell ref="K479:M479"/>
    <mergeCell ref="O479:Q479"/>
    <mergeCell ref="S479:U479"/>
    <mergeCell ref="W479:Y479"/>
    <mergeCell ref="AA479:AC479"/>
    <mergeCell ref="B478:E478"/>
    <mergeCell ref="G478:I478"/>
    <mergeCell ref="K478:M478"/>
    <mergeCell ref="O478:Q478"/>
    <mergeCell ref="S478:U478"/>
    <mergeCell ref="R472:S473"/>
    <mergeCell ref="AC472:AC473"/>
    <mergeCell ref="AD472:AG473"/>
    <mergeCell ref="AH472:AI473"/>
    <mergeCell ref="M475:P475"/>
    <mergeCell ref="Q475:Q476"/>
    <mergeCell ref="R475:T476"/>
    <mergeCell ref="U475:V476"/>
    <mergeCell ref="M476:P476"/>
    <mergeCell ref="D472:D473"/>
    <mergeCell ref="E472:G473"/>
    <mergeCell ref="H472:I473"/>
    <mergeCell ref="N472:N473"/>
    <mergeCell ref="O472:Q473"/>
    <mergeCell ref="AN470:AO470"/>
    <mergeCell ref="E471:G471"/>
    <mergeCell ref="O471:S471"/>
    <mergeCell ref="AD471:AI471"/>
    <mergeCell ref="AL471:AN471"/>
    <mergeCell ref="AC470:AC471"/>
    <mergeCell ref="AD470:AF470"/>
    <mergeCell ref="AH470:AI470"/>
    <mergeCell ref="AJ470:AJ471"/>
    <mergeCell ref="AK470:AL470"/>
    <mergeCell ref="D470:D471"/>
    <mergeCell ref="E470:G470"/>
    <mergeCell ref="M470:M471"/>
    <mergeCell ref="N470:N471"/>
    <mergeCell ref="O470:S470"/>
    <mergeCell ref="AH468:AI468"/>
    <mergeCell ref="AJ468:AJ469"/>
    <mergeCell ref="AK468:AK469"/>
    <mergeCell ref="AL468:AL469"/>
    <mergeCell ref="E469:G469"/>
    <mergeCell ref="O469:S469"/>
    <mergeCell ref="AD469:AF469"/>
    <mergeCell ref="AH469:AI469"/>
    <mergeCell ref="R468:S468"/>
    <mergeCell ref="AB468:AB469"/>
    <mergeCell ref="AC468:AC469"/>
    <mergeCell ref="AD468:AF468"/>
    <mergeCell ref="AG468:AG469"/>
    <mergeCell ref="C468:C469"/>
    <mergeCell ref="D468:D469"/>
    <mergeCell ref="M468:M469"/>
    <mergeCell ref="N468:N469"/>
    <mergeCell ref="O468:P468"/>
    <mergeCell ref="B465:F465"/>
    <mergeCell ref="G465:I465"/>
    <mergeCell ref="K465:M465"/>
    <mergeCell ref="O465:T465"/>
    <mergeCell ref="K466:M466"/>
    <mergeCell ref="O466:T466"/>
    <mergeCell ref="B462:C462"/>
    <mergeCell ref="D462:H462"/>
    <mergeCell ref="I462:J462"/>
    <mergeCell ref="K462:AB462"/>
    <mergeCell ref="B464:F464"/>
    <mergeCell ref="G464:I464"/>
    <mergeCell ref="K464:M464"/>
    <mergeCell ref="O464:T464"/>
    <mergeCell ref="B460:N460"/>
    <mergeCell ref="O460:Q460"/>
    <mergeCell ref="R460:AL460"/>
    <mergeCell ref="B461:D461"/>
    <mergeCell ref="E461:AN461"/>
    <mergeCell ref="Y458:Z458"/>
    <mergeCell ref="AA458:AL458"/>
    <mergeCell ref="AM458:AO458"/>
    <mergeCell ref="B459:H459"/>
    <mergeCell ref="I459:K459"/>
    <mergeCell ref="L459:O459"/>
    <mergeCell ref="P459:R459"/>
    <mergeCell ref="S459:AL459"/>
    <mergeCell ref="B458:H458"/>
    <mergeCell ref="I458:K458"/>
    <mergeCell ref="L458:S458"/>
    <mergeCell ref="T458:V458"/>
    <mergeCell ref="W458:X458"/>
    <mergeCell ref="W454:Y454"/>
    <mergeCell ref="AA454:AC454"/>
    <mergeCell ref="B455:E455"/>
    <mergeCell ref="G455:I455"/>
    <mergeCell ref="K455:M455"/>
    <mergeCell ref="O455:Q455"/>
    <mergeCell ref="S455:U455"/>
    <mergeCell ref="W455:Y455"/>
    <mergeCell ref="AA455:AC455"/>
    <mergeCell ref="B454:E454"/>
    <mergeCell ref="G454:I454"/>
    <mergeCell ref="K454:M454"/>
    <mergeCell ref="O454:Q454"/>
    <mergeCell ref="S454:U454"/>
    <mergeCell ref="R448:S449"/>
    <mergeCell ref="AC448:AC449"/>
    <mergeCell ref="AD448:AG449"/>
    <mergeCell ref="AH448:AI449"/>
    <mergeCell ref="M451:P451"/>
    <mergeCell ref="Q451:Q452"/>
    <mergeCell ref="R451:T452"/>
    <mergeCell ref="U451:V452"/>
    <mergeCell ref="M452:P452"/>
    <mergeCell ref="D448:D449"/>
    <mergeCell ref="E448:G449"/>
    <mergeCell ref="H448:I449"/>
    <mergeCell ref="N448:N449"/>
    <mergeCell ref="O448:Q449"/>
    <mergeCell ref="AN446:AO446"/>
    <mergeCell ref="E447:G447"/>
    <mergeCell ref="O447:S447"/>
    <mergeCell ref="AD447:AI447"/>
    <mergeCell ref="AL447:AN447"/>
    <mergeCell ref="AC446:AC447"/>
    <mergeCell ref="AD446:AF446"/>
    <mergeCell ref="AH446:AI446"/>
    <mergeCell ref="AJ446:AJ447"/>
    <mergeCell ref="AK446:AL446"/>
    <mergeCell ref="D446:D447"/>
    <mergeCell ref="E446:G446"/>
    <mergeCell ref="M446:M447"/>
    <mergeCell ref="N446:N447"/>
    <mergeCell ref="O446:S446"/>
    <mergeCell ref="AH444:AI444"/>
    <mergeCell ref="AJ444:AJ445"/>
    <mergeCell ref="AK444:AK445"/>
    <mergeCell ref="AL444:AL445"/>
    <mergeCell ref="E445:G445"/>
    <mergeCell ref="O445:S445"/>
    <mergeCell ref="AD445:AF445"/>
    <mergeCell ref="AH445:AI445"/>
    <mergeCell ref="R444:S444"/>
    <mergeCell ref="AB444:AB445"/>
    <mergeCell ref="AC444:AC445"/>
    <mergeCell ref="AD444:AF444"/>
    <mergeCell ref="AG444:AG445"/>
    <mergeCell ref="C444:C445"/>
    <mergeCell ref="D444:D445"/>
    <mergeCell ref="M444:M445"/>
    <mergeCell ref="N444:N445"/>
    <mergeCell ref="O444:P444"/>
    <mergeCell ref="B441:F441"/>
    <mergeCell ref="G441:I441"/>
    <mergeCell ref="K441:M441"/>
    <mergeCell ref="O441:T441"/>
    <mergeCell ref="K442:M442"/>
    <mergeCell ref="O442:T442"/>
    <mergeCell ref="B438:C438"/>
    <mergeCell ref="D438:H438"/>
    <mergeCell ref="I438:J438"/>
    <mergeCell ref="K438:AB438"/>
    <mergeCell ref="B440:F440"/>
    <mergeCell ref="G440:I440"/>
    <mergeCell ref="K440:M440"/>
    <mergeCell ref="O440:T440"/>
    <mergeCell ref="B436:N436"/>
    <mergeCell ref="O436:Q436"/>
    <mergeCell ref="R436:AL436"/>
    <mergeCell ref="B437:D437"/>
    <mergeCell ref="E437:AN437"/>
    <mergeCell ref="Y434:Z434"/>
    <mergeCell ref="AA434:AL434"/>
    <mergeCell ref="AM434:AO434"/>
    <mergeCell ref="B435:H435"/>
    <mergeCell ref="I435:K435"/>
    <mergeCell ref="L435:O435"/>
    <mergeCell ref="P435:R435"/>
    <mergeCell ref="S435:AL435"/>
    <mergeCell ref="B434:H434"/>
    <mergeCell ref="I434:K434"/>
    <mergeCell ref="L434:S434"/>
    <mergeCell ref="T434:V434"/>
    <mergeCell ref="W434:X434"/>
    <mergeCell ref="W430:Y430"/>
    <mergeCell ref="AA430:AC430"/>
    <mergeCell ref="B431:E431"/>
    <mergeCell ref="G431:I431"/>
    <mergeCell ref="K431:M431"/>
    <mergeCell ref="O431:Q431"/>
    <mergeCell ref="S431:U431"/>
    <mergeCell ref="W431:Y431"/>
    <mergeCell ref="AA431:AC431"/>
    <mergeCell ref="B430:E430"/>
    <mergeCell ref="G430:I430"/>
    <mergeCell ref="K430:M430"/>
    <mergeCell ref="O430:Q430"/>
    <mergeCell ref="S430:U430"/>
    <mergeCell ref="R424:S425"/>
    <mergeCell ref="AC424:AC425"/>
    <mergeCell ref="AD424:AG425"/>
    <mergeCell ref="AH424:AI425"/>
    <mergeCell ref="M427:P427"/>
    <mergeCell ref="Q427:Q428"/>
    <mergeCell ref="R427:T428"/>
    <mergeCell ref="U427:V428"/>
    <mergeCell ref="M428:P428"/>
    <mergeCell ref="D424:D425"/>
    <mergeCell ref="E424:G425"/>
    <mergeCell ref="H424:I425"/>
    <mergeCell ref="N424:N425"/>
    <mergeCell ref="O424:Q425"/>
    <mergeCell ref="AN422:AO422"/>
    <mergeCell ref="E423:G423"/>
    <mergeCell ref="O423:S423"/>
    <mergeCell ref="AD423:AI423"/>
    <mergeCell ref="AL423:AN423"/>
    <mergeCell ref="AC422:AC423"/>
    <mergeCell ref="AD422:AF422"/>
    <mergeCell ref="AH422:AI422"/>
    <mergeCell ref="AJ422:AJ423"/>
    <mergeCell ref="AK422:AL422"/>
    <mergeCell ref="D422:D423"/>
    <mergeCell ref="E422:G422"/>
    <mergeCell ref="M422:M423"/>
    <mergeCell ref="N422:N423"/>
    <mergeCell ref="O422:S422"/>
    <mergeCell ref="AH420:AI420"/>
    <mergeCell ref="AJ420:AJ421"/>
    <mergeCell ref="AK420:AK421"/>
    <mergeCell ref="AL420:AL421"/>
    <mergeCell ref="E421:G421"/>
    <mergeCell ref="O421:S421"/>
    <mergeCell ref="AD421:AF421"/>
    <mergeCell ref="AH421:AI421"/>
    <mergeCell ref="R420:S420"/>
    <mergeCell ref="AB420:AB421"/>
    <mergeCell ref="AC420:AC421"/>
    <mergeCell ref="AD420:AF420"/>
    <mergeCell ref="AG420:AG421"/>
    <mergeCell ref="C420:C421"/>
    <mergeCell ref="D420:D421"/>
    <mergeCell ref="M420:M421"/>
    <mergeCell ref="N420:N421"/>
    <mergeCell ref="O420:P420"/>
    <mergeCell ref="B417:F417"/>
    <mergeCell ref="G417:I417"/>
    <mergeCell ref="K417:M417"/>
    <mergeCell ref="O417:T417"/>
    <mergeCell ref="K418:M418"/>
    <mergeCell ref="O418:T418"/>
    <mergeCell ref="B414:C414"/>
    <mergeCell ref="D414:H414"/>
    <mergeCell ref="I414:J414"/>
    <mergeCell ref="K414:AB414"/>
    <mergeCell ref="B416:F416"/>
    <mergeCell ref="G416:I416"/>
    <mergeCell ref="K416:M416"/>
    <mergeCell ref="O416:T416"/>
    <mergeCell ref="B412:N412"/>
    <mergeCell ref="O412:Q412"/>
    <mergeCell ref="R412:AL412"/>
    <mergeCell ref="B413:D413"/>
    <mergeCell ref="E413:AN413"/>
    <mergeCell ref="Y410:Z410"/>
    <mergeCell ref="AA410:AL410"/>
    <mergeCell ref="AM410:AO410"/>
    <mergeCell ref="B411:H411"/>
    <mergeCell ref="I411:K411"/>
    <mergeCell ref="L411:O411"/>
    <mergeCell ref="P411:R411"/>
    <mergeCell ref="S411:AL411"/>
    <mergeCell ref="B410:H410"/>
    <mergeCell ref="I410:K410"/>
    <mergeCell ref="L410:S410"/>
    <mergeCell ref="T410:V410"/>
    <mergeCell ref="W410:X410"/>
    <mergeCell ref="W406:Y406"/>
    <mergeCell ref="AA406:AC406"/>
    <mergeCell ref="B407:E407"/>
    <mergeCell ref="G407:I407"/>
    <mergeCell ref="K407:M407"/>
    <mergeCell ref="O407:Q407"/>
    <mergeCell ref="S407:U407"/>
    <mergeCell ref="W407:Y407"/>
    <mergeCell ref="AA407:AC407"/>
    <mergeCell ref="B406:E406"/>
    <mergeCell ref="G406:I406"/>
    <mergeCell ref="K406:M406"/>
    <mergeCell ref="O406:Q406"/>
    <mergeCell ref="S406:U406"/>
    <mergeCell ref="R400:S401"/>
    <mergeCell ref="AC400:AC401"/>
    <mergeCell ref="AD400:AG401"/>
    <mergeCell ref="AH400:AI401"/>
    <mergeCell ref="M403:P403"/>
    <mergeCell ref="Q403:Q404"/>
    <mergeCell ref="R403:T404"/>
    <mergeCell ref="U403:V404"/>
    <mergeCell ref="M404:P404"/>
    <mergeCell ref="D400:D401"/>
    <mergeCell ref="E400:G401"/>
    <mergeCell ref="H400:I401"/>
    <mergeCell ref="N400:N401"/>
    <mergeCell ref="O400:Q401"/>
    <mergeCell ref="AN398:AO398"/>
    <mergeCell ref="E399:G399"/>
    <mergeCell ref="O399:S399"/>
    <mergeCell ref="AD399:AI399"/>
    <mergeCell ref="AL399:AN399"/>
    <mergeCell ref="AC398:AC399"/>
    <mergeCell ref="AD398:AF398"/>
    <mergeCell ref="AH398:AI398"/>
    <mergeCell ref="AJ398:AJ399"/>
    <mergeCell ref="AK398:AL398"/>
    <mergeCell ref="D398:D399"/>
    <mergeCell ref="E398:G398"/>
    <mergeCell ref="M398:M399"/>
    <mergeCell ref="N398:N399"/>
    <mergeCell ref="O398:S398"/>
    <mergeCell ref="AH396:AI396"/>
    <mergeCell ref="AJ396:AJ397"/>
    <mergeCell ref="AK396:AK397"/>
    <mergeCell ref="AL396:AL397"/>
    <mergeCell ref="E397:G397"/>
    <mergeCell ref="O397:S397"/>
    <mergeCell ref="AD397:AF397"/>
    <mergeCell ref="AH397:AI397"/>
    <mergeCell ref="R396:S396"/>
    <mergeCell ref="AB396:AB397"/>
    <mergeCell ref="AC396:AC397"/>
    <mergeCell ref="AD396:AF396"/>
    <mergeCell ref="AG396:AG397"/>
    <mergeCell ref="C396:C397"/>
    <mergeCell ref="D396:D397"/>
    <mergeCell ref="M396:M397"/>
    <mergeCell ref="N396:N397"/>
    <mergeCell ref="O396:P396"/>
    <mergeCell ref="B393:F393"/>
    <mergeCell ref="G393:I393"/>
    <mergeCell ref="K393:M393"/>
    <mergeCell ref="O393:T393"/>
    <mergeCell ref="K394:M394"/>
    <mergeCell ref="O394:T394"/>
    <mergeCell ref="B390:C390"/>
    <mergeCell ref="D390:H390"/>
    <mergeCell ref="I390:J390"/>
    <mergeCell ref="K390:AB390"/>
    <mergeCell ref="B392:F392"/>
    <mergeCell ref="G392:I392"/>
    <mergeCell ref="K392:M392"/>
    <mergeCell ref="O392:T392"/>
    <mergeCell ref="B388:N388"/>
    <mergeCell ref="O388:Q388"/>
    <mergeCell ref="R388:AL388"/>
    <mergeCell ref="B389:D389"/>
    <mergeCell ref="E389:AN389"/>
    <mergeCell ref="Y386:Z386"/>
    <mergeCell ref="AA386:AL386"/>
    <mergeCell ref="AM386:AO386"/>
    <mergeCell ref="B387:H387"/>
    <mergeCell ref="I387:K387"/>
    <mergeCell ref="L387:O387"/>
    <mergeCell ref="P387:R387"/>
    <mergeCell ref="S387:AL387"/>
    <mergeCell ref="B386:H386"/>
    <mergeCell ref="I386:K386"/>
    <mergeCell ref="L386:S386"/>
    <mergeCell ref="T386:V386"/>
    <mergeCell ref="W386:X386"/>
    <mergeCell ref="W382:Y382"/>
    <mergeCell ref="AA382:AC382"/>
    <mergeCell ref="B383:E383"/>
    <mergeCell ref="G383:I383"/>
    <mergeCell ref="K383:M383"/>
    <mergeCell ref="O383:Q383"/>
    <mergeCell ref="S383:U383"/>
    <mergeCell ref="W383:Y383"/>
    <mergeCell ref="AA383:AC383"/>
    <mergeCell ref="B382:E382"/>
    <mergeCell ref="G382:I382"/>
    <mergeCell ref="K382:M382"/>
    <mergeCell ref="O382:Q382"/>
    <mergeCell ref="S382:U382"/>
    <mergeCell ref="R376:S377"/>
    <mergeCell ref="AC376:AC377"/>
    <mergeCell ref="AD376:AG377"/>
    <mergeCell ref="AH376:AI377"/>
    <mergeCell ref="M379:P379"/>
    <mergeCell ref="Q379:Q380"/>
    <mergeCell ref="R379:T380"/>
    <mergeCell ref="U379:V380"/>
    <mergeCell ref="M380:P380"/>
    <mergeCell ref="D376:D377"/>
    <mergeCell ref="E376:G377"/>
    <mergeCell ref="H376:I377"/>
    <mergeCell ref="N376:N377"/>
    <mergeCell ref="O376:Q377"/>
    <mergeCell ref="AN374:AO374"/>
    <mergeCell ref="E375:G375"/>
    <mergeCell ref="O375:S375"/>
    <mergeCell ref="AD375:AI375"/>
    <mergeCell ref="AL375:AN375"/>
    <mergeCell ref="AC374:AC375"/>
    <mergeCell ref="AD374:AF374"/>
    <mergeCell ref="AH374:AI374"/>
    <mergeCell ref="AJ374:AJ375"/>
    <mergeCell ref="AK374:AL374"/>
    <mergeCell ref="D374:D375"/>
    <mergeCell ref="E374:G374"/>
    <mergeCell ref="M374:M375"/>
    <mergeCell ref="N374:N375"/>
    <mergeCell ref="O374:S374"/>
    <mergeCell ref="AH372:AI372"/>
    <mergeCell ref="AJ372:AJ373"/>
    <mergeCell ref="AK372:AK373"/>
    <mergeCell ref="AL372:AL373"/>
    <mergeCell ref="E373:G373"/>
    <mergeCell ref="O373:S373"/>
    <mergeCell ref="AD373:AF373"/>
    <mergeCell ref="AH373:AI373"/>
    <mergeCell ref="R372:S372"/>
    <mergeCell ref="AB372:AB373"/>
    <mergeCell ref="AC372:AC373"/>
    <mergeCell ref="AD372:AF372"/>
    <mergeCell ref="AG372:AG373"/>
    <mergeCell ref="C372:C373"/>
    <mergeCell ref="D372:D373"/>
    <mergeCell ref="M372:M373"/>
    <mergeCell ref="N372:N373"/>
    <mergeCell ref="O372:P372"/>
    <mergeCell ref="B369:F369"/>
    <mergeCell ref="G369:I369"/>
    <mergeCell ref="K369:M369"/>
    <mergeCell ref="O369:T369"/>
    <mergeCell ref="K370:M370"/>
    <mergeCell ref="O370:T370"/>
    <mergeCell ref="B366:C366"/>
    <mergeCell ref="D366:H366"/>
    <mergeCell ref="I366:J366"/>
    <mergeCell ref="K366:AB366"/>
    <mergeCell ref="B368:F368"/>
    <mergeCell ref="G368:I368"/>
    <mergeCell ref="K368:M368"/>
    <mergeCell ref="O368:T368"/>
    <mergeCell ref="B364:N364"/>
    <mergeCell ref="O364:Q364"/>
    <mergeCell ref="R364:AL364"/>
    <mergeCell ref="B365:D365"/>
    <mergeCell ref="E365:AN365"/>
    <mergeCell ref="Y362:Z362"/>
    <mergeCell ref="AA362:AL362"/>
    <mergeCell ref="AM362:AO362"/>
    <mergeCell ref="B363:H363"/>
    <mergeCell ref="I363:K363"/>
    <mergeCell ref="L363:O363"/>
    <mergeCell ref="P363:R363"/>
    <mergeCell ref="S363:AL363"/>
    <mergeCell ref="B362:H362"/>
    <mergeCell ref="I362:K362"/>
    <mergeCell ref="L362:S362"/>
    <mergeCell ref="T362:V362"/>
    <mergeCell ref="W362:X362"/>
    <mergeCell ref="W358:Y358"/>
    <mergeCell ref="AA358:AC358"/>
    <mergeCell ref="B359:E359"/>
    <mergeCell ref="G359:I359"/>
    <mergeCell ref="K359:M359"/>
    <mergeCell ref="O359:Q359"/>
    <mergeCell ref="S359:U359"/>
    <mergeCell ref="W359:Y359"/>
    <mergeCell ref="AA359:AC359"/>
    <mergeCell ref="B358:E358"/>
    <mergeCell ref="G358:I358"/>
    <mergeCell ref="K358:M358"/>
    <mergeCell ref="O358:Q358"/>
    <mergeCell ref="S358:U358"/>
    <mergeCell ref="R352:S353"/>
    <mergeCell ref="AC352:AC353"/>
    <mergeCell ref="AD352:AG353"/>
    <mergeCell ref="AH352:AI353"/>
    <mergeCell ref="M355:P355"/>
    <mergeCell ref="Q355:Q356"/>
    <mergeCell ref="R355:T356"/>
    <mergeCell ref="U355:V356"/>
    <mergeCell ref="M356:P356"/>
    <mergeCell ref="D352:D353"/>
    <mergeCell ref="E352:G353"/>
    <mergeCell ref="H352:I353"/>
    <mergeCell ref="N352:N353"/>
    <mergeCell ref="O352:Q353"/>
    <mergeCell ref="AN350:AO350"/>
    <mergeCell ref="E351:G351"/>
    <mergeCell ref="O351:S351"/>
    <mergeCell ref="AD351:AI351"/>
    <mergeCell ref="AL351:AN351"/>
    <mergeCell ref="AC350:AC351"/>
    <mergeCell ref="AD350:AF350"/>
    <mergeCell ref="AH350:AI350"/>
    <mergeCell ref="AJ350:AJ351"/>
    <mergeCell ref="AK350:AL350"/>
    <mergeCell ref="D350:D351"/>
    <mergeCell ref="E350:G350"/>
    <mergeCell ref="M350:M351"/>
    <mergeCell ref="N350:N351"/>
    <mergeCell ref="O350:S350"/>
    <mergeCell ref="AH348:AI348"/>
    <mergeCell ref="AJ348:AJ349"/>
    <mergeCell ref="AK348:AK349"/>
    <mergeCell ref="AL348:AL349"/>
    <mergeCell ref="E349:G349"/>
    <mergeCell ref="O349:S349"/>
    <mergeCell ref="AD349:AF349"/>
    <mergeCell ref="AH349:AI349"/>
    <mergeCell ref="R348:S348"/>
    <mergeCell ref="AB348:AB349"/>
    <mergeCell ref="AC348:AC349"/>
    <mergeCell ref="AD348:AF348"/>
    <mergeCell ref="AG348:AG349"/>
    <mergeCell ref="C348:C349"/>
    <mergeCell ref="D348:D349"/>
    <mergeCell ref="M348:M349"/>
    <mergeCell ref="N348:N349"/>
    <mergeCell ref="O348:P348"/>
    <mergeCell ref="B345:F345"/>
    <mergeCell ref="G345:I345"/>
    <mergeCell ref="K345:M345"/>
    <mergeCell ref="O345:T345"/>
    <mergeCell ref="K346:M346"/>
    <mergeCell ref="O346:T346"/>
    <mergeCell ref="B342:C342"/>
    <mergeCell ref="D342:H342"/>
    <mergeCell ref="I342:J342"/>
    <mergeCell ref="K342:AB342"/>
    <mergeCell ref="B344:F344"/>
    <mergeCell ref="G344:I344"/>
    <mergeCell ref="K344:M344"/>
    <mergeCell ref="O344:T344"/>
    <mergeCell ref="B340:N340"/>
    <mergeCell ref="O340:Q340"/>
    <mergeCell ref="R340:AL340"/>
    <mergeCell ref="B341:D341"/>
    <mergeCell ref="E341:AN341"/>
    <mergeCell ref="Y338:Z338"/>
    <mergeCell ref="AA338:AL338"/>
    <mergeCell ref="AM338:AO338"/>
    <mergeCell ref="B339:H339"/>
    <mergeCell ref="I339:K339"/>
    <mergeCell ref="L339:O339"/>
    <mergeCell ref="P339:R339"/>
    <mergeCell ref="S339:AL339"/>
    <mergeCell ref="B338:H338"/>
    <mergeCell ref="I338:K338"/>
    <mergeCell ref="L338:S338"/>
    <mergeCell ref="T338:V338"/>
    <mergeCell ref="W338:X338"/>
    <mergeCell ref="W334:Y334"/>
    <mergeCell ref="AA334:AC334"/>
    <mergeCell ref="B335:E335"/>
    <mergeCell ref="G335:I335"/>
    <mergeCell ref="K335:M335"/>
    <mergeCell ref="O335:Q335"/>
    <mergeCell ref="S335:U335"/>
    <mergeCell ref="W335:Y335"/>
    <mergeCell ref="AA335:AC335"/>
    <mergeCell ref="B334:E334"/>
    <mergeCell ref="G334:I334"/>
    <mergeCell ref="K334:M334"/>
    <mergeCell ref="O334:Q334"/>
    <mergeCell ref="S334:U334"/>
    <mergeCell ref="R328:S329"/>
    <mergeCell ref="AC328:AC329"/>
    <mergeCell ref="AD328:AG329"/>
    <mergeCell ref="AH328:AI329"/>
    <mergeCell ref="M331:P331"/>
    <mergeCell ref="Q331:Q332"/>
    <mergeCell ref="R331:T332"/>
    <mergeCell ref="U331:V332"/>
    <mergeCell ref="M332:P332"/>
    <mergeCell ref="D328:D329"/>
    <mergeCell ref="E328:G329"/>
    <mergeCell ref="H328:I329"/>
    <mergeCell ref="N328:N329"/>
    <mergeCell ref="O328:Q329"/>
    <mergeCell ref="AN326:AO326"/>
    <mergeCell ref="E327:G327"/>
    <mergeCell ref="O327:S327"/>
    <mergeCell ref="AD327:AI327"/>
    <mergeCell ref="AL327:AN327"/>
    <mergeCell ref="AC326:AC327"/>
    <mergeCell ref="AD326:AF326"/>
    <mergeCell ref="AH326:AI326"/>
    <mergeCell ref="AJ326:AJ327"/>
    <mergeCell ref="AK326:AL326"/>
    <mergeCell ref="D326:D327"/>
    <mergeCell ref="E326:G326"/>
    <mergeCell ref="M326:M327"/>
    <mergeCell ref="N326:N327"/>
    <mergeCell ref="O326:S326"/>
    <mergeCell ref="AH324:AI324"/>
    <mergeCell ref="AJ324:AJ325"/>
    <mergeCell ref="AK324:AK325"/>
    <mergeCell ref="AL324:AL325"/>
    <mergeCell ref="E325:G325"/>
    <mergeCell ref="O325:S325"/>
    <mergeCell ref="AD325:AF325"/>
    <mergeCell ref="AH325:AI325"/>
    <mergeCell ref="R324:S324"/>
    <mergeCell ref="AB324:AB325"/>
    <mergeCell ref="AC324:AC325"/>
    <mergeCell ref="AD324:AF324"/>
    <mergeCell ref="AG324:AG325"/>
    <mergeCell ref="C324:C325"/>
    <mergeCell ref="D324:D325"/>
    <mergeCell ref="M324:M325"/>
    <mergeCell ref="N324:N325"/>
    <mergeCell ref="O324:P324"/>
    <mergeCell ref="B321:F321"/>
    <mergeCell ref="G321:I321"/>
    <mergeCell ref="K321:M321"/>
    <mergeCell ref="O321:T321"/>
    <mergeCell ref="K322:M322"/>
    <mergeCell ref="O322:T322"/>
    <mergeCell ref="B318:C318"/>
    <mergeCell ref="D318:H318"/>
    <mergeCell ref="I318:J318"/>
    <mergeCell ref="K318:AB318"/>
    <mergeCell ref="B320:F320"/>
    <mergeCell ref="G320:I320"/>
    <mergeCell ref="K320:M320"/>
    <mergeCell ref="O320:T320"/>
    <mergeCell ref="B316:N316"/>
    <mergeCell ref="O316:Q316"/>
    <mergeCell ref="R316:AL316"/>
    <mergeCell ref="B317:D317"/>
    <mergeCell ref="E317:AN317"/>
    <mergeCell ref="Y314:Z314"/>
    <mergeCell ref="AA314:AL314"/>
    <mergeCell ref="AM314:AO314"/>
    <mergeCell ref="B315:H315"/>
    <mergeCell ref="I315:K315"/>
    <mergeCell ref="L315:O315"/>
    <mergeCell ref="P315:R315"/>
    <mergeCell ref="S315:AL315"/>
    <mergeCell ref="B314:H314"/>
    <mergeCell ref="I314:K314"/>
    <mergeCell ref="L314:S314"/>
    <mergeCell ref="T314:V314"/>
    <mergeCell ref="W314:X314"/>
    <mergeCell ref="W310:Y310"/>
    <mergeCell ref="AA310:AC310"/>
    <mergeCell ref="B311:E311"/>
    <mergeCell ref="G311:I311"/>
    <mergeCell ref="K311:M311"/>
    <mergeCell ref="O311:Q311"/>
    <mergeCell ref="S311:U311"/>
    <mergeCell ref="W311:Y311"/>
    <mergeCell ref="AA311:AC311"/>
    <mergeCell ref="B310:E310"/>
    <mergeCell ref="G310:I310"/>
    <mergeCell ref="K310:M310"/>
    <mergeCell ref="O310:Q310"/>
    <mergeCell ref="S310:U310"/>
    <mergeCell ref="R304:S305"/>
    <mergeCell ref="AC304:AC305"/>
    <mergeCell ref="AD304:AG305"/>
    <mergeCell ref="AH304:AI305"/>
    <mergeCell ref="M307:P307"/>
    <mergeCell ref="Q307:Q308"/>
    <mergeCell ref="R307:T308"/>
    <mergeCell ref="U307:V308"/>
    <mergeCell ref="M308:P308"/>
    <mergeCell ref="D304:D305"/>
    <mergeCell ref="E304:G305"/>
    <mergeCell ref="H304:I305"/>
    <mergeCell ref="N304:N305"/>
    <mergeCell ref="O304:Q305"/>
    <mergeCell ref="AN302:AO302"/>
    <mergeCell ref="E303:G303"/>
    <mergeCell ref="O303:S303"/>
    <mergeCell ref="AD303:AI303"/>
    <mergeCell ref="AL303:AN303"/>
    <mergeCell ref="AC302:AC303"/>
    <mergeCell ref="AD302:AF302"/>
    <mergeCell ref="AH302:AI302"/>
    <mergeCell ref="AJ302:AJ303"/>
    <mergeCell ref="AK302:AL302"/>
    <mergeCell ref="D302:D303"/>
    <mergeCell ref="E302:G302"/>
    <mergeCell ref="M302:M303"/>
    <mergeCell ref="N302:N303"/>
    <mergeCell ref="O302:S302"/>
    <mergeCell ref="AH300:AI300"/>
    <mergeCell ref="AJ300:AJ301"/>
    <mergeCell ref="AK300:AK301"/>
    <mergeCell ref="AL300:AL301"/>
    <mergeCell ref="E301:G301"/>
    <mergeCell ref="O301:S301"/>
    <mergeCell ref="AD301:AF301"/>
    <mergeCell ref="AH301:AI301"/>
    <mergeCell ref="R300:S300"/>
    <mergeCell ref="AB300:AB301"/>
    <mergeCell ref="AC300:AC301"/>
    <mergeCell ref="AD300:AF300"/>
    <mergeCell ref="AG300:AG301"/>
    <mergeCell ref="C300:C301"/>
    <mergeCell ref="D300:D301"/>
    <mergeCell ref="M300:M301"/>
    <mergeCell ref="N300:N301"/>
    <mergeCell ref="O300:P300"/>
    <mergeCell ref="B297:F297"/>
    <mergeCell ref="G297:I297"/>
    <mergeCell ref="K297:M297"/>
    <mergeCell ref="O297:T297"/>
    <mergeCell ref="K298:M298"/>
    <mergeCell ref="O298:T298"/>
    <mergeCell ref="B294:C294"/>
    <mergeCell ref="D294:H294"/>
    <mergeCell ref="I294:J294"/>
    <mergeCell ref="K294:AB294"/>
    <mergeCell ref="B296:F296"/>
    <mergeCell ref="G296:I296"/>
    <mergeCell ref="K296:M296"/>
    <mergeCell ref="O296:T296"/>
    <mergeCell ref="B292:N292"/>
    <mergeCell ref="O292:Q292"/>
    <mergeCell ref="R292:AL292"/>
    <mergeCell ref="B293:D293"/>
    <mergeCell ref="E293:AN293"/>
    <mergeCell ref="Y290:Z290"/>
    <mergeCell ref="AA290:AL290"/>
    <mergeCell ref="AM290:AO290"/>
    <mergeCell ref="B291:H291"/>
    <mergeCell ref="I291:K291"/>
    <mergeCell ref="L291:O291"/>
    <mergeCell ref="P291:R291"/>
    <mergeCell ref="S291:AL291"/>
    <mergeCell ref="B290:H290"/>
    <mergeCell ref="I290:K290"/>
    <mergeCell ref="L290:S290"/>
    <mergeCell ref="T290:V290"/>
    <mergeCell ref="W290:X290"/>
    <mergeCell ref="W286:Y286"/>
    <mergeCell ref="AA286:AC286"/>
    <mergeCell ref="B287:E287"/>
    <mergeCell ref="G287:I287"/>
    <mergeCell ref="K287:M287"/>
    <mergeCell ref="O287:Q287"/>
    <mergeCell ref="S287:U287"/>
    <mergeCell ref="W287:Y287"/>
    <mergeCell ref="AA287:AC287"/>
    <mergeCell ref="B286:E286"/>
    <mergeCell ref="G286:I286"/>
    <mergeCell ref="K286:M286"/>
    <mergeCell ref="O286:Q286"/>
    <mergeCell ref="S286:U286"/>
    <mergeCell ref="R280:S281"/>
    <mergeCell ref="AC280:AC281"/>
    <mergeCell ref="AD280:AG281"/>
    <mergeCell ref="AH280:AI281"/>
    <mergeCell ref="M283:P283"/>
    <mergeCell ref="Q283:Q284"/>
    <mergeCell ref="R283:T284"/>
    <mergeCell ref="U283:V284"/>
    <mergeCell ref="M284:P284"/>
    <mergeCell ref="D280:D281"/>
    <mergeCell ref="E280:G281"/>
    <mergeCell ref="H280:I281"/>
    <mergeCell ref="N280:N281"/>
    <mergeCell ref="O280:Q281"/>
    <mergeCell ref="AN278:AO278"/>
    <mergeCell ref="E279:G279"/>
    <mergeCell ref="O279:S279"/>
    <mergeCell ref="AD279:AI279"/>
    <mergeCell ref="AL279:AN279"/>
    <mergeCell ref="AC278:AC279"/>
    <mergeCell ref="AD278:AF278"/>
    <mergeCell ref="AH278:AI278"/>
    <mergeCell ref="AJ278:AJ279"/>
    <mergeCell ref="AK278:AL278"/>
    <mergeCell ref="D278:D279"/>
    <mergeCell ref="E278:G278"/>
    <mergeCell ref="M278:M279"/>
    <mergeCell ref="N278:N279"/>
    <mergeCell ref="O278:S278"/>
    <mergeCell ref="AH276:AI276"/>
    <mergeCell ref="AJ276:AJ277"/>
    <mergeCell ref="AK276:AK277"/>
    <mergeCell ref="AL276:AL277"/>
    <mergeCell ref="E277:G277"/>
    <mergeCell ref="O277:S277"/>
    <mergeCell ref="AD277:AF277"/>
    <mergeCell ref="AH277:AI277"/>
    <mergeCell ref="R276:S276"/>
    <mergeCell ref="AB276:AB277"/>
    <mergeCell ref="AC276:AC277"/>
    <mergeCell ref="AD276:AF276"/>
    <mergeCell ref="AG276:AG277"/>
    <mergeCell ref="C276:C277"/>
    <mergeCell ref="D276:D277"/>
    <mergeCell ref="M276:M277"/>
    <mergeCell ref="N276:N277"/>
    <mergeCell ref="O276:P276"/>
    <mergeCell ref="B273:F273"/>
    <mergeCell ref="G273:I273"/>
    <mergeCell ref="K273:M273"/>
    <mergeCell ref="O273:T273"/>
    <mergeCell ref="K274:M274"/>
    <mergeCell ref="O274:T274"/>
    <mergeCell ref="B270:C270"/>
    <mergeCell ref="D270:H270"/>
    <mergeCell ref="I270:J270"/>
    <mergeCell ref="K270:AB270"/>
    <mergeCell ref="B272:F272"/>
    <mergeCell ref="G272:I272"/>
    <mergeCell ref="K272:M272"/>
    <mergeCell ref="O272:T272"/>
    <mergeCell ref="B268:N268"/>
    <mergeCell ref="O268:Q268"/>
    <mergeCell ref="R268:AL268"/>
    <mergeCell ref="B269:D269"/>
    <mergeCell ref="E269:AN269"/>
    <mergeCell ref="Y266:Z266"/>
    <mergeCell ref="AA266:AL266"/>
    <mergeCell ref="AM266:AO266"/>
    <mergeCell ref="B267:H267"/>
    <mergeCell ref="I267:K267"/>
    <mergeCell ref="L267:O267"/>
    <mergeCell ref="P267:R267"/>
    <mergeCell ref="S267:AL267"/>
    <mergeCell ref="B266:H266"/>
    <mergeCell ref="I266:K266"/>
    <mergeCell ref="L266:S266"/>
    <mergeCell ref="T266:V266"/>
    <mergeCell ref="W266:X266"/>
    <mergeCell ref="W262:Y262"/>
    <mergeCell ref="AA262:AC262"/>
    <mergeCell ref="B263:E263"/>
    <mergeCell ref="G263:I263"/>
    <mergeCell ref="K263:M263"/>
    <mergeCell ref="O263:Q263"/>
    <mergeCell ref="S263:U263"/>
    <mergeCell ref="W263:Y263"/>
    <mergeCell ref="AA263:AC263"/>
    <mergeCell ref="B262:E262"/>
    <mergeCell ref="G262:I262"/>
    <mergeCell ref="K262:M262"/>
    <mergeCell ref="O262:Q262"/>
    <mergeCell ref="S262:U262"/>
    <mergeCell ref="R256:S257"/>
    <mergeCell ref="AC256:AC257"/>
    <mergeCell ref="AD256:AG257"/>
    <mergeCell ref="AH256:AI257"/>
    <mergeCell ref="M259:P259"/>
    <mergeCell ref="Q259:Q260"/>
    <mergeCell ref="R259:T260"/>
    <mergeCell ref="U259:V260"/>
    <mergeCell ref="M260:P260"/>
    <mergeCell ref="D256:D257"/>
    <mergeCell ref="E256:G257"/>
    <mergeCell ref="H256:I257"/>
    <mergeCell ref="N256:N257"/>
    <mergeCell ref="O256:Q257"/>
    <mergeCell ref="AN254:AO254"/>
    <mergeCell ref="E255:G255"/>
    <mergeCell ref="O255:S255"/>
    <mergeCell ref="AD255:AI255"/>
    <mergeCell ref="AL255:AN255"/>
    <mergeCell ref="AC254:AC255"/>
    <mergeCell ref="AD254:AF254"/>
    <mergeCell ref="AH254:AI254"/>
    <mergeCell ref="AJ254:AJ255"/>
    <mergeCell ref="AK254:AL254"/>
    <mergeCell ref="D254:D255"/>
    <mergeCell ref="E254:G254"/>
    <mergeCell ref="M254:M255"/>
    <mergeCell ref="N254:N255"/>
    <mergeCell ref="O254:S254"/>
    <mergeCell ref="AH252:AI252"/>
    <mergeCell ref="AJ252:AJ253"/>
    <mergeCell ref="AK252:AK253"/>
    <mergeCell ref="AL252:AL253"/>
    <mergeCell ref="E253:G253"/>
    <mergeCell ref="O253:S253"/>
    <mergeCell ref="AD253:AF253"/>
    <mergeCell ref="AH253:AI253"/>
    <mergeCell ref="R252:S252"/>
    <mergeCell ref="AB252:AB253"/>
    <mergeCell ref="AC252:AC253"/>
    <mergeCell ref="AD252:AF252"/>
    <mergeCell ref="AG252:AG253"/>
    <mergeCell ref="C252:C253"/>
    <mergeCell ref="D252:D253"/>
    <mergeCell ref="M252:M253"/>
    <mergeCell ref="N252:N253"/>
    <mergeCell ref="O252:P252"/>
    <mergeCell ref="B249:F249"/>
    <mergeCell ref="G249:I249"/>
    <mergeCell ref="K249:M249"/>
    <mergeCell ref="O249:T249"/>
    <mergeCell ref="K250:M250"/>
    <mergeCell ref="O250:T250"/>
    <mergeCell ref="B246:C246"/>
    <mergeCell ref="D246:H246"/>
    <mergeCell ref="I246:J246"/>
    <mergeCell ref="K246:AB246"/>
    <mergeCell ref="B248:F248"/>
    <mergeCell ref="G248:I248"/>
    <mergeCell ref="K248:M248"/>
    <mergeCell ref="O248:T248"/>
    <mergeCell ref="B244:N244"/>
    <mergeCell ref="O244:Q244"/>
    <mergeCell ref="R244:AL244"/>
    <mergeCell ref="B245:D245"/>
    <mergeCell ref="E245:AN245"/>
    <mergeCell ref="Y242:Z242"/>
    <mergeCell ref="AA242:AL242"/>
    <mergeCell ref="AM242:AO242"/>
    <mergeCell ref="B243:H243"/>
    <mergeCell ref="I243:K243"/>
    <mergeCell ref="L243:O243"/>
    <mergeCell ref="P243:R243"/>
    <mergeCell ref="S243:AL243"/>
    <mergeCell ref="B242:H242"/>
    <mergeCell ref="I242:K242"/>
    <mergeCell ref="L242:S242"/>
    <mergeCell ref="T242:V242"/>
    <mergeCell ref="W242:X242"/>
    <mergeCell ref="W238:Y238"/>
    <mergeCell ref="AA238:AC238"/>
    <mergeCell ref="B239:E239"/>
    <mergeCell ref="G239:I239"/>
    <mergeCell ref="K239:M239"/>
    <mergeCell ref="O239:Q239"/>
    <mergeCell ref="S239:U239"/>
    <mergeCell ref="W239:Y239"/>
    <mergeCell ref="AA239:AC239"/>
    <mergeCell ref="B238:E238"/>
    <mergeCell ref="G238:I238"/>
    <mergeCell ref="K238:M238"/>
    <mergeCell ref="O238:Q238"/>
    <mergeCell ref="S238:U238"/>
    <mergeCell ref="R232:S233"/>
    <mergeCell ref="AC232:AC233"/>
    <mergeCell ref="AD232:AG233"/>
    <mergeCell ref="AH232:AI233"/>
    <mergeCell ref="M235:P235"/>
    <mergeCell ref="Q235:Q236"/>
    <mergeCell ref="R235:T236"/>
    <mergeCell ref="U235:V236"/>
    <mergeCell ref="M236:P236"/>
    <mergeCell ref="D232:D233"/>
    <mergeCell ref="E232:G233"/>
    <mergeCell ref="H232:I233"/>
    <mergeCell ref="N232:N233"/>
    <mergeCell ref="O232:Q233"/>
    <mergeCell ref="AN230:AO230"/>
    <mergeCell ref="E231:G231"/>
    <mergeCell ref="O231:S231"/>
    <mergeCell ref="AD231:AI231"/>
    <mergeCell ref="AL231:AN231"/>
    <mergeCell ref="AC230:AC231"/>
    <mergeCell ref="AD230:AF230"/>
    <mergeCell ref="AH230:AI230"/>
    <mergeCell ref="AJ230:AJ231"/>
    <mergeCell ref="AK230:AL230"/>
    <mergeCell ref="D230:D231"/>
    <mergeCell ref="E230:G230"/>
    <mergeCell ref="M230:M231"/>
    <mergeCell ref="N230:N231"/>
    <mergeCell ref="O230:S230"/>
    <mergeCell ref="AH228:AI228"/>
    <mergeCell ref="AJ228:AJ229"/>
    <mergeCell ref="AK228:AK229"/>
    <mergeCell ref="AL228:AL229"/>
    <mergeCell ref="E229:G229"/>
    <mergeCell ref="O229:S229"/>
    <mergeCell ref="AD229:AF229"/>
    <mergeCell ref="AH229:AI229"/>
    <mergeCell ref="R228:S228"/>
    <mergeCell ref="AB228:AB229"/>
    <mergeCell ref="AC228:AC229"/>
    <mergeCell ref="AD228:AF228"/>
    <mergeCell ref="AG228:AG229"/>
    <mergeCell ref="C228:C229"/>
    <mergeCell ref="D228:D229"/>
    <mergeCell ref="M228:M229"/>
    <mergeCell ref="N228:N229"/>
    <mergeCell ref="O228:P228"/>
    <mergeCell ref="B225:F225"/>
    <mergeCell ref="G225:I225"/>
    <mergeCell ref="K225:M225"/>
    <mergeCell ref="O225:T225"/>
    <mergeCell ref="K226:M226"/>
    <mergeCell ref="O226:T226"/>
    <mergeCell ref="B222:C222"/>
    <mergeCell ref="D222:H222"/>
    <mergeCell ref="I222:J222"/>
    <mergeCell ref="K222:AB222"/>
    <mergeCell ref="B224:F224"/>
    <mergeCell ref="G224:I224"/>
    <mergeCell ref="K224:M224"/>
    <mergeCell ref="O224:T224"/>
    <mergeCell ref="B220:N220"/>
    <mergeCell ref="O220:Q220"/>
    <mergeCell ref="R220:AL220"/>
    <mergeCell ref="B221:D221"/>
    <mergeCell ref="E221:AN221"/>
    <mergeCell ref="Y218:Z218"/>
    <mergeCell ref="AA218:AL218"/>
    <mergeCell ref="AM218:AO218"/>
    <mergeCell ref="B219:H219"/>
    <mergeCell ref="I219:K219"/>
    <mergeCell ref="L219:O219"/>
    <mergeCell ref="P219:R219"/>
    <mergeCell ref="S219:AL219"/>
    <mergeCell ref="B218:H218"/>
    <mergeCell ref="I218:K218"/>
    <mergeCell ref="L218:S218"/>
    <mergeCell ref="T218:V218"/>
    <mergeCell ref="W218:X218"/>
    <mergeCell ref="W214:Y214"/>
    <mergeCell ref="AA214:AC214"/>
    <mergeCell ref="B215:E215"/>
    <mergeCell ref="G215:I215"/>
    <mergeCell ref="K215:M215"/>
    <mergeCell ref="O215:Q215"/>
    <mergeCell ref="S215:U215"/>
    <mergeCell ref="W215:Y215"/>
    <mergeCell ref="AA215:AC215"/>
    <mergeCell ref="B214:E214"/>
    <mergeCell ref="G214:I214"/>
    <mergeCell ref="K214:M214"/>
    <mergeCell ref="O214:Q214"/>
    <mergeCell ref="S214:U214"/>
    <mergeCell ref="R208:S209"/>
    <mergeCell ref="AC208:AC209"/>
    <mergeCell ref="AD208:AG209"/>
    <mergeCell ref="AH208:AI209"/>
    <mergeCell ref="M211:P211"/>
    <mergeCell ref="Q211:Q212"/>
    <mergeCell ref="R211:T212"/>
    <mergeCell ref="U211:V212"/>
    <mergeCell ref="M212:P212"/>
    <mergeCell ref="D208:D209"/>
    <mergeCell ref="E208:G209"/>
    <mergeCell ref="H208:I209"/>
    <mergeCell ref="N208:N209"/>
    <mergeCell ref="O208:Q209"/>
    <mergeCell ref="AN206:AO206"/>
    <mergeCell ref="E207:G207"/>
    <mergeCell ref="O207:S207"/>
    <mergeCell ref="AD207:AI207"/>
    <mergeCell ref="AL207:AN207"/>
    <mergeCell ref="AC206:AC207"/>
    <mergeCell ref="AD206:AF206"/>
    <mergeCell ref="AH206:AI206"/>
    <mergeCell ref="AJ206:AJ207"/>
    <mergeCell ref="AK206:AL206"/>
    <mergeCell ref="D206:D207"/>
    <mergeCell ref="E206:G206"/>
    <mergeCell ref="M206:M207"/>
    <mergeCell ref="N206:N207"/>
    <mergeCell ref="O206:S206"/>
    <mergeCell ref="AH204:AI204"/>
    <mergeCell ref="AJ204:AJ205"/>
    <mergeCell ref="AK204:AK205"/>
    <mergeCell ref="AL204:AL205"/>
    <mergeCell ref="E205:G205"/>
    <mergeCell ref="O205:S205"/>
    <mergeCell ref="AD205:AF205"/>
    <mergeCell ref="AH205:AI205"/>
    <mergeCell ref="R204:S204"/>
    <mergeCell ref="AB204:AB205"/>
    <mergeCell ref="AC204:AC205"/>
    <mergeCell ref="AD204:AF204"/>
    <mergeCell ref="AG204:AG205"/>
    <mergeCell ref="C204:C205"/>
    <mergeCell ref="D204:D205"/>
    <mergeCell ref="M204:M205"/>
    <mergeCell ref="N204:N205"/>
    <mergeCell ref="O204:P204"/>
    <mergeCell ref="B201:F201"/>
    <mergeCell ref="G201:I201"/>
    <mergeCell ref="K201:M201"/>
    <mergeCell ref="O201:T201"/>
    <mergeCell ref="K202:M202"/>
    <mergeCell ref="O202:T202"/>
    <mergeCell ref="B199:C199"/>
    <mergeCell ref="D199:H199"/>
    <mergeCell ref="I199:J199"/>
    <mergeCell ref="K199:AB199"/>
    <mergeCell ref="B200:F200"/>
    <mergeCell ref="G200:I200"/>
    <mergeCell ref="K200:M200"/>
    <mergeCell ref="O200:T200"/>
    <mergeCell ref="B197:N197"/>
    <mergeCell ref="O197:Q197"/>
    <mergeCell ref="R197:AL197"/>
    <mergeCell ref="B198:D198"/>
    <mergeCell ref="E198:AN198"/>
    <mergeCell ref="Y195:Z195"/>
    <mergeCell ref="AA195:AL195"/>
    <mergeCell ref="AM195:AO195"/>
    <mergeCell ref="B196:H196"/>
    <mergeCell ref="I196:K196"/>
    <mergeCell ref="L196:O196"/>
    <mergeCell ref="P196:R196"/>
    <mergeCell ref="S196:AL196"/>
    <mergeCell ref="B195:H195"/>
    <mergeCell ref="I195:K195"/>
    <mergeCell ref="L195:S195"/>
    <mergeCell ref="T195:V195"/>
    <mergeCell ref="W195:X195"/>
    <mergeCell ref="W191:Y191"/>
    <mergeCell ref="AA191:AC191"/>
    <mergeCell ref="B192:E192"/>
    <mergeCell ref="G192:I192"/>
    <mergeCell ref="K192:M192"/>
    <mergeCell ref="O192:Q192"/>
    <mergeCell ref="S192:U192"/>
    <mergeCell ref="W192:Y192"/>
    <mergeCell ref="AA192:AC192"/>
    <mergeCell ref="B191:E191"/>
    <mergeCell ref="G191:I191"/>
    <mergeCell ref="K191:M191"/>
    <mergeCell ref="O191:Q191"/>
    <mergeCell ref="S191:U191"/>
    <mergeCell ref="R185:S186"/>
    <mergeCell ref="AC185:AC186"/>
    <mergeCell ref="AD185:AG186"/>
    <mergeCell ref="AH185:AI186"/>
    <mergeCell ref="M188:P188"/>
    <mergeCell ref="Q188:Q189"/>
    <mergeCell ref="R188:T189"/>
    <mergeCell ref="U188:V189"/>
    <mergeCell ref="M189:P189"/>
    <mergeCell ref="D185:D186"/>
    <mergeCell ref="E185:G186"/>
    <mergeCell ref="H185:I186"/>
    <mergeCell ref="N185:N186"/>
    <mergeCell ref="O185:Q186"/>
    <mergeCell ref="AN183:AO183"/>
    <mergeCell ref="E184:G184"/>
    <mergeCell ref="O184:S184"/>
    <mergeCell ref="AD184:AI184"/>
    <mergeCell ref="AL184:AN184"/>
    <mergeCell ref="AC183:AC184"/>
    <mergeCell ref="AD183:AF183"/>
    <mergeCell ref="AH183:AI183"/>
    <mergeCell ref="AJ183:AJ184"/>
    <mergeCell ref="AK183:AL183"/>
    <mergeCell ref="D183:D184"/>
    <mergeCell ref="E183:G183"/>
    <mergeCell ref="M183:M184"/>
    <mergeCell ref="N183:N184"/>
    <mergeCell ref="O183:S183"/>
    <mergeCell ref="AH181:AI181"/>
    <mergeCell ref="AJ181:AJ182"/>
    <mergeCell ref="AK181:AK182"/>
    <mergeCell ref="AL181:AL182"/>
    <mergeCell ref="E182:G182"/>
    <mergeCell ref="O182:S182"/>
    <mergeCell ref="AD182:AF182"/>
    <mergeCell ref="AH182:AI182"/>
    <mergeCell ref="R181:S181"/>
    <mergeCell ref="AB181:AB182"/>
    <mergeCell ref="AC181:AC182"/>
    <mergeCell ref="AD181:AF181"/>
    <mergeCell ref="AG181:AG182"/>
    <mergeCell ref="C181:C182"/>
    <mergeCell ref="D181:D182"/>
    <mergeCell ref="M181:M182"/>
    <mergeCell ref="N181:N182"/>
    <mergeCell ref="O181:P181"/>
    <mergeCell ref="B178:F178"/>
    <mergeCell ref="G178:I178"/>
    <mergeCell ref="K178:M178"/>
    <mergeCell ref="O178:T178"/>
    <mergeCell ref="K179:M179"/>
    <mergeCell ref="O179:T179"/>
    <mergeCell ref="B175:C175"/>
    <mergeCell ref="D175:H175"/>
    <mergeCell ref="I175:J175"/>
    <mergeCell ref="K175:AB175"/>
    <mergeCell ref="B177:F177"/>
    <mergeCell ref="G177:I177"/>
    <mergeCell ref="K177:M177"/>
    <mergeCell ref="O177:T177"/>
    <mergeCell ref="B173:N173"/>
    <mergeCell ref="O173:Q173"/>
    <mergeCell ref="R173:AL173"/>
    <mergeCell ref="B174:D174"/>
    <mergeCell ref="E174:AN174"/>
    <mergeCell ref="Y171:Z171"/>
    <mergeCell ref="AA171:AL171"/>
    <mergeCell ref="AM171:AO171"/>
    <mergeCell ref="B172:H172"/>
    <mergeCell ref="I172:K172"/>
    <mergeCell ref="L172:O172"/>
    <mergeCell ref="P172:R172"/>
    <mergeCell ref="S172:AL172"/>
    <mergeCell ref="B171:H171"/>
    <mergeCell ref="I171:K171"/>
    <mergeCell ref="L171:S171"/>
    <mergeCell ref="T171:V171"/>
    <mergeCell ref="W171:X171"/>
    <mergeCell ref="W167:Y167"/>
    <mergeCell ref="AA167:AC167"/>
    <mergeCell ref="B168:E168"/>
    <mergeCell ref="G168:I168"/>
    <mergeCell ref="K168:M168"/>
    <mergeCell ref="O168:Q168"/>
    <mergeCell ref="S168:U168"/>
    <mergeCell ref="W168:Y168"/>
    <mergeCell ref="AA168:AC168"/>
    <mergeCell ref="B167:E167"/>
    <mergeCell ref="G167:I167"/>
    <mergeCell ref="K167:M167"/>
    <mergeCell ref="O167:Q167"/>
    <mergeCell ref="S167:U167"/>
    <mergeCell ref="R161:S162"/>
    <mergeCell ref="AC161:AC162"/>
    <mergeCell ref="AD161:AG162"/>
    <mergeCell ref="AH161:AI162"/>
    <mergeCell ref="M164:P164"/>
    <mergeCell ref="Q164:Q165"/>
    <mergeCell ref="R164:T165"/>
    <mergeCell ref="U164:V165"/>
    <mergeCell ref="M165:P165"/>
    <mergeCell ref="D161:D162"/>
    <mergeCell ref="E161:G162"/>
    <mergeCell ref="H161:I162"/>
    <mergeCell ref="N161:N162"/>
    <mergeCell ref="O161:Q162"/>
    <mergeCell ref="AN159:AO159"/>
    <mergeCell ref="E160:G160"/>
    <mergeCell ref="O160:S160"/>
    <mergeCell ref="AD160:AI160"/>
    <mergeCell ref="AL160:AN160"/>
    <mergeCell ref="AC159:AC160"/>
    <mergeCell ref="AD159:AF159"/>
    <mergeCell ref="AH159:AI159"/>
    <mergeCell ref="AJ159:AJ160"/>
    <mergeCell ref="AK159:AL159"/>
    <mergeCell ref="D159:D160"/>
    <mergeCell ref="E159:G159"/>
    <mergeCell ref="M159:M160"/>
    <mergeCell ref="N159:N160"/>
    <mergeCell ref="O159:S159"/>
    <mergeCell ref="AH157:AI157"/>
    <mergeCell ref="AJ157:AJ158"/>
    <mergeCell ref="AK157:AK158"/>
    <mergeCell ref="AL157:AL158"/>
    <mergeCell ref="E158:G158"/>
    <mergeCell ref="O158:S158"/>
    <mergeCell ref="AD158:AF158"/>
    <mergeCell ref="AH158:AI158"/>
    <mergeCell ref="R157:S157"/>
    <mergeCell ref="AB157:AB158"/>
    <mergeCell ref="AC157:AC158"/>
    <mergeCell ref="AD157:AF157"/>
    <mergeCell ref="AG157:AG158"/>
    <mergeCell ref="C157:C158"/>
    <mergeCell ref="D157:D158"/>
    <mergeCell ref="M157:M158"/>
    <mergeCell ref="N157:N158"/>
    <mergeCell ref="O157:P157"/>
    <mergeCell ref="B154:F154"/>
    <mergeCell ref="G154:I154"/>
    <mergeCell ref="K154:M154"/>
    <mergeCell ref="O154:T154"/>
    <mergeCell ref="K155:M155"/>
    <mergeCell ref="O155:T155"/>
    <mergeCell ref="B151:C151"/>
    <mergeCell ref="D151:H151"/>
    <mergeCell ref="I151:J151"/>
    <mergeCell ref="K151:AB151"/>
    <mergeCell ref="B153:F153"/>
    <mergeCell ref="G153:I153"/>
    <mergeCell ref="K153:M153"/>
    <mergeCell ref="O153:T153"/>
    <mergeCell ref="B149:N149"/>
    <mergeCell ref="O149:Q149"/>
    <mergeCell ref="R149:AL149"/>
    <mergeCell ref="B150:D150"/>
    <mergeCell ref="E150:AN150"/>
    <mergeCell ref="Y147:Z147"/>
    <mergeCell ref="AA147:AL147"/>
    <mergeCell ref="AM147:AO147"/>
    <mergeCell ref="B148:H148"/>
    <mergeCell ref="I148:K148"/>
    <mergeCell ref="L148:O148"/>
    <mergeCell ref="P148:R148"/>
    <mergeCell ref="S148:AL148"/>
    <mergeCell ref="B147:H147"/>
    <mergeCell ref="I147:K147"/>
    <mergeCell ref="L147:S147"/>
    <mergeCell ref="T147:V147"/>
    <mergeCell ref="W147:X147"/>
    <mergeCell ref="W143:Y143"/>
    <mergeCell ref="AA143:AC143"/>
    <mergeCell ref="B144:E144"/>
    <mergeCell ref="G144:I144"/>
    <mergeCell ref="K144:M144"/>
    <mergeCell ref="O144:Q144"/>
    <mergeCell ref="S144:U144"/>
    <mergeCell ref="W144:Y144"/>
    <mergeCell ref="AA144:AC144"/>
    <mergeCell ref="B143:E143"/>
    <mergeCell ref="G143:I143"/>
    <mergeCell ref="K143:M143"/>
    <mergeCell ref="O143:Q143"/>
    <mergeCell ref="S143:U143"/>
    <mergeCell ref="R137:S138"/>
    <mergeCell ref="AC137:AC138"/>
    <mergeCell ref="AD137:AG138"/>
    <mergeCell ref="AH137:AI138"/>
    <mergeCell ref="M140:P140"/>
    <mergeCell ref="Q140:Q141"/>
    <mergeCell ref="R140:T141"/>
    <mergeCell ref="U140:V141"/>
    <mergeCell ref="M141:P141"/>
    <mergeCell ref="D137:D138"/>
    <mergeCell ref="E137:G138"/>
    <mergeCell ref="H137:I138"/>
    <mergeCell ref="N137:N138"/>
    <mergeCell ref="O137:Q138"/>
    <mergeCell ref="AN135:AO135"/>
    <mergeCell ref="E136:G136"/>
    <mergeCell ref="O136:S136"/>
    <mergeCell ref="AD136:AI136"/>
    <mergeCell ref="AL136:AN136"/>
    <mergeCell ref="AC135:AC136"/>
    <mergeCell ref="AD135:AF135"/>
    <mergeCell ref="AH135:AI135"/>
    <mergeCell ref="AJ135:AJ136"/>
    <mergeCell ref="AK135:AL135"/>
    <mergeCell ref="D135:D136"/>
    <mergeCell ref="E135:G135"/>
    <mergeCell ref="M135:M136"/>
    <mergeCell ref="N135:N136"/>
    <mergeCell ref="O135:S135"/>
    <mergeCell ref="AH133:AI133"/>
    <mergeCell ref="AJ133:AJ134"/>
    <mergeCell ref="AK133:AK134"/>
    <mergeCell ref="AL133:AL134"/>
    <mergeCell ref="E134:G134"/>
    <mergeCell ref="O134:S134"/>
    <mergeCell ref="AD134:AF134"/>
    <mergeCell ref="AH134:AI134"/>
    <mergeCell ref="R133:S133"/>
    <mergeCell ref="AB133:AB134"/>
    <mergeCell ref="AC133:AC134"/>
    <mergeCell ref="AD133:AF133"/>
    <mergeCell ref="AG133:AG134"/>
    <mergeCell ref="C133:C134"/>
    <mergeCell ref="D133:D134"/>
    <mergeCell ref="M133:M134"/>
    <mergeCell ref="N133:N134"/>
    <mergeCell ref="O133:P133"/>
    <mergeCell ref="B130:F130"/>
    <mergeCell ref="G130:I130"/>
    <mergeCell ref="K130:M130"/>
    <mergeCell ref="O130:T130"/>
    <mergeCell ref="K131:M131"/>
    <mergeCell ref="O131:T131"/>
    <mergeCell ref="B127:C127"/>
    <mergeCell ref="D127:H127"/>
    <mergeCell ref="I127:J127"/>
    <mergeCell ref="K127:AB127"/>
    <mergeCell ref="B129:F129"/>
    <mergeCell ref="G129:I129"/>
    <mergeCell ref="K129:M129"/>
    <mergeCell ref="O129:T129"/>
    <mergeCell ref="B125:N125"/>
    <mergeCell ref="O125:Q125"/>
    <mergeCell ref="R125:AL125"/>
    <mergeCell ref="B126:D126"/>
    <mergeCell ref="E126:AN126"/>
    <mergeCell ref="Y123:Z123"/>
    <mergeCell ref="AA123:AL123"/>
    <mergeCell ref="AM123:AO123"/>
    <mergeCell ref="B124:H124"/>
    <mergeCell ref="I124:K124"/>
    <mergeCell ref="L124:O124"/>
    <mergeCell ref="P124:R124"/>
    <mergeCell ref="S124:AL124"/>
    <mergeCell ref="B123:H123"/>
    <mergeCell ref="I123:K123"/>
    <mergeCell ref="L123:S123"/>
    <mergeCell ref="T123:V123"/>
    <mergeCell ref="W123:X123"/>
    <mergeCell ref="W119:Y119"/>
    <mergeCell ref="AA119:AC119"/>
    <mergeCell ref="B120:E120"/>
    <mergeCell ref="G120:I120"/>
    <mergeCell ref="K120:M120"/>
    <mergeCell ref="O120:Q120"/>
    <mergeCell ref="S120:U120"/>
    <mergeCell ref="W120:Y120"/>
    <mergeCell ref="AA120:AC120"/>
    <mergeCell ref="B119:E119"/>
    <mergeCell ref="G119:I119"/>
    <mergeCell ref="K119:M119"/>
    <mergeCell ref="O119:Q119"/>
    <mergeCell ref="S119:U119"/>
    <mergeCell ref="R113:S114"/>
    <mergeCell ref="AC113:AC114"/>
    <mergeCell ref="AD113:AG114"/>
    <mergeCell ref="AH113:AI114"/>
    <mergeCell ref="M116:P116"/>
    <mergeCell ref="Q116:Q117"/>
    <mergeCell ref="R116:T117"/>
    <mergeCell ref="U116:V117"/>
    <mergeCell ref="M117:P117"/>
    <mergeCell ref="D113:D114"/>
    <mergeCell ref="E113:G114"/>
    <mergeCell ref="H113:I114"/>
    <mergeCell ref="N113:N114"/>
    <mergeCell ref="O113:Q114"/>
    <mergeCell ref="AN111:AO111"/>
    <mergeCell ref="E112:G112"/>
    <mergeCell ref="O112:S112"/>
    <mergeCell ref="AD112:AI112"/>
    <mergeCell ref="AL112:AN112"/>
    <mergeCell ref="AC111:AC112"/>
    <mergeCell ref="AD111:AF111"/>
    <mergeCell ref="AH111:AI111"/>
    <mergeCell ref="AJ111:AJ112"/>
    <mergeCell ref="AK111:AL111"/>
    <mergeCell ref="D111:D112"/>
    <mergeCell ref="E111:G111"/>
    <mergeCell ref="M111:M112"/>
    <mergeCell ref="N111:N112"/>
    <mergeCell ref="O111:S111"/>
    <mergeCell ref="AH109:AI109"/>
    <mergeCell ref="AJ109:AJ110"/>
    <mergeCell ref="AK109:AK110"/>
    <mergeCell ref="AL109:AL110"/>
    <mergeCell ref="E110:G110"/>
    <mergeCell ref="O110:S110"/>
    <mergeCell ref="AD110:AF110"/>
    <mergeCell ref="AH110:AI110"/>
    <mergeCell ref="R109:S109"/>
    <mergeCell ref="AB109:AB110"/>
    <mergeCell ref="AC109:AC110"/>
    <mergeCell ref="AD109:AF109"/>
    <mergeCell ref="AG109:AG110"/>
    <mergeCell ref="C109:C110"/>
    <mergeCell ref="D109:D110"/>
    <mergeCell ref="M109:M110"/>
    <mergeCell ref="N109:N110"/>
    <mergeCell ref="O109:P109"/>
    <mergeCell ref="B106:F106"/>
    <mergeCell ref="G106:I106"/>
    <mergeCell ref="K106:M106"/>
    <mergeCell ref="O106:T106"/>
    <mergeCell ref="K107:M107"/>
    <mergeCell ref="O107:T107"/>
    <mergeCell ref="B103:C103"/>
    <mergeCell ref="D103:H103"/>
    <mergeCell ref="I103:J103"/>
    <mergeCell ref="K103:AB103"/>
    <mergeCell ref="B105:F105"/>
    <mergeCell ref="G105:I105"/>
    <mergeCell ref="K105:M105"/>
    <mergeCell ref="O105:T105"/>
    <mergeCell ref="B101:N101"/>
    <mergeCell ref="O101:Q101"/>
    <mergeCell ref="R101:AL101"/>
    <mergeCell ref="B102:D102"/>
    <mergeCell ref="E102:AN102"/>
    <mergeCell ref="Y99:Z99"/>
    <mergeCell ref="AA99:AL99"/>
    <mergeCell ref="AM99:AO99"/>
    <mergeCell ref="B100:H100"/>
    <mergeCell ref="I100:K100"/>
    <mergeCell ref="L100:O100"/>
    <mergeCell ref="P100:R100"/>
    <mergeCell ref="S100:AL100"/>
    <mergeCell ref="B99:H99"/>
    <mergeCell ref="I99:K99"/>
    <mergeCell ref="L99:S99"/>
    <mergeCell ref="T99:V99"/>
    <mergeCell ref="W99:X99"/>
    <mergeCell ref="W95:Y95"/>
    <mergeCell ref="AA95:AC95"/>
    <mergeCell ref="B96:E96"/>
    <mergeCell ref="G96:I96"/>
    <mergeCell ref="K96:M96"/>
    <mergeCell ref="O96:Q96"/>
    <mergeCell ref="S96:U96"/>
    <mergeCell ref="W96:Y96"/>
    <mergeCell ref="AA96:AC96"/>
    <mergeCell ref="B95:E95"/>
    <mergeCell ref="G95:I95"/>
    <mergeCell ref="K95:M95"/>
    <mergeCell ref="O95:Q95"/>
    <mergeCell ref="S95:U95"/>
    <mergeCell ref="R89:S90"/>
    <mergeCell ref="AC89:AC90"/>
    <mergeCell ref="AD89:AG90"/>
    <mergeCell ref="AH89:AI90"/>
    <mergeCell ref="M92:P92"/>
    <mergeCell ref="Q92:Q93"/>
    <mergeCell ref="R92:T93"/>
    <mergeCell ref="U92:V93"/>
    <mergeCell ref="M93:P93"/>
    <mergeCell ref="D89:D90"/>
    <mergeCell ref="E89:G90"/>
    <mergeCell ref="H89:I90"/>
    <mergeCell ref="N89:N90"/>
    <mergeCell ref="O89:Q90"/>
    <mergeCell ref="AN87:AO87"/>
    <mergeCell ref="E88:G88"/>
    <mergeCell ref="O88:S88"/>
    <mergeCell ref="AD88:AI88"/>
    <mergeCell ref="AL88:AN88"/>
    <mergeCell ref="AC87:AC88"/>
    <mergeCell ref="AD87:AF87"/>
    <mergeCell ref="AH87:AI87"/>
    <mergeCell ref="AJ87:AJ88"/>
    <mergeCell ref="AK87:AL87"/>
    <mergeCell ref="D87:D88"/>
    <mergeCell ref="E87:G87"/>
    <mergeCell ref="M87:M88"/>
    <mergeCell ref="N87:N88"/>
    <mergeCell ref="O87:S87"/>
    <mergeCell ref="AH85:AI85"/>
    <mergeCell ref="AJ85:AJ86"/>
    <mergeCell ref="AK85:AK86"/>
    <mergeCell ref="AL85:AL86"/>
    <mergeCell ref="E86:G86"/>
    <mergeCell ref="O86:S86"/>
    <mergeCell ref="AD86:AF86"/>
    <mergeCell ref="AH86:AI86"/>
    <mergeCell ref="R85:S85"/>
    <mergeCell ref="AB85:AB86"/>
    <mergeCell ref="AC85:AC86"/>
    <mergeCell ref="AD85:AF85"/>
    <mergeCell ref="AG85:AG86"/>
    <mergeCell ref="C85:C86"/>
    <mergeCell ref="D85:D86"/>
    <mergeCell ref="M85:M86"/>
    <mergeCell ref="N85:N86"/>
    <mergeCell ref="O85:P85"/>
    <mergeCell ref="B82:F82"/>
    <mergeCell ref="G82:I82"/>
    <mergeCell ref="K82:M82"/>
    <mergeCell ref="O82:T82"/>
    <mergeCell ref="K83:M83"/>
    <mergeCell ref="O83:T83"/>
    <mergeCell ref="B79:C79"/>
    <mergeCell ref="D79:H79"/>
    <mergeCell ref="I79:J79"/>
    <mergeCell ref="K79:AB79"/>
    <mergeCell ref="B81:F81"/>
    <mergeCell ref="G81:I81"/>
    <mergeCell ref="K81:M81"/>
    <mergeCell ref="O81:T81"/>
    <mergeCell ref="B77:N77"/>
    <mergeCell ref="O77:Q77"/>
    <mergeCell ref="R77:AL77"/>
    <mergeCell ref="B78:D78"/>
    <mergeCell ref="E78:AN78"/>
    <mergeCell ref="Y75:Z75"/>
    <mergeCell ref="AA75:AL75"/>
    <mergeCell ref="AM75:AO75"/>
    <mergeCell ref="B76:H76"/>
    <mergeCell ref="I76:K76"/>
    <mergeCell ref="L76:O76"/>
    <mergeCell ref="P76:R76"/>
    <mergeCell ref="S76:AL76"/>
    <mergeCell ref="B75:H75"/>
    <mergeCell ref="I75:K75"/>
    <mergeCell ref="L75:S75"/>
    <mergeCell ref="T75:V75"/>
    <mergeCell ref="W75:X75"/>
    <mergeCell ref="W71:Y71"/>
    <mergeCell ref="AA71:AC71"/>
    <mergeCell ref="B72:E72"/>
    <mergeCell ref="G72:I72"/>
    <mergeCell ref="K72:M72"/>
    <mergeCell ref="O72:Q72"/>
    <mergeCell ref="S72:U72"/>
    <mergeCell ref="W72:Y72"/>
    <mergeCell ref="AA72:AC72"/>
    <mergeCell ref="B71:E71"/>
    <mergeCell ref="G71:I71"/>
    <mergeCell ref="K71:M71"/>
    <mergeCell ref="O71:Q71"/>
    <mergeCell ref="S71:U71"/>
    <mergeCell ref="R65:S66"/>
    <mergeCell ref="AC65:AC66"/>
    <mergeCell ref="AD65:AG66"/>
    <mergeCell ref="AH65:AI66"/>
    <mergeCell ref="M68:P68"/>
    <mergeCell ref="Q68:Q69"/>
    <mergeCell ref="R68:T69"/>
    <mergeCell ref="U68:V69"/>
    <mergeCell ref="M69:P69"/>
    <mergeCell ref="D65:D66"/>
    <mergeCell ref="E65:G66"/>
    <mergeCell ref="H65:I66"/>
    <mergeCell ref="N65:N66"/>
    <mergeCell ref="O65:Q66"/>
    <mergeCell ref="AN63:AO63"/>
    <mergeCell ref="E64:G64"/>
    <mergeCell ref="O64:S64"/>
    <mergeCell ref="AD64:AI64"/>
    <mergeCell ref="AL64:AN64"/>
    <mergeCell ref="AC63:AC64"/>
    <mergeCell ref="AD63:AF63"/>
    <mergeCell ref="AH63:AI63"/>
    <mergeCell ref="AJ63:AJ64"/>
    <mergeCell ref="AK63:AL63"/>
    <mergeCell ref="D63:D64"/>
    <mergeCell ref="E63:G63"/>
    <mergeCell ref="M63:M64"/>
    <mergeCell ref="N63:N64"/>
    <mergeCell ref="O63:S63"/>
    <mergeCell ref="AH61:AI61"/>
    <mergeCell ref="AJ61:AJ62"/>
    <mergeCell ref="AK61:AK62"/>
    <mergeCell ref="AL61:AL62"/>
    <mergeCell ref="E62:G62"/>
    <mergeCell ref="O62:S62"/>
    <mergeCell ref="AD62:AF62"/>
    <mergeCell ref="AH62:AI62"/>
    <mergeCell ref="R61:S61"/>
    <mergeCell ref="AB61:AB62"/>
    <mergeCell ref="AC61:AC62"/>
    <mergeCell ref="AD61:AF61"/>
    <mergeCell ref="AG61:AG62"/>
    <mergeCell ref="C61:C62"/>
    <mergeCell ref="D61:D62"/>
    <mergeCell ref="M61:M62"/>
    <mergeCell ref="N61:N62"/>
    <mergeCell ref="O61:P61"/>
    <mergeCell ref="B58:F58"/>
    <mergeCell ref="G58:I58"/>
    <mergeCell ref="K58:M58"/>
    <mergeCell ref="O58:T58"/>
    <mergeCell ref="K59:M59"/>
    <mergeCell ref="O59:T59"/>
    <mergeCell ref="B55:C55"/>
    <mergeCell ref="D55:H55"/>
    <mergeCell ref="I55:J55"/>
    <mergeCell ref="K55:AB55"/>
    <mergeCell ref="B57:F57"/>
    <mergeCell ref="G57:I57"/>
    <mergeCell ref="K57:M57"/>
    <mergeCell ref="O57:T57"/>
    <mergeCell ref="B53:N53"/>
    <mergeCell ref="O53:Q53"/>
    <mergeCell ref="R53:AL53"/>
    <mergeCell ref="B54:D54"/>
    <mergeCell ref="E54:AN54"/>
    <mergeCell ref="Y51:Z51"/>
    <mergeCell ref="AA51:AL51"/>
    <mergeCell ref="AM51:AO51"/>
    <mergeCell ref="B52:H52"/>
    <mergeCell ref="I52:K52"/>
    <mergeCell ref="L52:O52"/>
    <mergeCell ref="P52:R52"/>
    <mergeCell ref="S52:AL52"/>
    <mergeCell ref="B51:H51"/>
    <mergeCell ref="I51:K51"/>
    <mergeCell ref="L51:S51"/>
    <mergeCell ref="T51:V51"/>
    <mergeCell ref="W51:X51"/>
    <mergeCell ref="W47:Y47"/>
    <mergeCell ref="AA47:AC47"/>
    <mergeCell ref="B48:E48"/>
    <mergeCell ref="G48:I48"/>
    <mergeCell ref="K48:M48"/>
    <mergeCell ref="O48:Q48"/>
    <mergeCell ref="S48:U48"/>
    <mergeCell ref="W48:Y48"/>
    <mergeCell ref="AA48:AC48"/>
    <mergeCell ref="B47:E47"/>
    <mergeCell ref="G47:I47"/>
    <mergeCell ref="K47:M47"/>
    <mergeCell ref="O47:Q47"/>
    <mergeCell ref="S47:U47"/>
    <mergeCell ref="R41:S42"/>
    <mergeCell ref="AC41:AC42"/>
    <mergeCell ref="AD41:AG42"/>
    <mergeCell ref="AH41:AI42"/>
    <mergeCell ref="M44:P44"/>
    <mergeCell ref="Q44:Q45"/>
    <mergeCell ref="R44:T45"/>
    <mergeCell ref="U44:V45"/>
    <mergeCell ref="M45:P45"/>
    <mergeCell ref="D41:D42"/>
    <mergeCell ref="E41:G42"/>
    <mergeCell ref="H41:I42"/>
    <mergeCell ref="N41:N42"/>
    <mergeCell ref="O41:Q42"/>
    <mergeCell ref="AN39:AO39"/>
    <mergeCell ref="E40:G40"/>
    <mergeCell ref="O40:S40"/>
    <mergeCell ref="AD40:AI40"/>
    <mergeCell ref="AL40:AN40"/>
    <mergeCell ref="AC39:AC40"/>
    <mergeCell ref="AD39:AF39"/>
    <mergeCell ref="AH39:AI39"/>
    <mergeCell ref="AJ39:AJ40"/>
    <mergeCell ref="AK39:AL39"/>
    <mergeCell ref="D39:D40"/>
    <mergeCell ref="E39:G39"/>
    <mergeCell ref="M39:M40"/>
    <mergeCell ref="N39:N40"/>
    <mergeCell ref="O39:S39"/>
    <mergeCell ref="AH37:AI37"/>
    <mergeCell ref="AJ37:AJ38"/>
    <mergeCell ref="AK37:AK38"/>
    <mergeCell ref="AL37:AL38"/>
    <mergeCell ref="E38:G38"/>
    <mergeCell ref="O38:S38"/>
    <mergeCell ref="AD38:AF38"/>
    <mergeCell ref="AH38:AI38"/>
    <mergeCell ref="R37:S37"/>
    <mergeCell ref="AB37:AB38"/>
    <mergeCell ref="AC37:AC38"/>
    <mergeCell ref="AD37:AF37"/>
    <mergeCell ref="AG37:AG38"/>
    <mergeCell ref="C37:C38"/>
    <mergeCell ref="D37:D38"/>
    <mergeCell ref="M37:M38"/>
    <mergeCell ref="N37:N38"/>
    <mergeCell ref="O37:P37"/>
    <mergeCell ref="B34:F34"/>
    <mergeCell ref="G34:I34"/>
    <mergeCell ref="K34:M34"/>
    <mergeCell ref="O34:T34"/>
    <mergeCell ref="K35:M35"/>
    <mergeCell ref="O35:T35"/>
    <mergeCell ref="B31:C31"/>
    <mergeCell ref="D31:H31"/>
    <mergeCell ref="I31:J31"/>
    <mergeCell ref="K31:AB31"/>
    <mergeCell ref="B33:F33"/>
    <mergeCell ref="G33:I33"/>
    <mergeCell ref="K33:M33"/>
    <mergeCell ref="O33:T33"/>
    <mergeCell ref="B29:N29"/>
    <mergeCell ref="O29:Q29"/>
    <mergeCell ref="R29:AL29"/>
    <mergeCell ref="B30:D30"/>
    <mergeCell ref="E30:AN30"/>
    <mergeCell ref="B28:H28"/>
    <mergeCell ref="I28:K28"/>
    <mergeCell ref="L28:O28"/>
    <mergeCell ref="P28:R28"/>
    <mergeCell ref="S28:AL28"/>
    <mergeCell ref="T27:V27"/>
    <mergeCell ref="W27:X27"/>
    <mergeCell ref="Y27:Z27"/>
    <mergeCell ref="AA27:AL27"/>
    <mergeCell ref="AM27:AO27"/>
    <mergeCell ref="B23:E23"/>
    <mergeCell ref="B24:E24"/>
    <mergeCell ref="B27:H27"/>
    <mergeCell ref="I27:K27"/>
    <mergeCell ref="L27:S27"/>
    <mergeCell ref="AA24:AC24"/>
    <mergeCell ref="G23:I23"/>
    <mergeCell ref="K23:M23"/>
    <mergeCell ref="O23:Q23"/>
    <mergeCell ref="S23:U23"/>
    <mergeCell ref="W23:Y23"/>
    <mergeCell ref="AA23:AC23"/>
    <mergeCell ref="G24:I24"/>
    <mergeCell ref="K24:M24"/>
    <mergeCell ref="O24:Q24"/>
    <mergeCell ref="S24:U24"/>
    <mergeCell ref="W24:Y24"/>
    <mergeCell ref="AK15:AL15"/>
    <mergeCell ref="AN15:AO15"/>
    <mergeCell ref="AL16:AN16"/>
    <mergeCell ref="AC17:AC18"/>
    <mergeCell ref="AD17:AG18"/>
    <mergeCell ref="AH17:AI18"/>
    <mergeCell ref="AC15:AC16"/>
    <mergeCell ref="AD15:AF15"/>
    <mergeCell ref="AH15:AI15"/>
    <mergeCell ref="AD16:AI16"/>
    <mergeCell ref="AJ15:AJ16"/>
    <mergeCell ref="AH13:AI13"/>
    <mergeCell ref="AH14:AI14"/>
    <mergeCell ref="AJ13:AJ14"/>
    <mergeCell ref="AK13:AK14"/>
    <mergeCell ref="AL13:AL14"/>
    <mergeCell ref="AG13:AG14"/>
    <mergeCell ref="M20:P20"/>
    <mergeCell ref="U20:V21"/>
    <mergeCell ref="AB13:AB14"/>
    <mergeCell ref="AC13:AC14"/>
    <mergeCell ref="AD13:AF13"/>
    <mergeCell ref="AD14:AF14"/>
    <mergeCell ref="Q20:Q21"/>
    <mergeCell ref="R20:T21"/>
    <mergeCell ref="O13:P13"/>
    <mergeCell ref="R13:S13"/>
    <mergeCell ref="O14:S14"/>
    <mergeCell ref="O16:S16"/>
    <mergeCell ref="H17:I18"/>
    <mergeCell ref="M13:M14"/>
    <mergeCell ref="N13:N14"/>
    <mergeCell ref="N17:N18"/>
    <mergeCell ref="M21:P21"/>
    <mergeCell ref="M15:M16"/>
    <mergeCell ref="N15:N16"/>
    <mergeCell ref="D15:D16"/>
    <mergeCell ref="E15:G15"/>
    <mergeCell ref="E16:G16"/>
    <mergeCell ref="D17:D18"/>
    <mergeCell ref="E17:G18"/>
    <mergeCell ref="K11:M11"/>
    <mergeCell ref="O11:T11"/>
    <mergeCell ref="G9:I9"/>
    <mergeCell ref="G10:I10"/>
    <mergeCell ref="C13:C14"/>
    <mergeCell ref="D13:D14"/>
    <mergeCell ref="E14:G14"/>
    <mergeCell ref="B9:F9"/>
    <mergeCell ref="B10:F10"/>
    <mergeCell ref="K9:M9"/>
    <mergeCell ref="K10:M10"/>
    <mergeCell ref="O10:T10"/>
    <mergeCell ref="O17:Q18"/>
    <mergeCell ref="R17:S18"/>
    <mergeCell ref="O15:S15"/>
    <mergeCell ref="B7:C7"/>
    <mergeCell ref="I7:J7"/>
    <mergeCell ref="O9:T9"/>
    <mergeCell ref="B5:N5"/>
    <mergeCell ref="R5:AL5"/>
    <mergeCell ref="E6:AN6"/>
    <mergeCell ref="K7:AB7"/>
    <mergeCell ref="D7:H7"/>
    <mergeCell ref="AM3:AO3"/>
    <mergeCell ref="I4:K4"/>
    <mergeCell ref="P4:R4"/>
    <mergeCell ref="O5:Q5"/>
    <mergeCell ref="B6:D6"/>
    <mergeCell ref="B3:H3"/>
    <mergeCell ref="L3:S3"/>
    <mergeCell ref="W3:X3"/>
    <mergeCell ref="AA3:AL3"/>
    <mergeCell ref="B4:H4"/>
    <mergeCell ref="L4:O4"/>
    <mergeCell ref="S4:AL4"/>
    <mergeCell ref="I3:K3"/>
    <mergeCell ref="T3:V3"/>
    <mergeCell ref="Y3:Z3"/>
  </mergeCells>
  <phoneticPr fontId="1"/>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P366"/>
  <sheetViews>
    <sheetView topLeftCell="A334" zoomScaleNormal="100" workbookViewId="0">
      <selection activeCell="R61" sqref="R61"/>
    </sheetView>
  </sheetViews>
  <sheetFormatPr defaultColWidth="9" defaultRowHeight="13.2" x14ac:dyDescent="0.2"/>
  <cols>
    <col min="1" max="1" width="1.6640625" style="8" customWidth="1"/>
    <col min="2" max="125" width="2.109375" style="8" customWidth="1"/>
    <col min="126" max="16384" width="9" style="8"/>
  </cols>
  <sheetData>
    <row r="2" spans="2:42" x14ac:dyDescent="0.2">
      <c r="B2" s="122" t="s">
        <v>26</v>
      </c>
    </row>
    <row r="3" spans="2:42" ht="10.5" customHeight="1" x14ac:dyDescent="0.2">
      <c r="B3" s="152" t="s">
        <v>200</v>
      </c>
      <c r="C3" s="253"/>
      <c r="D3" s="253"/>
      <c r="E3" s="253"/>
      <c r="F3" s="253"/>
      <c r="G3" s="253"/>
      <c r="H3" s="253"/>
      <c r="I3" s="253"/>
      <c r="J3" s="253"/>
      <c r="K3" s="253"/>
      <c r="L3" s="253"/>
      <c r="M3" s="253"/>
      <c r="N3" s="253"/>
      <c r="O3" s="269">
        <v>7.45</v>
      </c>
      <c r="P3" s="269"/>
      <c r="Q3" s="269"/>
      <c r="R3" s="116" t="s">
        <v>201</v>
      </c>
      <c r="S3" s="116"/>
      <c r="T3" s="116"/>
      <c r="U3" s="116"/>
      <c r="V3" s="116"/>
      <c r="W3" s="116"/>
      <c r="X3" s="116"/>
      <c r="Y3" s="257">
        <v>600</v>
      </c>
      <c r="Z3" s="257"/>
      <c r="AA3" s="116" t="s">
        <v>202</v>
      </c>
      <c r="AB3" s="116"/>
      <c r="AC3" s="116"/>
      <c r="AD3" s="116"/>
      <c r="AE3" s="257">
        <v>230</v>
      </c>
      <c r="AF3" s="257"/>
      <c r="AG3" s="116" t="s">
        <v>203</v>
      </c>
      <c r="AH3" s="116"/>
      <c r="AI3" s="116"/>
      <c r="AJ3" s="116"/>
      <c r="AK3" s="116"/>
      <c r="AL3" s="116"/>
      <c r="AM3" s="116"/>
      <c r="AN3" s="116"/>
      <c r="AO3" s="116"/>
      <c r="AP3" s="16"/>
    </row>
    <row r="4" spans="2:42" ht="10.5" customHeight="1" x14ac:dyDescent="0.2">
      <c r="B4" s="258" t="s">
        <v>204</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17"/>
    </row>
    <row r="5" spans="2:42" ht="10.5" customHeight="1" x14ac:dyDescent="0.2">
      <c r="B5" s="119" t="s">
        <v>205</v>
      </c>
      <c r="C5" s="117"/>
      <c r="D5" s="117"/>
      <c r="E5" s="117"/>
      <c r="F5" s="270">
        <v>16.5</v>
      </c>
      <c r="G5" s="270"/>
      <c r="H5" s="270"/>
      <c r="I5" s="117" t="s">
        <v>206</v>
      </c>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2"/>
      <c r="AP5" s="17"/>
    </row>
    <row r="6" spans="2:42" ht="10.5" customHeight="1" x14ac:dyDescent="0.2">
      <c r="B6" s="260" t="s">
        <v>207</v>
      </c>
      <c r="C6" s="261"/>
      <c r="D6" s="261"/>
      <c r="E6" s="261"/>
      <c r="F6" s="261"/>
      <c r="G6" s="261"/>
      <c r="H6" s="261"/>
      <c r="I6" s="261"/>
      <c r="J6" s="261"/>
      <c r="K6" s="261"/>
      <c r="L6" s="261"/>
      <c r="M6" s="261"/>
      <c r="N6" s="261"/>
      <c r="O6" s="261"/>
      <c r="P6" s="261"/>
      <c r="Q6" s="261"/>
      <c r="R6" s="273">
        <v>1.1000000000000001</v>
      </c>
      <c r="S6" s="273"/>
      <c r="T6" s="261" t="s">
        <v>208</v>
      </c>
      <c r="U6" s="261"/>
      <c r="V6" s="261"/>
      <c r="W6" s="261"/>
      <c r="X6" s="261"/>
      <c r="Y6" s="261"/>
      <c r="Z6" s="261"/>
      <c r="AA6" s="261"/>
      <c r="AB6" s="261"/>
      <c r="AC6" s="261"/>
      <c r="AD6" s="261"/>
      <c r="AE6" s="261"/>
      <c r="AF6" s="261"/>
      <c r="AG6" s="261"/>
      <c r="AH6" s="261"/>
      <c r="AI6" s="261"/>
      <c r="AJ6" s="261"/>
      <c r="AK6" s="261"/>
      <c r="AL6" s="261"/>
      <c r="AM6" s="261"/>
      <c r="AN6" s="261"/>
      <c r="AO6" s="261"/>
      <c r="AP6" s="17"/>
    </row>
    <row r="7" spans="2:42" ht="10.5" customHeight="1" x14ac:dyDescent="0.2">
      <c r="B7" s="119" t="s">
        <v>371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99"/>
    </row>
    <row r="8" spans="2:42" ht="10.5" customHeight="1" x14ac:dyDescent="0.2">
      <c r="B8" s="120" t="s">
        <v>370</v>
      </c>
      <c r="C8" s="109"/>
      <c r="D8" s="109"/>
      <c r="E8" s="109"/>
      <c r="F8" s="109"/>
      <c r="G8" s="268">
        <v>121.5</v>
      </c>
      <c r="H8" s="268"/>
      <c r="I8" s="268"/>
      <c r="J8" s="109" t="s">
        <v>209</v>
      </c>
      <c r="K8" s="109"/>
      <c r="L8" s="1"/>
      <c r="M8" s="1"/>
      <c r="N8" s="1"/>
      <c r="O8" s="109"/>
      <c r="P8" s="109"/>
      <c r="Q8" s="109"/>
      <c r="R8" s="109"/>
      <c r="S8" s="109"/>
      <c r="T8" s="109"/>
      <c r="U8" s="109"/>
      <c r="V8" s="109"/>
      <c r="W8" s="109"/>
      <c r="X8" s="109"/>
      <c r="Y8" s="109"/>
      <c r="Z8" s="109"/>
      <c r="AA8" s="109"/>
      <c r="AB8" s="268">
        <v>101</v>
      </c>
      <c r="AC8" s="268"/>
      <c r="AD8" s="267" t="s">
        <v>210</v>
      </c>
      <c r="AE8" s="267"/>
      <c r="AF8" s="267"/>
      <c r="AG8" s="267"/>
      <c r="AH8" s="109"/>
      <c r="AI8" s="109"/>
      <c r="AJ8" s="1"/>
      <c r="AK8" s="1"/>
      <c r="AL8" s="1"/>
      <c r="AM8" s="1"/>
      <c r="AN8" s="1"/>
      <c r="AO8" s="1"/>
      <c r="AP8" s="19"/>
    </row>
    <row r="9" spans="2:42" ht="10.5" customHeight="1" x14ac:dyDescent="0.2">
      <c r="B9" s="121"/>
      <c r="C9" s="121"/>
      <c r="D9" s="121"/>
      <c r="E9" s="121"/>
      <c r="F9" s="121"/>
      <c r="G9" s="121"/>
      <c r="H9" s="121"/>
      <c r="I9" s="121"/>
      <c r="J9" s="121"/>
      <c r="K9" s="121"/>
      <c r="L9" s="121"/>
      <c r="M9" s="121"/>
      <c r="N9" s="121"/>
      <c r="O9" s="121"/>
      <c r="P9" s="121"/>
      <c r="Q9" s="121"/>
      <c r="R9" s="121"/>
      <c r="S9" s="121"/>
      <c r="T9" s="121"/>
      <c r="U9" s="122"/>
      <c r="V9" s="122"/>
      <c r="W9" s="122"/>
      <c r="X9" s="122"/>
      <c r="Y9" s="122"/>
      <c r="Z9" s="122"/>
      <c r="AA9" s="122"/>
      <c r="AB9" s="122"/>
      <c r="AC9" s="122"/>
      <c r="AD9" s="122"/>
    </row>
    <row r="10" spans="2:42" ht="10.5" customHeight="1" x14ac:dyDescent="0.2">
      <c r="B10" s="122" t="s">
        <v>120</v>
      </c>
      <c r="C10" s="122"/>
      <c r="D10" s="122"/>
      <c r="E10" s="122"/>
      <c r="F10" s="122"/>
      <c r="G10" s="122"/>
      <c r="H10" s="122"/>
      <c r="I10" s="122"/>
      <c r="J10" s="122"/>
      <c r="K10" s="122"/>
      <c r="L10" s="122"/>
      <c r="M10" s="122"/>
      <c r="N10" s="122"/>
      <c r="O10" s="122"/>
      <c r="P10" s="122"/>
      <c r="Q10" s="122"/>
      <c r="R10" s="122" t="s">
        <v>155</v>
      </c>
      <c r="S10" s="122"/>
      <c r="T10" s="122"/>
      <c r="U10" s="122"/>
      <c r="V10" s="122"/>
      <c r="W10" s="122"/>
      <c r="X10" s="122"/>
      <c r="Y10" s="122"/>
      <c r="Z10" s="122"/>
      <c r="AA10" s="110"/>
      <c r="AB10" s="110"/>
      <c r="AC10" s="110"/>
      <c r="AD10" s="110"/>
      <c r="AE10" s="110"/>
      <c r="AF10" s="110"/>
      <c r="AG10" s="9"/>
      <c r="AH10" s="9"/>
      <c r="AI10" s="9"/>
      <c r="AJ10" s="9"/>
      <c r="AK10" s="9"/>
      <c r="AL10" s="9"/>
      <c r="AM10" s="9"/>
      <c r="AN10" s="9"/>
      <c r="AO10" s="9"/>
    </row>
    <row r="11" spans="2:42" ht="10.5" customHeight="1" x14ac:dyDescent="0.2">
      <c r="B11" s="108"/>
      <c r="C11" s="228" t="s">
        <v>6</v>
      </c>
      <c r="D11" s="228" t="s">
        <v>2</v>
      </c>
      <c r="E11" s="107"/>
      <c r="F11" s="107" t="s">
        <v>92</v>
      </c>
      <c r="G11" s="107"/>
      <c r="H11" s="122"/>
      <c r="I11" s="122"/>
      <c r="J11" s="122"/>
      <c r="K11" s="122"/>
      <c r="L11" s="122"/>
      <c r="M11" s="122"/>
      <c r="N11" s="122"/>
      <c r="O11" s="122"/>
      <c r="P11" s="122"/>
      <c r="Q11" s="122"/>
      <c r="R11" s="122"/>
      <c r="S11" s="122"/>
      <c r="T11" s="263" t="s">
        <v>91</v>
      </c>
      <c r="U11" s="263" t="s">
        <v>2</v>
      </c>
      <c r="V11" s="250" t="s">
        <v>92</v>
      </c>
      <c r="W11" s="250"/>
      <c r="X11" s="109" t="s">
        <v>3</v>
      </c>
      <c r="Y11" s="250" t="s">
        <v>93</v>
      </c>
      <c r="Z11" s="250"/>
      <c r="AA11" s="110"/>
      <c r="AB11" s="110"/>
      <c r="AC11" s="110"/>
      <c r="AD11" s="110"/>
      <c r="AE11" s="110"/>
      <c r="AF11" s="110"/>
      <c r="AG11" s="9"/>
      <c r="AH11" s="9"/>
      <c r="AI11" s="9"/>
      <c r="AJ11" s="9"/>
      <c r="AK11" s="9"/>
      <c r="AL11" s="9"/>
      <c r="AM11" s="9"/>
      <c r="AN11" s="9"/>
      <c r="AO11" s="9"/>
    </row>
    <row r="12" spans="2:42" ht="10.5" customHeight="1" x14ac:dyDescent="0.2">
      <c r="B12" s="108"/>
      <c r="C12" s="228"/>
      <c r="D12" s="228"/>
      <c r="E12" s="228" t="s">
        <v>153</v>
      </c>
      <c r="F12" s="228"/>
      <c r="G12" s="228"/>
      <c r="H12" s="122"/>
      <c r="I12" s="122"/>
      <c r="J12" s="122"/>
      <c r="K12" s="122"/>
      <c r="L12" s="122"/>
      <c r="M12" s="122"/>
      <c r="N12" s="122"/>
      <c r="O12" s="122"/>
      <c r="P12" s="122"/>
      <c r="Q12" s="122"/>
      <c r="R12" s="122"/>
      <c r="S12" s="122"/>
      <c r="T12" s="263"/>
      <c r="U12" s="263"/>
      <c r="V12" s="263" t="s">
        <v>94</v>
      </c>
      <c r="W12" s="263"/>
      <c r="X12" s="263"/>
      <c r="Y12" s="263"/>
      <c r="Z12" s="263"/>
      <c r="AA12" s="110"/>
      <c r="AB12" s="110"/>
      <c r="AC12" s="110"/>
      <c r="AD12" s="110"/>
      <c r="AE12" s="110"/>
      <c r="AF12" s="110"/>
      <c r="AG12" s="9"/>
      <c r="AH12" s="9"/>
      <c r="AI12" s="9"/>
      <c r="AJ12" s="9"/>
      <c r="AK12" s="9"/>
      <c r="AL12" s="9"/>
      <c r="AM12" s="9"/>
      <c r="AN12" s="9"/>
      <c r="AO12" s="9"/>
    </row>
    <row r="13" spans="2:42" ht="10.5" customHeight="1" x14ac:dyDescent="0.2">
      <c r="B13" s="108"/>
      <c r="C13" s="108"/>
      <c r="D13" s="228" t="s">
        <v>2</v>
      </c>
      <c r="E13" s="266">
        <f>Y3+AE3</f>
        <v>830</v>
      </c>
      <c r="F13" s="266"/>
      <c r="G13" s="266"/>
      <c r="H13" s="122"/>
      <c r="I13" s="122"/>
      <c r="J13" s="122"/>
      <c r="K13" s="122"/>
      <c r="L13" s="110"/>
      <c r="M13" s="110"/>
      <c r="N13" s="110"/>
      <c r="O13" s="110"/>
      <c r="P13" s="110"/>
      <c r="Q13" s="110"/>
      <c r="R13" s="110"/>
      <c r="S13" s="263">
        <f>R6*100</f>
        <v>110.00000000000001</v>
      </c>
      <c r="T13" s="263"/>
      <c r="U13" s="263" t="s">
        <v>2</v>
      </c>
      <c r="V13" s="250" t="s">
        <v>92</v>
      </c>
      <c r="W13" s="250"/>
      <c r="X13" s="250"/>
      <c r="Y13" s="107" t="s">
        <v>3</v>
      </c>
      <c r="Z13" s="250">
        <f>AB8</f>
        <v>101</v>
      </c>
      <c r="AA13" s="250"/>
      <c r="AB13" s="250"/>
      <c r="AC13" s="110"/>
      <c r="AD13" s="110"/>
      <c r="AE13" s="110"/>
      <c r="AF13" s="110"/>
      <c r="AG13" s="9"/>
      <c r="AH13" s="9"/>
      <c r="AI13" s="9"/>
      <c r="AJ13" s="9"/>
      <c r="AK13" s="9"/>
      <c r="AL13" s="9"/>
      <c r="AM13" s="9"/>
      <c r="AN13" s="9"/>
      <c r="AO13" s="9"/>
    </row>
    <row r="14" spans="2:42" ht="10.5" customHeight="1" x14ac:dyDescent="0.2">
      <c r="B14" s="108"/>
      <c r="C14" s="108"/>
      <c r="D14" s="228"/>
      <c r="E14" s="265">
        <f>F5</f>
        <v>16.5</v>
      </c>
      <c r="F14" s="228"/>
      <c r="G14" s="228"/>
      <c r="H14" s="122"/>
      <c r="I14" s="122"/>
      <c r="J14" s="122"/>
      <c r="K14" s="122"/>
      <c r="L14" s="110"/>
      <c r="M14" s="110"/>
      <c r="N14" s="110"/>
      <c r="O14" s="110"/>
      <c r="P14" s="110"/>
      <c r="Q14" s="110"/>
      <c r="R14" s="110"/>
      <c r="S14" s="263"/>
      <c r="T14" s="263"/>
      <c r="U14" s="263"/>
      <c r="V14" s="263">
        <f>G8</f>
        <v>121.5</v>
      </c>
      <c r="W14" s="263"/>
      <c r="X14" s="263"/>
      <c r="Y14" s="263"/>
      <c r="Z14" s="263"/>
      <c r="AA14" s="263"/>
      <c r="AB14" s="263"/>
      <c r="AC14" s="110"/>
      <c r="AD14" s="110"/>
      <c r="AE14" s="110"/>
      <c r="AF14" s="110"/>
      <c r="AG14" s="9"/>
      <c r="AH14" s="9"/>
      <c r="AI14" s="9"/>
      <c r="AJ14" s="9"/>
      <c r="AK14" s="9"/>
      <c r="AL14" s="9"/>
      <c r="AM14" s="9"/>
      <c r="AN14" s="9"/>
      <c r="AO14" s="9"/>
    </row>
    <row r="15" spans="2:42" ht="10.5" customHeight="1" x14ac:dyDescent="0.2">
      <c r="B15" s="122"/>
      <c r="C15" s="122"/>
      <c r="D15" s="263" t="s">
        <v>2</v>
      </c>
      <c r="E15" s="264">
        <f>ROUND(E13/E14,2)</f>
        <v>50.3</v>
      </c>
      <c r="F15" s="264"/>
      <c r="G15" s="264"/>
      <c r="H15" s="263" t="s">
        <v>23</v>
      </c>
      <c r="I15" s="263"/>
      <c r="J15" s="122"/>
      <c r="K15" s="122"/>
      <c r="L15" s="122"/>
      <c r="M15" s="110"/>
      <c r="N15" s="110"/>
      <c r="O15" s="110"/>
      <c r="P15" s="110"/>
      <c r="Q15" s="110"/>
      <c r="R15" s="110"/>
      <c r="S15" s="263" t="s">
        <v>212</v>
      </c>
      <c r="T15" s="263"/>
      <c r="U15" s="263" t="s">
        <v>2</v>
      </c>
      <c r="V15" s="250">
        <f>S13</f>
        <v>110.00000000000001</v>
      </c>
      <c r="W15" s="250"/>
      <c r="X15" s="250"/>
      <c r="Y15" s="107" t="s">
        <v>3</v>
      </c>
      <c r="Z15" s="250">
        <f>V14</f>
        <v>121.5</v>
      </c>
      <c r="AA15" s="250"/>
      <c r="AB15" s="250"/>
      <c r="AC15" s="110"/>
      <c r="AD15" s="110"/>
      <c r="AE15" s="110"/>
      <c r="AF15" s="110"/>
      <c r="AG15" s="9"/>
      <c r="AH15" s="9"/>
      <c r="AI15" s="9"/>
      <c r="AJ15" s="9"/>
      <c r="AK15" s="9"/>
      <c r="AL15" s="9"/>
      <c r="AM15" s="9"/>
      <c r="AN15" s="9"/>
      <c r="AO15" s="9"/>
    </row>
    <row r="16" spans="2:42" ht="10.5" customHeight="1" x14ac:dyDescent="0.2">
      <c r="B16" s="122"/>
      <c r="C16" s="122"/>
      <c r="D16" s="263"/>
      <c r="E16" s="264"/>
      <c r="F16" s="264"/>
      <c r="G16" s="264"/>
      <c r="H16" s="263"/>
      <c r="I16" s="263"/>
      <c r="J16" s="122"/>
      <c r="K16" s="122"/>
      <c r="L16" s="122"/>
      <c r="M16" s="110"/>
      <c r="N16" s="110"/>
      <c r="O16" s="110"/>
      <c r="P16" s="110"/>
      <c r="Q16" s="110"/>
      <c r="R16" s="110"/>
      <c r="S16" s="263"/>
      <c r="T16" s="263"/>
      <c r="U16" s="263"/>
      <c r="V16" s="263">
        <f>Z13</f>
        <v>101</v>
      </c>
      <c r="W16" s="263"/>
      <c r="X16" s="263"/>
      <c r="Y16" s="263"/>
      <c r="Z16" s="263"/>
      <c r="AA16" s="263"/>
      <c r="AB16" s="263"/>
      <c r="AC16" s="110"/>
      <c r="AD16" s="110"/>
      <c r="AE16" s="110"/>
      <c r="AF16" s="110"/>
      <c r="AG16" s="9"/>
      <c r="AH16" s="9"/>
      <c r="AI16" s="9"/>
      <c r="AJ16" s="9"/>
      <c r="AK16" s="9"/>
      <c r="AL16" s="9"/>
      <c r="AM16" s="9"/>
      <c r="AN16" s="9"/>
      <c r="AO16" s="9"/>
    </row>
    <row r="17" spans="2:42" ht="10.5" customHeight="1" x14ac:dyDescent="0.2">
      <c r="B17" s="110"/>
      <c r="C17" s="110"/>
      <c r="D17" s="110"/>
      <c r="E17" s="110"/>
      <c r="F17" s="110"/>
      <c r="G17" s="110"/>
      <c r="H17" s="110"/>
      <c r="I17" s="110"/>
      <c r="J17" s="110"/>
      <c r="K17" s="110"/>
      <c r="L17" s="110"/>
      <c r="M17" s="110"/>
      <c r="N17" s="110"/>
      <c r="O17" s="110"/>
      <c r="P17" s="110"/>
      <c r="Q17" s="110"/>
      <c r="R17" s="110"/>
      <c r="S17" s="110"/>
      <c r="T17" s="110"/>
      <c r="U17" s="263" t="s">
        <v>214</v>
      </c>
      <c r="V17" s="272">
        <f>ROUND(V15*Z15/V16,2)</f>
        <v>132.33000000000001</v>
      </c>
      <c r="W17" s="272"/>
      <c r="X17" s="272"/>
      <c r="Y17" s="272"/>
      <c r="Z17" s="263" t="s">
        <v>213</v>
      </c>
      <c r="AA17" s="263"/>
      <c r="AB17" s="110"/>
      <c r="AC17" s="110"/>
      <c r="AD17" s="110"/>
      <c r="AE17" s="110"/>
      <c r="AF17" s="110"/>
      <c r="AG17" s="9"/>
      <c r="AH17" s="9"/>
      <c r="AI17" s="9"/>
      <c r="AJ17" s="9"/>
      <c r="AK17" s="9"/>
      <c r="AL17" s="9"/>
    </row>
    <row r="18" spans="2:42" ht="10.5" customHeight="1" x14ac:dyDescent="0.2">
      <c r="B18" s="262">
        <f>O3*100</f>
        <v>745</v>
      </c>
      <c r="C18" s="262"/>
      <c r="D18" s="110" t="s">
        <v>24</v>
      </c>
      <c r="E18" s="263">
        <f>E15</f>
        <v>50.3</v>
      </c>
      <c r="F18" s="263"/>
      <c r="G18" s="263"/>
      <c r="H18" s="110" t="s">
        <v>2</v>
      </c>
      <c r="I18" s="271">
        <f>B18+E18</f>
        <v>795.3</v>
      </c>
      <c r="J18" s="271"/>
      <c r="K18" s="271"/>
      <c r="L18" s="110" t="s">
        <v>23</v>
      </c>
      <c r="M18" s="110"/>
      <c r="N18" s="110"/>
      <c r="O18" s="110"/>
      <c r="P18" s="110"/>
      <c r="Q18" s="110"/>
      <c r="R18" s="110"/>
      <c r="S18" s="110"/>
      <c r="T18" s="110"/>
      <c r="U18" s="263"/>
      <c r="V18" s="272"/>
      <c r="W18" s="272"/>
      <c r="X18" s="272"/>
      <c r="Y18" s="272"/>
      <c r="Z18" s="263"/>
      <c r="AA18" s="263"/>
      <c r="AB18" s="110"/>
      <c r="AC18" s="110"/>
      <c r="AD18" s="110"/>
      <c r="AE18" s="110"/>
      <c r="AF18" s="110"/>
      <c r="AG18" s="9"/>
      <c r="AH18" s="9"/>
      <c r="AI18" s="9"/>
      <c r="AJ18" s="9"/>
      <c r="AK18" s="9"/>
      <c r="AL18" s="9"/>
    </row>
    <row r="19" spans="2:42" ht="10.5" customHeight="1" x14ac:dyDescent="0.2">
      <c r="B19" s="110"/>
      <c r="C19" s="110"/>
      <c r="D19" s="110"/>
      <c r="E19" s="110"/>
      <c r="F19" s="110"/>
      <c r="G19" s="110"/>
      <c r="H19" s="110" t="s">
        <v>211</v>
      </c>
      <c r="I19" s="272">
        <f>ROUND(I18/100,3)</f>
        <v>7.9530000000000003</v>
      </c>
      <c r="J19" s="272"/>
      <c r="K19" s="272"/>
      <c r="L19" s="110" t="s">
        <v>25</v>
      </c>
      <c r="M19" s="110"/>
      <c r="N19" s="110"/>
      <c r="O19" s="110"/>
      <c r="P19" s="110"/>
      <c r="Q19" s="110"/>
      <c r="R19" s="110"/>
      <c r="S19" s="110"/>
      <c r="T19" s="110"/>
      <c r="U19" s="110"/>
      <c r="V19" s="110"/>
      <c r="W19" s="110"/>
      <c r="X19" s="110"/>
      <c r="Y19" s="110"/>
      <c r="Z19" s="110"/>
      <c r="AA19" s="110"/>
      <c r="AB19" s="110"/>
      <c r="AC19" s="110"/>
      <c r="AD19" s="110"/>
      <c r="AE19" s="110"/>
      <c r="AF19" s="110"/>
      <c r="AG19" s="9"/>
      <c r="AH19" s="9"/>
      <c r="AI19" s="9"/>
      <c r="AJ19" s="9"/>
      <c r="AK19" s="9"/>
      <c r="AL19" s="9"/>
    </row>
    <row r="20" spans="2:42" ht="10.5" customHeight="1" x14ac:dyDescent="0.2">
      <c r="B20" s="122" t="s">
        <v>337</v>
      </c>
    </row>
    <row r="21" spans="2:42" ht="10.5" customHeight="1" x14ac:dyDescent="0.2">
      <c r="B21" s="152" t="s">
        <v>200</v>
      </c>
      <c r="C21" s="253"/>
      <c r="D21" s="253"/>
      <c r="E21" s="253"/>
      <c r="F21" s="253"/>
      <c r="G21" s="253"/>
      <c r="H21" s="253"/>
      <c r="I21" s="253"/>
      <c r="J21" s="253"/>
      <c r="K21" s="253"/>
      <c r="L21" s="253"/>
      <c r="M21" s="253"/>
      <c r="N21" s="253"/>
      <c r="O21" s="269">
        <v>8.25</v>
      </c>
      <c r="P21" s="269"/>
      <c r="Q21" s="269"/>
      <c r="R21" s="116" t="s">
        <v>201</v>
      </c>
      <c r="S21" s="116"/>
      <c r="T21" s="116"/>
      <c r="U21" s="116"/>
      <c r="V21" s="116"/>
      <c r="W21" s="116"/>
      <c r="X21" s="116"/>
      <c r="Y21" s="257">
        <v>570</v>
      </c>
      <c r="Z21" s="257"/>
      <c r="AA21" s="116" t="s">
        <v>202</v>
      </c>
      <c r="AB21" s="116"/>
      <c r="AC21" s="116"/>
      <c r="AD21" s="116"/>
      <c r="AE21" s="257">
        <v>330</v>
      </c>
      <c r="AF21" s="257"/>
      <c r="AG21" s="116" t="s">
        <v>203</v>
      </c>
      <c r="AH21" s="116"/>
      <c r="AI21" s="116"/>
      <c r="AJ21" s="116"/>
      <c r="AK21" s="116"/>
      <c r="AL21" s="116"/>
      <c r="AM21" s="116"/>
      <c r="AN21" s="116"/>
      <c r="AO21" s="116"/>
      <c r="AP21" s="16"/>
    </row>
    <row r="22" spans="2:42" ht="10.5" customHeight="1" x14ac:dyDescent="0.2">
      <c r="B22" s="258" t="s">
        <v>204</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17"/>
    </row>
    <row r="23" spans="2:42" ht="10.5" customHeight="1" x14ac:dyDescent="0.2">
      <c r="B23" s="119" t="s">
        <v>205</v>
      </c>
      <c r="C23" s="117"/>
      <c r="D23" s="117"/>
      <c r="E23" s="117"/>
      <c r="F23" s="270">
        <v>18.2</v>
      </c>
      <c r="G23" s="270"/>
      <c r="H23" s="270"/>
      <c r="I23" s="117" t="s">
        <v>206</v>
      </c>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2"/>
      <c r="AP23" s="17"/>
    </row>
    <row r="24" spans="2:42" ht="10.5" customHeight="1" x14ac:dyDescent="0.2">
      <c r="B24" s="260" t="s">
        <v>207</v>
      </c>
      <c r="C24" s="261"/>
      <c r="D24" s="261"/>
      <c r="E24" s="261"/>
      <c r="F24" s="261"/>
      <c r="G24" s="261"/>
      <c r="H24" s="261"/>
      <c r="I24" s="261"/>
      <c r="J24" s="261"/>
      <c r="K24" s="261"/>
      <c r="L24" s="261"/>
      <c r="M24" s="261"/>
      <c r="N24" s="261"/>
      <c r="O24" s="261"/>
      <c r="P24" s="261"/>
      <c r="Q24" s="261"/>
      <c r="R24" s="273">
        <v>1.25</v>
      </c>
      <c r="S24" s="273"/>
      <c r="T24" s="261" t="s">
        <v>208</v>
      </c>
      <c r="U24" s="261"/>
      <c r="V24" s="261"/>
      <c r="W24" s="261"/>
      <c r="X24" s="261"/>
      <c r="Y24" s="261"/>
      <c r="Z24" s="261"/>
      <c r="AA24" s="261"/>
      <c r="AB24" s="261"/>
      <c r="AC24" s="261"/>
      <c r="AD24" s="261"/>
      <c r="AE24" s="261"/>
      <c r="AF24" s="261"/>
      <c r="AG24" s="261"/>
      <c r="AH24" s="261"/>
      <c r="AI24" s="261"/>
      <c r="AJ24" s="261"/>
      <c r="AK24" s="261"/>
      <c r="AL24" s="261"/>
      <c r="AM24" s="261"/>
      <c r="AN24" s="261"/>
      <c r="AO24" s="261"/>
      <c r="AP24" s="17"/>
    </row>
    <row r="25" spans="2:42" ht="10.5" customHeight="1" x14ac:dyDescent="0.2">
      <c r="B25" s="119" t="s">
        <v>371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99"/>
    </row>
    <row r="26" spans="2:42" ht="10.5" customHeight="1" x14ac:dyDescent="0.2">
      <c r="B26" s="120" t="s">
        <v>370</v>
      </c>
      <c r="C26" s="109"/>
      <c r="D26" s="109"/>
      <c r="E26" s="109"/>
      <c r="F26" s="109"/>
      <c r="G26" s="268">
        <v>125.3</v>
      </c>
      <c r="H26" s="268"/>
      <c r="I26" s="268"/>
      <c r="J26" s="109" t="s">
        <v>209</v>
      </c>
      <c r="K26" s="109"/>
      <c r="L26" s="1"/>
      <c r="M26" s="1"/>
      <c r="N26" s="1"/>
      <c r="O26" s="109"/>
      <c r="P26" s="109"/>
      <c r="Q26" s="109"/>
      <c r="R26" s="109"/>
      <c r="S26" s="109"/>
      <c r="T26" s="109"/>
      <c r="U26" s="109"/>
      <c r="V26" s="109"/>
      <c r="W26" s="109"/>
      <c r="X26" s="109"/>
      <c r="Y26" s="109"/>
      <c r="Z26" s="109"/>
      <c r="AA26" s="109"/>
      <c r="AB26" s="268">
        <v>110</v>
      </c>
      <c r="AC26" s="268"/>
      <c r="AD26" s="267" t="s">
        <v>210</v>
      </c>
      <c r="AE26" s="267"/>
      <c r="AF26" s="267"/>
      <c r="AG26" s="267"/>
      <c r="AH26" s="109"/>
      <c r="AI26" s="109"/>
      <c r="AJ26" s="1"/>
      <c r="AK26" s="1"/>
      <c r="AL26" s="1"/>
      <c r="AM26" s="1"/>
      <c r="AN26" s="1"/>
      <c r="AO26" s="1"/>
      <c r="AP26" s="19"/>
    </row>
    <row r="27" spans="2:42" ht="10.5" customHeight="1" x14ac:dyDescent="0.2">
      <c r="B27" s="121"/>
      <c r="C27" s="121"/>
      <c r="D27" s="121"/>
      <c r="E27" s="121"/>
      <c r="F27" s="121"/>
      <c r="G27" s="121"/>
      <c r="H27" s="121"/>
      <c r="I27" s="121"/>
      <c r="J27" s="121"/>
      <c r="K27" s="121"/>
      <c r="L27" s="121"/>
      <c r="M27" s="121"/>
      <c r="N27" s="121"/>
      <c r="O27" s="121"/>
      <c r="P27" s="121"/>
      <c r="Q27" s="121"/>
      <c r="R27" s="121"/>
      <c r="S27" s="121"/>
      <c r="T27" s="121"/>
      <c r="U27" s="122"/>
      <c r="V27" s="122"/>
      <c r="W27" s="122"/>
      <c r="X27" s="122"/>
      <c r="Y27" s="122"/>
      <c r="Z27" s="122"/>
      <c r="AA27" s="122"/>
      <c r="AB27" s="122"/>
      <c r="AC27" s="122"/>
      <c r="AD27" s="122"/>
    </row>
    <row r="28" spans="2:42" ht="10.5" customHeight="1" x14ac:dyDescent="0.2">
      <c r="B28" s="122" t="s">
        <v>120</v>
      </c>
      <c r="C28" s="122"/>
      <c r="D28" s="122"/>
      <c r="E28" s="122"/>
      <c r="F28" s="122"/>
      <c r="G28" s="122"/>
      <c r="H28" s="122"/>
      <c r="I28" s="122"/>
      <c r="J28" s="122"/>
      <c r="K28" s="122"/>
      <c r="L28" s="122"/>
      <c r="M28" s="122"/>
      <c r="N28" s="122"/>
      <c r="O28" s="122"/>
      <c r="P28" s="122"/>
      <c r="Q28" s="122"/>
      <c r="R28" s="122" t="s">
        <v>155</v>
      </c>
      <c r="S28" s="122"/>
      <c r="T28" s="122"/>
      <c r="U28" s="122"/>
      <c r="V28" s="122"/>
      <c r="W28" s="122"/>
      <c r="X28" s="122"/>
      <c r="Y28" s="122"/>
      <c r="Z28" s="122"/>
      <c r="AA28" s="121"/>
      <c r="AB28" s="121"/>
      <c r="AC28" s="121"/>
      <c r="AD28" s="121"/>
      <c r="AE28" s="15"/>
      <c r="AF28" s="15"/>
      <c r="AG28" s="15"/>
      <c r="AH28" s="15"/>
      <c r="AI28" s="15"/>
      <c r="AJ28" s="15"/>
      <c r="AK28" s="15"/>
      <c r="AL28" s="15"/>
      <c r="AM28" s="15"/>
      <c r="AN28" s="15"/>
      <c r="AO28" s="15"/>
    </row>
    <row r="29" spans="2:42" ht="10.5" customHeight="1" x14ac:dyDescent="0.2">
      <c r="B29" s="108"/>
      <c r="C29" s="228" t="s">
        <v>6</v>
      </c>
      <c r="D29" s="228" t="s">
        <v>2</v>
      </c>
      <c r="E29" s="107"/>
      <c r="F29" s="107" t="s">
        <v>92</v>
      </c>
      <c r="G29" s="107"/>
      <c r="H29" s="122"/>
      <c r="I29" s="122"/>
      <c r="J29" s="122"/>
      <c r="K29" s="122"/>
      <c r="L29" s="122"/>
      <c r="M29" s="122"/>
      <c r="N29" s="122"/>
      <c r="O29" s="122"/>
      <c r="P29" s="122"/>
      <c r="Q29" s="122"/>
      <c r="R29" s="122"/>
      <c r="S29" s="122"/>
      <c r="T29" s="263" t="s">
        <v>91</v>
      </c>
      <c r="U29" s="263" t="s">
        <v>2</v>
      </c>
      <c r="V29" s="250" t="s">
        <v>92</v>
      </c>
      <c r="W29" s="250"/>
      <c r="X29" s="109" t="s">
        <v>3</v>
      </c>
      <c r="Y29" s="250" t="s">
        <v>93</v>
      </c>
      <c r="Z29" s="250"/>
      <c r="AA29" s="121"/>
      <c r="AB29" s="121"/>
      <c r="AC29" s="121"/>
      <c r="AD29" s="121"/>
      <c r="AE29" s="15"/>
      <c r="AF29" s="15"/>
      <c r="AG29" s="15"/>
      <c r="AH29" s="15"/>
      <c r="AI29" s="15"/>
      <c r="AJ29" s="15"/>
      <c r="AK29" s="15"/>
      <c r="AL29" s="15"/>
      <c r="AM29" s="15"/>
      <c r="AN29" s="15"/>
      <c r="AO29" s="15"/>
    </row>
    <row r="30" spans="2:42" ht="10.5" customHeight="1" x14ac:dyDescent="0.2">
      <c r="B30" s="108"/>
      <c r="C30" s="228"/>
      <c r="D30" s="228"/>
      <c r="E30" s="228" t="s">
        <v>153</v>
      </c>
      <c r="F30" s="228"/>
      <c r="G30" s="228"/>
      <c r="H30" s="122"/>
      <c r="I30" s="122"/>
      <c r="J30" s="122"/>
      <c r="K30" s="122"/>
      <c r="L30" s="122"/>
      <c r="M30" s="122"/>
      <c r="N30" s="122"/>
      <c r="O30" s="122"/>
      <c r="P30" s="122"/>
      <c r="Q30" s="122"/>
      <c r="R30" s="122"/>
      <c r="S30" s="122"/>
      <c r="T30" s="263"/>
      <c r="U30" s="263"/>
      <c r="V30" s="263" t="s">
        <v>94</v>
      </c>
      <c r="W30" s="263"/>
      <c r="X30" s="263"/>
      <c r="Y30" s="263"/>
      <c r="Z30" s="263"/>
      <c r="AA30" s="121"/>
      <c r="AB30" s="121"/>
      <c r="AC30" s="121"/>
      <c r="AD30" s="121"/>
      <c r="AE30" s="15"/>
      <c r="AF30" s="15"/>
      <c r="AG30" s="15"/>
      <c r="AH30" s="15"/>
      <c r="AI30" s="15"/>
      <c r="AJ30" s="15"/>
      <c r="AK30" s="15"/>
      <c r="AL30" s="15"/>
      <c r="AM30" s="15"/>
      <c r="AN30" s="15"/>
      <c r="AO30" s="15"/>
    </row>
    <row r="31" spans="2:42" ht="10.5" customHeight="1" x14ac:dyDescent="0.2">
      <c r="B31" s="108"/>
      <c r="C31" s="108"/>
      <c r="D31" s="228" t="s">
        <v>2</v>
      </c>
      <c r="E31" s="266">
        <f t="shared" ref="E31" si="0">Y21+AE21</f>
        <v>900</v>
      </c>
      <c r="F31" s="266"/>
      <c r="G31" s="266"/>
      <c r="H31" s="122"/>
      <c r="I31" s="122"/>
      <c r="J31" s="122"/>
      <c r="K31" s="122"/>
      <c r="L31" s="121"/>
      <c r="M31" s="121"/>
      <c r="N31" s="121"/>
      <c r="O31" s="121"/>
      <c r="P31" s="121"/>
      <c r="Q31" s="121"/>
      <c r="R31" s="121"/>
      <c r="S31" s="263">
        <f t="shared" ref="S31" si="1">R24*100</f>
        <v>125</v>
      </c>
      <c r="T31" s="263"/>
      <c r="U31" s="263" t="s">
        <v>2</v>
      </c>
      <c r="V31" s="250" t="s">
        <v>92</v>
      </c>
      <c r="W31" s="250"/>
      <c r="X31" s="250"/>
      <c r="Y31" s="107" t="s">
        <v>3</v>
      </c>
      <c r="Z31" s="250">
        <f t="shared" ref="Z31" si="2">AB26</f>
        <v>110</v>
      </c>
      <c r="AA31" s="250"/>
      <c r="AB31" s="250"/>
      <c r="AC31" s="121"/>
      <c r="AD31" s="121"/>
      <c r="AE31" s="15"/>
      <c r="AF31" s="15"/>
      <c r="AG31" s="15"/>
      <c r="AH31" s="15"/>
      <c r="AI31" s="15"/>
      <c r="AJ31" s="15"/>
      <c r="AK31" s="15"/>
      <c r="AL31" s="15"/>
      <c r="AM31" s="15"/>
      <c r="AN31" s="15"/>
      <c r="AO31" s="15"/>
    </row>
    <row r="32" spans="2:42" ht="10.5" customHeight="1" x14ac:dyDescent="0.2">
      <c r="B32" s="108"/>
      <c r="C32" s="108"/>
      <c r="D32" s="228"/>
      <c r="E32" s="265">
        <f t="shared" ref="E32" si="3">F23</f>
        <v>18.2</v>
      </c>
      <c r="F32" s="228"/>
      <c r="G32" s="228"/>
      <c r="H32" s="122"/>
      <c r="I32" s="122"/>
      <c r="J32" s="122"/>
      <c r="K32" s="122"/>
      <c r="L32" s="121"/>
      <c r="M32" s="121"/>
      <c r="N32" s="121"/>
      <c r="O32" s="121"/>
      <c r="P32" s="121"/>
      <c r="Q32" s="121"/>
      <c r="R32" s="121"/>
      <c r="S32" s="263"/>
      <c r="T32" s="263"/>
      <c r="U32" s="263"/>
      <c r="V32" s="263">
        <f t="shared" ref="V32" si="4">G26</f>
        <v>125.3</v>
      </c>
      <c r="W32" s="263"/>
      <c r="X32" s="263"/>
      <c r="Y32" s="263"/>
      <c r="Z32" s="263"/>
      <c r="AA32" s="263"/>
      <c r="AB32" s="263"/>
      <c r="AC32" s="121"/>
      <c r="AD32" s="121"/>
      <c r="AE32" s="15"/>
      <c r="AF32" s="15"/>
      <c r="AG32" s="15"/>
      <c r="AH32" s="15"/>
      <c r="AI32" s="15"/>
      <c r="AJ32" s="15"/>
      <c r="AK32" s="15"/>
      <c r="AL32" s="15"/>
      <c r="AM32" s="15"/>
      <c r="AN32" s="15"/>
      <c r="AO32" s="15"/>
    </row>
    <row r="33" spans="2:42" ht="10.5" customHeight="1" x14ac:dyDescent="0.2">
      <c r="B33" s="122"/>
      <c r="C33" s="122"/>
      <c r="D33" s="263" t="s">
        <v>2</v>
      </c>
      <c r="E33" s="264">
        <f t="shared" ref="E33" si="5">ROUND(E31/E32,2)</f>
        <v>49.45</v>
      </c>
      <c r="F33" s="264"/>
      <c r="G33" s="264"/>
      <c r="H33" s="263" t="s">
        <v>23</v>
      </c>
      <c r="I33" s="263"/>
      <c r="J33" s="122"/>
      <c r="K33" s="122"/>
      <c r="L33" s="122"/>
      <c r="M33" s="121"/>
      <c r="N33" s="121"/>
      <c r="O33" s="121"/>
      <c r="P33" s="121"/>
      <c r="Q33" s="121"/>
      <c r="R33" s="121"/>
      <c r="S33" s="263" t="s">
        <v>104</v>
      </c>
      <c r="T33" s="263"/>
      <c r="U33" s="263" t="s">
        <v>2</v>
      </c>
      <c r="V33" s="250">
        <f t="shared" ref="V33" si="6">S31</f>
        <v>125</v>
      </c>
      <c r="W33" s="250"/>
      <c r="X33" s="250"/>
      <c r="Y33" s="107" t="s">
        <v>3</v>
      </c>
      <c r="Z33" s="250">
        <f t="shared" ref="Z33" si="7">V32</f>
        <v>125.3</v>
      </c>
      <c r="AA33" s="250"/>
      <c r="AB33" s="250"/>
      <c r="AC33" s="121"/>
      <c r="AD33" s="121"/>
      <c r="AE33" s="15"/>
      <c r="AF33" s="15"/>
      <c r="AG33" s="15"/>
      <c r="AH33" s="15"/>
      <c r="AI33" s="15"/>
      <c r="AJ33" s="15"/>
      <c r="AK33" s="15"/>
      <c r="AL33" s="15"/>
      <c r="AM33" s="15"/>
      <c r="AN33" s="15"/>
      <c r="AO33" s="15"/>
    </row>
    <row r="34" spans="2:42" ht="10.5" customHeight="1" x14ac:dyDescent="0.2">
      <c r="B34" s="122"/>
      <c r="C34" s="122"/>
      <c r="D34" s="263"/>
      <c r="E34" s="264"/>
      <c r="F34" s="264"/>
      <c r="G34" s="264"/>
      <c r="H34" s="263"/>
      <c r="I34" s="263"/>
      <c r="J34" s="122"/>
      <c r="K34" s="122"/>
      <c r="L34" s="122"/>
      <c r="M34" s="121"/>
      <c r="N34" s="121"/>
      <c r="O34" s="121"/>
      <c r="P34" s="121"/>
      <c r="Q34" s="121"/>
      <c r="R34" s="121"/>
      <c r="S34" s="263"/>
      <c r="T34" s="263"/>
      <c r="U34" s="263"/>
      <c r="V34" s="263">
        <f t="shared" ref="V34" si="8">Z31</f>
        <v>110</v>
      </c>
      <c r="W34" s="263"/>
      <c r="X34" s="263"/>
      <c r="Y34" s="263"/>
      <c r="Z34" s="263"/>
      <c r="AA34" s="263"/>
      <c r="AB34" s="263"/>
      <c r="AC34" s="121"/>
      <c r="AD34" s="121"/>
      <c r="AE34" s="15"/>
      <c r="AF34" s="15"/>
      <c r="AG34" s="15"/>
      <c r="AH34" s="15"/>
      <c r="AI34" s="15"/>
      <c r="AJ34" s="15"/>
      <c r="AK34" s="15"/>
      <c r="AL34" s="15"/>
      <c r="AM34" s="15"/>
      <c r="AN34" s="15"/>
      <c r="AO34" s="15"/>
    </row>
    <row r="35" spans="2:42" ht="10.5" customHeight="1" x14ac:dyDescent="0.2">
      <c r="B35" s="121"/>
      <c r="C35" s="121"/>
      <c r="D35" s="121"/>
      <c r="E35" s="121"/>
      <c r="F35" s="121"/>
      <c r="G35" s="121"/>
      <c r="H35" s="121"/>
      <c r="I35" s="121"/>
      <c r="J35" s="121"/>
      <c r="K35" s="121"/>
      <c r="L35" s="121"/>
      <c r="M35" s="121"/>
      <c r="N35" s="121"/>
      <c r="O35" s="121"/>
      <c r="P35" s="121"/>
      <c r="Q35" s="121"/>
      <c r="R35" s="121"/>
      <c r="S35" s="121"/>
      <c r="T35" s="121"/>
      <c r="U35" s="263" t="s">
        <v>4</v>
      </c>
      <c r="V35" s="272">
        <f t="shared" ref="V35" si="9">ROUND(V33*Z33/V34,2)</f>
        <v>142.38999999999999</v>
      </c>
      <c r="W35" s="272"/>
      <c r="X35" s="272"/>
      <c r="Y35" s="272"/>
      <c r="Z35" s="263" t="s">
        <v>213</v>
      </c>
      <c r="AA35" s="263"/>
      <c r="AB35" s="121"/>
      <c r="AC35" s="121"/>
      <c r="AD35" s="121"/>
      <c r="AE35" s="15"/>
      <c r="AF35" s="15"/>
      <c r="AG35" s="15"/>
      <c r="AH35" s="15"/>
      <c r="AI35" s="15"/>
      <c r="AJ35" s="15"/>
      <c r="AK35" s="15"/>
      <c r="AL35" s="15"/>
    </row>
    <row r="36" spans="2:42" ht="10.5" customHeight="1" x14ac:dyDescent="0.2">
      <c r="B36" s="262">
        <f t="shared" ref="B36" si="10">O21*100</f>
        <v>825</v>
      </c>
      <c r="C36" s="262"/>
      <c r="D36" s="121" t="s">
        <v>24</v>
      </c>
      <c r="E36" s="263">
        <f t="shared" ref="E36" si="11">E33</f>
        <v>49.45</v>
      </c>
      <c r="F36" s="263"/>
      <c r="G36" s="263"/>
      <c r="H36" s="121" t="s">
        <v>2</v>
      </c>
      <c r="I36" s="271">
        <f t="shared" ref="I36" si="12">B36+E36</f>
        <v>874.45</v>
      </c>
      <c r="J36" s="271"/>
      <c r="K36" s="271"/>
      <c r="L36" s="121" t="s">
        <v>23</v>
      </c>
      <c r="M36" s="121"/>
      <c r="N36" s="121"/>
      <c r="O36" s="121"/>
      <c r="P36" s="121"/>
      <c r="Q36" s="121"/>
      <c r="R36" s="121"/>
      <c r="S36" s="121"/>
      <c r="T36" s="121"/>
      <c r="U36" s="263"/>
      <c r="V36" s="272"/>
      <c r="W36" s="272"/>
      <c r="X36" s="272"/>
      <c r="Y36" s="272"/>
      <c r="Z36" s="263"/>
      <c r="AA36" s="263"/>
      <c r="AB36" s="121"/>
      <c r="AC36" s="121"/>
      <c r="AD36" s="121"/>
      <c r="AE36" s="15"/>
      <c r="AF36" s="15"/>
      <c r="AG36" s="15"/>
      <c r="AH36" s="15"/>
      <c r="AI36" s="15"/>
      <c r="AJ36" s="15"/>
      <c r="AK36" s="15"/>
      <c r="AL36" s="15"/>
    </row>
    <row r="37" spans="2:42" ht="10.5" customHeight="1" x14ac:dyDescent="0.2">
      <c r="B37" s="121"/>
      <c r="C37" s="121"/>
      <c r="D37" s="121"/>
      <c r="E37" s="121"/>
      <c r="F37" s="121"/>
      <c r="G37" s="121"/>
      <c r="H37" s="121" t="s">
        <v>211</v>
      </c>
      <c r="I37" s="272">
        <f t="shared" ref="I37" si="13">ROUND(I36/100,3)</f>
        <v>8.7449999999999992</v>
      </c>
      <c r="J37" s="272"/>
      <c r="K37" s="272"/>
      <c r="L37" s="121" t="s">
        <v>25</v>
      </c>
      <c r="M37" s="121"/>
      <c r="N37" s="121"/>
      <c r="O37" s="121"/>
      <c r="P37" s="121"/>
      <c r="Q37" s="121"/>
      <c r="R37" s="121"/>
      <c r="S37" s="121"/>
      <c r="T37" s="121"/>
      <c r="U37" s="121"/>
      <c r="V37" s="121"/>
      <c r="W37" s="121"/>
      <c r="X37" s="121"/>
      <c r="Y37" s="121"/>
      <c r="Z37" s="121"/>
      <c r="AA37" s="121"/>
      <c r="AB37" s="121"/>
      <c r="AC37" s="121"/>
      <c r="AD37" s="121"/>
      <c r="AE37" s="15"/>
      <c r="AF37" s="15"/>
      <c r="AG37" s="15"/>
      <c r="AH37" s="15"/>
      <c r="AI37" s="15"/>
      <c r="AJ37" s="15"/>
      <c r="AK37" s="15"/>
      <c r="AL37" s="15"/>
    </row>
    <row r="38" spans="2:42" ht="10.5" customHeight="1" x14ac:dyDescent="0.2">
      <c r="B38" s="122" t="s">
        <v>238</v>
      </c>
    </row>
    <row r="39" spans="2:42" ht="10.5" customHeight="1" x14ac:dyDescent="0.2">
      <c r="B39" s="152" t="s">
        <v>200</v>
      </c>
      <c r="C39" s="253"/>
      <c r="D39" s="253"/>
      <c r="E39" s="253"/>
      <c r="F39" s="253"/>
      <c r="G39" s="253"/>
      <c r="H39" s="253"/>
      <c r="I39" s="253"/>
      <c r="J39" s="253"/>
      <c r="K39" s="253"/>
      <c r="L39" s="253"/>
      <c r="M39" s="253"/>
      <c r="N39" s="253"/>
      <c r="O39" s="269">
        <v>7.45</v>
      </c>
      <c r="P39" s="269"/>
      <c r="Q39" s="269"/>
      <c r="R39" s="116" t="s">
        <v>201</v>
      </c>
      <c r="S39" s="116"/>
      <c r="T39" s="116"/>
      <c r="U39" s="116"/>
      <c r="V39" s="116"/>
      <c r="W39" s="116"/>
      <c r="X39" s="116"/>
      <c r="Y39" s="257">
        <v>600</v>
      </c>
      <c r="Z39" s="257"/>
      <c r="AA39" s="116" t="s">
        <v>202</v>
      </c>
      <c r="AB39" s="116"/>
      <c r="AC39" s="116"/>
      <c r="AD39" s="116"/>
      <c r="AE39" s="257">
        <v>230</v>
      </c>
      <c r="AF39" s="257"/>
      <c r="AG39" s="116" t="s">
        <v>203</v>
      </c>
      <c r="AH39" s="116"/>
      <c r="AI39" s="116"/>
      <c r="AJ39" s="116"/>
      <c r="AK39" s="116"/>
      <c r="AL39" s="116"/>
      <c r="AM39" s="116"/>
      <c r="AN39" s="116"/>
      <c r="AO39" s="116"/>
      <c r="AP39" s="16"/>
    </row>
    <row r="40" spans="2:42" ht="10.5" customHeight="1" x14ac:dyDescent="0.2">
      <c r="B40" s="258" t="s">
        <v>204</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17"/>
    </row>
    <row r="41" spans="2:42" ht="10.5" customHeight="1" x14ac:dyDescent="0.2">
      <c r="B41" s="119" t="s">
        <v>205</v>
      </c>
      <c r="C41" s="117"/>
      <c r="D41" s="117"/>
      <c r="E41" s="117"/>
      <c r="F41" s="270">
        <v>16.5</v>
      </c>
      <c r="G41" s="270"/>
      <c r="H41" s="270"/>
      <c r="I41" s="117" t="s">
        <v>206</v>
      </c>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2"/>
      <c r="AP41" s="17"/>
    </row>
    <row r="42" spans="2:42" ht="10.5" customHeight="1" x14ac:dyDescent="0.2">
      <c r="B42" s="260" t="s">
        <v>207</v>
      </c>
      <c r="C42" s="261"/>
      <c r="D42" s="261"/>
      <c r="E42" s="261"/>
      <c r="F42" s="261"/>
      <c r="G42" s="261"/>
      <c r="H42" s="261"/>
      <c r="I42" s="261"/>
      <c r="J42" s="261"/>
      <c r="K42" s="261"/>
      <c r="L42" s="261"/>
      <c r="M42" s="261"/>
      <c r="N42" s="261"/>
      <c r="O42" s="261"/>
      <c r="P42" s="261"/>
      <c r="Q42" s="261"/>
      <c r="R42" s="273">
        <v>1.1000000000000001</v>
      </c>
      <c r="S42" s="273"/>
      <c r="T42" s="261" t="s">
        <v>208</v>
      </c>
      <c r="U42" s="261"/>
      <c r="V42" s="261"/>
      <c r="W42" s="261"/>
      <c r="X42" s="261"/>
      <c r="Y42" s="261"/>
      <c r="Z42" s="261"/>
      <c r="AA42" s="261"/>
      <c r="AB42" s="261"/>
      <c r="AC42" s="261"/>
      <c r="AD42" s="261"/>
      <c r="AE42" s="261"/>
      <c r="AF42" s="261"/>
      <c r="AG42" s="261"/>
      <c r="AH42" s="261"/>
      <c r="AI42" s="261"/>
      <c r="AJ42" s="261"/>
      <c r="AK42" s="261"/>
      <c r="AL42" s="261"/>
      <c r="AM42" s="261"/>
      <c r="AN42" s="261"/>
      <c r="AO42" s="261"/>
      <c r="AP42" s="17"/>
    </row>
    <row r="43" spans="2:42" ht="10.5" customHeight="1" x14ac:dyDescent="0.2">
      <c r="B43" s="119" t="s">
        <v>371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99"/>
    </row>
    <row r="44" spans="2:42" ht="10.5" customHeight="1" x14ac:dyDescent="0.2">
      <c r="B44" s="120" t="s">
        <v>370</v>
      </c>
      <c r="C44" s="109"/>
      <c r="D44" s="109"/>
      <c r="E44" s="109"/>
      <c r="F44" s="109"/>
      <c r="G44" s="268">
        <v>121.5</v>
      </c>
      <c r="H44" s="268"/>
      <c r="I44" s="268"/>
      <c r="J44" s="109" t="s">
        <v>209</v>
      </c>
      <c r="K44" s="109"/>
      <c r="L44" s="1"/>
      <c r="M44" s="1"/>
      <c r="N44" s="1"/>
      <c r="O44" s="109"/>
      <c r="P44" s="109"/>
      <c r="Q44" s="109"/>
      <c r="R44" s="109"/>
      <c r="S44" s="109"/>
      <c r="T44" s="109"/>
      <c r="U44" s="109"/>
      <c r="V44" s="109"/>
      <c r="W44" s="109"/>
      <c r="X44" s="109"/>
      <c r="Y44" s="109"/>
      <c r="Z44" s="109"/>
      <c r="AA44" s="109"/>
      <c r="AB44" s="268">
        <v>101</v>
      </c>
      <c r="AC44" s="268"/>
      <c r="AD44" s="267" t="s">
        <v>210</v>
      </c>
      <c r="AE44" s="267"/>
      <c r="AF44" s="267"/>
      <c r="AG44" s="267"/>
      <c r="AH44" s="109"/>
      <c r="AI44" s="109"/>
      <c r="AJ44" s="1"/>
      <c r="AK44" s="1"/>
      <c r="AL44" s="1"/>
      <c r="AM44" s="1"/>
      <c r="AN44" s="1"/>
      <c r="AO44" s="1"/>
      <c r="AP44" s="19"/>
    </row>
    <row r="45" spans="2:42" ht="10.5" customHeight="1" x14ac:dyDescent="0.2">
      <c r="B45" s="121"/>
      <c r="C45" s="121"/>
      <c r="D45" s="121"/>
      <c r="E45" s="121"/>
      <c r="F45" s="121"/>
      <c r="G45" s="121"/>
      <c r="H45" s="121"/>
      <c r="I45" s="121"/>
      <c r="J45" s="121"/>
      <c r="K45" s="121"/>
      <c r="L45" s="121"/>
      <c r="M45" s="121"/>
      <c r="N45" s="121"/>
      <c r="O45" s="121"/>
      <c r="P45" s="121"/>
      <c r="Q45" s="121"/>
      <c r="R45" s="121"/>
      <c r="S45" s="121"/>
      <c r="T45" s="121"/>
      <c r="U45" s="122"/>
      <c r="V45" s="122"/>
      <c r="W45" s="122"/>
      <c r="X45" s="122"/>
      <c r="Y45" s="122"/>
      <c r="Z45" s="122"/>
      <c r="AA45" s="122"/>
      <c r="AB45" s="122"/>
      <c r="AC45" s="122"/>
      <c r="AD45" s="122"/>
    </row>
    <row r="46" spans="2:42" ht="10.5" customHeight="1" x14ac:dyDescent="0.2">
      <c r="B46" s="122" t="s">
        <v>120</v>
      </c>
      <c r="C46" s="122"/>
      <c r="D46" s="122"/>
      <c r="E46" s="122"/>
      <c r="F46" s="122"/>
      <c r="G46" s="122"/>
      <c r="H46" s="122"/>
      <c r="I46" s="122"/>
      <c r="J46" s="122"/>
      <c r="K46" s="122"/>
      <c r="L46" s="122"/>
      <c r="M46" s="122"/>
      <c r="N46" s="122"/>
      <c r="O46" s="122"/>
      <c r="P46" s="122"/>
      <c r="Q46" s="122"/>
      <c r="R46" s="122" t="s">
        <v>155</v>
      </c>
      <c r="S46" s="122"/>
      <c r="T46" s="122"/>
      <c r="U46" s="122"/>
      <c r="V46" s="122"/>
      <c r="W46" s="122"/>
      <c r="X46" s="122"/>
      <c r="Y46" s="122"/>
      <c r="Z46" s="122"/>
      <c r="AA46" s="121"/>
      <c r="AB46" s="121"/>
      <c r="AC46" s="121"/>
      <c r="AD46" s="121"/>
      <c r="AE46" s="15"/>
      <c r="AF46" s="15"/>
      <c r="AG46" s="15"/>
      <c r="AH46" s="15"/>
      <c r="AI46" s="15"/>
      <c r="AJ46" s="15"/>
      <c r="AK46" s="15"/>
      <c r="AL46" s="15"/>
      <c r="AM46" s="15"/>
      <c r="AN46" s="15"/>
      <c r="AO46" s="15"/>
    </row>
    <row r="47" spans="2:42" ht="10.5" customHeight="1" x14ac:dyDescent="0.2">
      <c r="B47" s="108"/>
      <c r="C47" s="228" t="s">
        <v>6</v>
      </c>
      <c r="D47" s="228" t="s">
        <v>2</v>
      </c>
      <c r="E47" s="107"/>
      <c r="F47" s="107" t="s">
        <v>92</v>
      </c>
      <c r="G47" s="107"/>
      <c r="H47" s="122"/>
      <c r="I47" s="122"/>
      <c r="J47" s="122"/>
      <c r="K47" s="122"/>
      <c r="L47" s="122"/>
      <c r="M47" s="122"/>
      <c r="N47" s="122"/>
      <c r="O47" s="122"/>
      <c r="P47" s="122"/>
      <c r="Q47" s="122"/>
      <c r="R47" s="122"/>
      <c r="S47" s="122"/>
      <c r="T47" s="263" t="s">
        <v>91</v>
      </c>
      <c r="U47" s="263" t="s">
        <v>2</v>
      </c>
      <c r="V47" s="250" t="s">
        <v>92</v>
      </c>
      <c r="W47" s="250"/>
      <c r="X47" s="109" t="s">
        <v>3</v>
      </c>
      <c r="Y47" s="250" t="s">
        <v>93</v>
      </c>
      <c r="Z47" s="250"/>
      <c r="AA47" s="121"/>
      <c r="AB47" s="121"/>
      <c r="AC47" s="121"/>
      <c r="AD47" s="121"/>
      <c r="AE47" s="15"/>
      <c r="AF47" s="15"/>
      <c r="AG47" s="15"/>
      <c r="AH47" s="15"/>
      <c r="AI47" s="15"/>
      <c r="AJ47" s="15"/>
      <c r="AK47" s="15"/>
      <c r="AL47" s="15"/>
      <c r="AM47" s="15"/>
      <c r="AN47" s="15"/>
      <c r="AO47" s="15"/>
    </row>
    <row r="48" spans="2:42" ht="10.5" customHeight="1" x14ac:dyDescent="0.2">
      <c r="B48" s="108"/>
      <c r="C48" s="228"/>
      <c r="D48" s="228"/>
      <c r="E48" s="228" t="s">
        <v>153</v>
      </c>
      <c r="F48" s="228"/>
      <c r="G48" s="228"/>
      <c r="H48" s="122"/>
      <c r="I48" s="122"/>
      <c r="J48" s="122"/>
      <c r="K48" s="122"/>
      <c r="L48" s="122"/>
      <c r="M48" s="122"/>
      <c r="N48" s="122"/>
      <c r="O48" s="122"/>
      <c r="P48" s="122"/>
      <c r="Q48" s="122"/>
      <c r="R48" s="122"/>
      <c r="S48" s="122"/>
      <c r="T48" s="263"/>
      <c r="U48" s="263"/>
      <c r="V48" s="263" t="s">
        <v>94</v>
      </c>
      <c r="W48" s="263"/>
      <c r="X48" s="263"/>
      <c r="Y48" s="263"/>
      <c r="Z48" s="263"/>
      <c r="AA48" s="121"/>
      <c r="AB48" s="121"/>
      <c r="AC48" s="121"/>
      <c r="AD48" s="121"/>
      <c r="AE48" s="15"/>
      <c r="AF48" s="15"/>
      <c r="AG48" s="15"/>
      <c r="AH48" s="15"/>
      <c r="AI48" s="15"/>
      <c r="AJ48" s="15"/>
      <c r="AK48" s="15"/>
      <c r="AL48" s="15"/>
      <c r="AM48" s="15"/>
      <c r="AN48" s="15"/>
      <c r="AO48" s="15"/>
    </row>
    <row r="49" spans="2:42" ht="10.5" customHeight="1" x14ac:dyDescent="0.2">
      <c r="B49" s="108"/>
      <c r="C49" s="108"/>
      <c r="D49" s="228" t="s">
        <v>2</v>
      </c>
      <c r="E49" s="266">
        <f t="shared" ref="E49" si="14">Y39+AE39</f>
        <v>830</v>
      </c>
      <c r="F49" s="266"/>
      <c r="G49" s="266"/>
      <c r="H49" s="122"/>
      <c r="I49" s="122"/>
      <c r="J49" s="122"/>
      <c r="K49" s="122"/>
      <c r="L49" s="121"/>
      <c r="M49" s="121"/>
      <c r="N49" s="121"/>
      <c r="O49" s="121"/>
      <c r="P49" s="121"/>
      <c r="Q49" s="121"/>
      <c r="R49" s="121"/>
      <c r="S49" s="263">
        <f t="shared" ref="S49" si="15">R42*100</f>
        <v>110.00000000000001</v>
      </c>
      <c r="T49" s="263"/>
      <c r="U49" s="263" t="s">
        <v>2</v>
      </c>
      <c r="V49" s="250" t="s">
        <v>92</v>
      </c>
      <c r="W49" s="250"/>
      <c r="X49" s="250"/>
      <c r="Y49" s="107" t="s">
        <v>3</v>
      </c>
      <c r="Z49" s="250">
        <f t="shared" ref="Z49" si="16">AB44</f>
        <v>101</v>
      </c>
      <c r="AA49" s="250"/>
      <c r="AB49" s="250"/>
      <c r="AC49" s="121"/>
      <c r="AD49" s="121"/>
      <c r="AE49" s="15"/>
      <c r="AF49" s="15"/>
      <c r="AG49" s="15"/>
      <c r="AH49" s="15"/>
      <c r="AI49" s="15"/>
      <c r="AJ49" s="15"/>
      <c r="AK49" s="15"/>
      <c r="AL49" s="15"/>
      <c r="AM49" s="15"/>
      <c r="AN49" s="15"/>
      <c r="AO49" s="15"/>
    </row>
    <row r="50" spans="2:42" ht="10.5" customHeight="1" x14ac:dyDescent="0.2">
      <c r="B50" s="108"/>
      <c r="C50" s="108"/>
      <c r="D50" s="228"/>
      <c r="E50" s="265">
        <f t="shared" ref="E50" si="17">F41</f>
        <v>16.5</v>
      </c>
      <c r="F50" s="228"/>
      <c r="G50" s="228"/>
      <c r="H50" s="122"/>
      <c r="I50" s="122"/>
      <c r="J50" s="122"/>
      <c r="K50" s="122"/>
      <c r="L50" s="121"/>
      <c r="M50" s="121"/>
      <c r="N50" s="121"/>
      <c r="O50" s="121"/>
      <c r="P50" s="121"/>
      <c r="Q50" s="121"/>
      <c r="R50" s="121"/>
      <c r="S50" s="263"/>
      <c r="T50" s="263"/>
      <c r="U50" s="263"/>
      <c r="V50" s="263">
        <f t="shared" ref="V50" si="18">G44</f>
        <v>121.5</v>
      </c>
      <c r="W50" s="263"/>
      <c r="X50" s="263"/>
      <c r="Y50" s="263"/>
      <c r="Z50" s="263"/>
      <c r="AA50" s="263"/>
      <c r="AB50" s="263"/>
      <c r="AC50" s="121"/>
      <c r="AD50" s="121"/>
      <c r="AE50" s="15"/>
      <c r="AF50" s="15"/>
      <c r="AG50" s="15"/>
      <c r="AH50" s="15"/>
      <c r="AI50" s="15"/>
      <c r="AJ50" s="15"/>
      <c r="AK50" s="15"/>
      <c r="AL50" s="15"/>
      <c r="AM50" s="15"/>
      <c r="AN50" s="15"/>
      <c r="AO50" s="15"/>
    </row>
    <row r="51" spans="2:42" ht="10.5" customHeight="1" x14ac:dyDescent="0.2">
      <c r="B51" s="122"/>
      <c r="C51" s="122"/>
      <c r="D51" s="263" t="s">
        <v>2</v>
      </c>
      <c r="E51" s="264">
        <f t="shared" ref="E51" si="19">ROUND(E49/E50,2)</f>
        <v>50.3</v>
      </c>
      <c r="F51" s="264"/>
      <c r="G51" s="264"/>
      <c r="H51" s="263" t="s">
        <v>23</v>
      </c>
      <c r="I51" s="263"/>
      <c r="J51" s="122"/>
      <c r="K51" s="122"/>
      <c r="L51" s="122"/>
      <c r="M51" s="121"/>
      <c r="N51" s="121"/>
      <c r="O51" s="121"/>
      <c r="P51" s="121"/>
      <c r="Q51" s="121"/>
      <c r="R51" s="121"/>
      <c r="S51" s="263" t="s">
        <v>104</v>
      </c>
      <c r="T51" s="263"/>
      <c r="U51" s="263" t="s">
        <v>2</v>
      </c>
      <c r="V51" s="250">
        <f t="shared" ref="V51" si="20">S49</f>
        <v>110.00000000000001</v>
      </c>
      <c r="W51" s="250"/>
      <c r="X51" s="250"/>
      <c r="Y51" s="107" t="s">
        <v>3</v>
      </c>
      <c r="Z51" s="250">
        <f t="shared" ref="Z51" si="21">V50</f>
        <v>121.5</v>
      </c>
      <c r="AA51" s="250"/>
      <c r="AB51" s="250"/>
      <c r="AC51" s="121"/>
      <c r="AD51" s="121"/>
      <c r="AE51" s="15"/>
      <c r="AF51" s="15"/>
      <c r="AG51" s="15"/>
      <c r="AH51" s="15"/>
      <c r="AI51" s="15"/>
      <c r="AJ51" s="15"/>
      <c r="AK51" s="15"/>
      <c r="AL51" s="15"/>
      <c r="AM51" s="15"/>
      <c r="AN51" s="15"/>
      <c r="AO51" s="15"/>
    </row>
    <row r="52" spans="2:42" ht="10.5" customHeight="1" x14ac:dyDescent="0.2">
      <c r="B52" s="122"/>
      <c r="C52" s="122"/>
      <c r="D52" s="263"/>
      <c r="E52" s="264"/>
      <c r="F52" s="264"/>
      <c r="G52" s="264"/>
      <c r="H52" s="263"/>
      <c r="I52" s="263"/>
      <c r="J52" s="122"/>
      <c r="K52" s="122"/>
      <c r="L52" s="122"/>
      <c r="M52" s="121"/>
      <c r="N52" s="121"/>
      <c r="O52" s="121"/>
      <c r="P52" s="121"/>
      <c r="Q52" s="121"/>
      <c r="R52" s="121"/>
      <c r="S52" s="263"/>
      <c r="T52" s="263"/>
      <c r="U52" s="263"/>
      <c r="V52" s="263">
        <f t="shared" ref="V52" si="22">Z49</f>
        <v>101</v>
      </c>
      <c r="W52" s="263"/>
      <c r="X52" s="263"/>
      <c r="Y52" s="263"/>
      <c r="Z52" s="263"/>
      <c r="AA52" s="263"/>
      <c r="AB52" s="263"/>
      <c r="AC52" s="121"/>
      <c r="AD52" s="121"/>
      <c r="AE52" s="15"/>
      <c r="AF52" s="15"/>
      <c r="AG52" s="15"/>
      <c r="AH52" s="15"/>
      <c r="AI52" s="15"/>
      <c r="AJ52" s="15"/>
      <c r="AK52" s="15"/>
      <c r="AL52" s="15"/>
      <c r="AM52" s="15"/>
      <c r="AN52" s="15"/>
      <c r="AO52" s="15"/>
    </row>
    <row r="53" spans="2:42" ht="10.5" customHeight="1" x14ac:dyDescent="0.2">
      <c r="B53" s="121"/>
      <c r="C53" s="121"/>
      <c r="D53" s="121"/>
      <c r="E53" s="121"/>
      <c r="F53" s="121"/>
      <c r="G53" s="121"/>
      <c r="H53" s="121"/>
      <c r="I53" s="121"/>
      <c r="J53" s="121"/>
      <c r="K53" s="121"/>
      <c r="L53" s="121"/>
      <c r="M53" s="121"/>
      <c r="N53" s="121"/>
      <c r="O53" s="121"/>
      <c r="P53" s="121"/>
      <c r="Q53" s="121"/>
      <c r="R53" s="121"/>
      <c r="S53" s="121"/>
      <c r="T53" s="121"/>
      <c r="U53" s="263" t="s">
        <v>4</v>
      </c>
      <c r="V53" s="272">
        <f t="shared" ref="V53" si="23">ROUND(V51*Z51/V52,2)</f>
        <v>132.33000000000001</v>
      </c>
      <c r="W53" s="272"/>
      <c r="X53" s="272"/>
      <c r="Y53" s="272"/>
      <c r="Z53" s="263" t="s">
        <v>213</v>
      </c>
      <c r="AA53" s="263"/>
      <c r="AB53" s="121"/>
      <c r="AC53" s="121"/>
      <c r="AD53" s="121"/>
      <c r="AE53" s="15"/>
      <c r="AF53" s="15"/>
      <c r="AG53" s="15"/>
      <c r="AH53" s="15"/>
      <c r="AI53" s="15"/>
      <c r="AJ53" s="15"/>
      <c r="AK53" s="15"/>
      <c r="AL53" s="15"/>
    </row>
    <row r="54" spans="2:42" ht="10.5" customHeight="1" x14ac:dyDescent="0.2">
      <c r="B54" s="262">
        <f t="shared" ref="B54" si="24">O39*100</f>
        <v>745</v>
      </c>
      <c r="C54" s="262"/>
      <c r="D54" s="121" t="s">
        <v>24</v>
      </c>
      <c r="E54" s="263">
        <f t="shared" ref="E54" si="25">E51</f>
        <v>50.3</v>
      </c>
      <c r="F54" s="263"/>
      <c r="G54" s="263"/>
      <c r="H54" s="121" t="s">
        <v>2</v>
      </c>
      <c r="I54" s="271">
        <f t="shared" ref="I54" si="26">B54+E54</f>
        <v>795.3</v>
      </c>
      <c r="J54" s="271"/>
      <c r="K54" s="271"/>
      <c r="L54" s="121" t="s">
        <v>23</v>
      </c>
      <c r="M54" s="121"/>
      <c r="N54" s="121"/>
      <c r="O54" s="121"/>
      <c r="P54" s="121"/>
      <c r="Q54" s="121"/>
      <c r="R54" s="121"/>
      <c r="S54" s="121"/>
      <c r="T54" s="121"/>
      <c r="U54" s="263"/>
      <c r="V54" s="272"/>
      <c r="W54" s="272"/>
      <c r="X54" s="272"/>
      <c r="Y54" s="272"/>
      <c r="Z54" s="263"/>
      <c r="AA54" s="263"/>
      <c r="AB54" s="121"/>
      <c r="AC54" s="121"/>
      <c r="AD54" s="121"/>
      <c r="AE54" s="15"/>
      <c r="AF54" s="15"/>
      <c r="AG54" s="15"/>
      <c r="AH54" s="15"/>
      <c r="AI54" s="15"/>
      <c r="AJ54" s="15"/>
      <c r="AK54" s="15"/>
      <c r="AL54" s="15"/>
    </row>
    <row r="55" spans="2:42" ht="10.5" customHeight="1" x14ac:dyDescent="0.2">
      <c r="B55" s="121"/>
      <c r="C55" s="121"/>
      <c r="D55" s="121"/>
      <c r="E55" s="121"/>
      <c r="F55" s="121"/>
      <c r="G55" s="121"/>
      <c r="H55" s="121" t="s">
        <v>211</v>
      </c>
      <c r="I55" s="272">
        <f t="shared" ref="I55" si="27">ROUND(I54/100,3)</f>
        <v>7.9530000000000003</v>
      </c>
      <c r="J55" s="272"/>
      <c r="K55" s="272"/>
      <c r="L55" s="121" t="s">
        <v>25</v>
      </c>
      <c r="M55" s="121"/>
      <c r="N55" s="121"/>
      <c r="O55" s="121"/>
      <c r="P55" s="121"/>
      <c r="Q55" s="121"/>
      <c r="R55" s="121"/>
      <c r="S55" s="121"/>
      <c r="T55" s="121"/>
      <c r="U55" s="121"/>
      <c r="V55" s="121"/>
      <c r="W55" s="121"/>
      <c r="X55" s="121"/>
      <c r="Y55" s="121"/>
      <c r="Z55" s="121"/>
      <c r="AA55" s="121"/>
      <c r="AB55" s="121"/>
      <c r="AC55" s="121"/>
      <c r="AD55" s="121"/>
      <c r="AE55" s="15"/>
      <c r="AF55" s="15"/>
      <c r="AG55" s="15"/>
      <c r="AH55" s="15"/>
      <c r="AI55" s="15"/>
      <c r="AJ55" s="15"/>
      <c r="AK55" s="15"/>
      <c r="AL55" s="15"/>
    </row>
    <row r="56" spans="2:42" ht="10.5" customHeight="1" x14ac:dyDescent="0.2">
      <c r="B56" s="122" t="s">
        <v>239</v>
      </c>
    </row>
    <row r="57" spans="2:42" ht="10.5" customHeight="1" x14ac:dyDescent="0.2">
      <c r="B57" s="152" t="s">
        <v>200</v>
      </c>
      <c r="C57" s="253"/>
      <c r="D57" s="253"/>
      <c r="E57" s="253"/>
      <c r="F57" s="253"/>
      <c r="G57" s="253"/>
      <c r="H57" s="253"/>
      <c r="I57" s="253"/>
      <c r="J57" s="253"/>
      <c r="K57" s="253"/>
      <c r="L57" s="253"/>
      <c r="M57" s="253"/>
      <c r="N57" s="253"/>
      <c r="O57" s="269">
        <v>6.23</v>
      </c>
      <c r="P57" s="269"/>
      <c r="Q57" s="269"/>
      <c r="R57" s="116" t="s">
        <v>201</v>
      </c>
      <c r="S57" s="116"/>
      <c r="T57" s="116"/>
      <c r="U57" s="116"/>
      <c r="V57" s="116"/>
      <c r="W57" s="116"/>
      <c r="X57" s="116"/>
      <c r="Y57" s="257">
        <v>680</v>
      </c>
      <c r="Z57" s="257"/>
      <c r="AA57" s="116" t="s">
        <v>202</v>
      </c>
      <c r="AB57" s="116"/>
      <c r="AC57" s="116"/>
      <c r="AD57" s="116"/>
      <c r="AE57" s="257">
        <v>250</v>
      </c>
      <c r="AF57" s="257"/>
      <c r="AG57" s="116" t="s">
        <v>203</v>
      </c>
      <c r="AH57" s="116"/>
      <c r="AI57" s="116"/>
      <c r="AJ57" s="116"/>
      <c r="AK57" s="116"/>
      <c r="AL57" s="116"/>
      <c r="AM57" s="116"/>
      <c r="AN57" s="116"/>
      <c r="AO57" s="116"/>
      <c r="AP57" s="16"/>
    </row>
    <row r="58" spans="2:42" ht="10.5" customHeight="1" x14ac:dyDescent="0.2">
      <c r="B58" s="258" t="s">
        <v>204</v>
      </c>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17"/>
    </row>
    <row r="59" spans="2:42" ht="10.5" customHeight="1" x14ac:dyDescent="0.2">
      <c r="B59" s="119" t="s">
        <v>205</v>
      </c>
      <c r="C59" s="117"/>
      <c r="D59" s="117"/>
      <c r="E59" s="117"/>
      <c r="F59" s="270">
        <v>19.2</v>
      </c>
      <c r="G59" s="270"/>
      <c r="H59" s="270"/>
      <c r="I59" s="117" t="s">
        <v>206</v>
      </c>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2"/>
      <c r="AP59" s="17"/>
    </row>
    <row r="60" spans="2:42" ht="10.5" customHeight="1" x14ac:dyDescent="0.2">
      <c r="B60" s="260" t="s">
        <v>207</v>
      </c>
      <c r="C60" s="261"/>
      <c r="D60" s="261"/>
      <c r="E60" s="261"/>
      <c r="F60" s="261"/>
      <c r="G60" s="261"/>
      <c r="H60" s="261"/>
      <c r="I60" s="261"/>
      <c r="J60" s="261"/>
      <c r="K60" s="261"/>
      <c r="L60" s="261"/>
      <c r="M60" s="261"/>
      <c r="N60" s="261"/>
      <c r="O60" s="261"/>
      <c r="P60" s="261"/>
      <c r="Q60" s="261"/>
      <c r="R60" s="273">
        <v>1.1000000000000001</v>
      </c>
      <c r="S60" s="273"/>
      <c r="T60" s="261" t="s">
        <v>208</v>
      </c>
      <c r="U60" s="261"/>
      <c r="V60" s="261"/>
      <c r="W60" s="261"/>
      <c r="X60" s="261"/>
      <c r="Y60" s="261"/>
      <c r="Z60" s="261"/>
      <c r="AA60" s="261"/>
      <c r="AB60" s="261"/>
      <c r="AC60" s="261"/>
      <c r="AD60" s="261"/>
      <c r="AE60" s="261"/>
      <c r="AF60" s="261"/>
      <c r="AG60" s="261"/>
      <c r="AH60" s="261"/>
      <c r="AI60" s="261"/>
      <c r="AJ60" s="261"/>
      <c r="AK60" s="261"/>
      <c r="AL60" s="261"/>
      <c r="AM60" s="261"/>
      <c r="AN60" s="261"/>
      <c r="AO60" s="261"/>
      <c r="AP60" s="17"/>
    </row>
    <row r="61" spans="2:42" ht="10.5" customHeight="1" x14ac:dyDescent="0.2">
      <c r="B61" s="119" t="s">
        <v>371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99"/>
    </row>
    <row r="62" spans="2:42" ht="10.5" customHeight="1" x14ac:dyDescent="0.2">
      <c r="B62" s="120" t="s">
        <v>370</v>
      </c>
      <c r="C62" s="109"/>
      <c r="D62" s="109"/>
      <c r="E62" s="109"/>
      <c r="F62" s="109"/>
      <c r="G62" s="268">
        <v>130.19999999999999</v>
      </c>
      <c r="H62" s="268"/>
      <c r="I62" s="268"/>
      <c r="J62" s="109" t="s">
        <v>209</v>
      </c>
      <c r="K62" s="109"/>
      <c r="L62" s="1"/>
      <c r="M62" s="1"/>
      <c r="N62" s="1"/>
      <c r="O62" s="109"/>
      <c r="P62" s="109"/>
      <c r="Q62" s="109"/>
      <c r="R62" s="109"/>
      <c r="S62" s="109"/>
      <c r="T62" s="109"/>
      <c r="U62" s="109"/>
      <c r="V62" s="109"/>
      <c r="W62" s="109"/>
      <c r="X62" s="109"/>
      <c r="Y62" s="109"/>
      <c r="Z62" s="109"/>
      <c r="AA62" s="109"/>
      <c r="AB62" s="268">
        <v>110</v>
      </c>
      <c r="AC62" s="268"/>
      <c r="AD62" s="267" t="s">
        <v>210</v>
      </c>
      <c r="AE62" s="267"/>
      <c r="AF62" s="267"/>
      <c r="AG62" s="267"/>
      <c r="AH62" s="109"/>
      <c r="AI62" s="109"/>
      <c r="AJ62" s="1"/>
      <c r="AK62" s="1"/>
      <c r="AL62" s="1"/>
      <c r="AM62" s="1"/>
      <c r="AN62" s="1"/>
      <c r="AO62" s="1"/>
      <c r="AP62" s="19"/>
    </row>
    <row r="63" spans="2:42" ht="10.5" customHeight="1" x14ac:dyDescent="0.2">
      <c r="B63" s="121"/>
      <c r="C63" s="121"/>
      <c r="D63" s="121"/>
      <c r="E63" s="121"/>
      <c r="F63" s="121"/>
      <c r="G63" s="121"/>
      <c r="H63" s="121"/>
      <c r="I63" s="121"/>
      <c r="J63" s="121"/>
      <c r="K63" s="121"/>
      <c r="L63" s="121"/>
      <c r="M63" s="121"/>
      <c r="N63" s="121"/>
      <c r="O63" s="121"/>
      <c r="P63" s="121"/>
      <c r="Q63" s="121"/>
      <c r="R63" s="121"/>
      <c r="S63" s="121"/>
      <c r="T63" s="121"/>
      <c r="U63" s="122"/>
      <c r="V63" s="122"/>
      <c r="W63" s="122"/>
      <c r="X63" s="122"/>
      <c r="Y63" s="122"/>
      <c r="Z63" s="122"/>
      <c r="AA63" s="122"/>
      <c r="AB63" s="122"/>
      <c r="AC63" s="122"/>
      <c r="AD63" s="122"/>
    </row>
    <row r="64" spans="2:42" ht="10.5" customHeight="1" x14ac:dyDescent="0.2">
      <c r="B64" s="122" t="s">
        <v>120</v>
      </c>
      <c r="C64" s="122"/>
      <c r="D64" s="122"/>
      <c r="E64" s="122"/>
      <c r="F64" s="122"/>
      <c r="G64" s="122"/>
      <c r="H64" s="122"/>
      <c r="I64" s="122"/>
      <c r="J64" s="122"/>
      <c r="K64" s="122"/>
      <c r="L64" s="122"/>
      <c r="M64" s="122"/>
      <c r="N64" s="122"/>
      <c r="O64" s="122"/>
      <c r="P64" s="122"/>
      <c r="Q64" s="122"/>
      <c r="R64" s="122" t="s">
        <v>155</v>
      </c>
      <c r="S64" s="122"/>
      <c r="T64" s="122"/>
      <c r="U64" s="122"/>
      <c r="V64" s="122"/>
      <c r="W64" s="122"/>
      <c r="X64" s="122"/>
      <c r="Y64" s="122"/>
      <c r="Z64" s="122"/>
      <c r="AA64" s="121"/>
      <c r="AB64" s="121"/>
      <c r="AC64" s="121"/>
      <c r="AD64" s="121"/>
      <c r="AE64" s="15"/>
      <c r="AF64" s="15"/>
      <c r="AG64" s="15"/>
      <c r="AH64" s="15"/>
      <c r="AI64" s="15"/>
      <c r="AJ64" s="15"/>
      <c r="AK64" s="15"/>
      <c r="AL64" s="15"/>
      <c r="AM64" s="15"/>
      <c r="AN64" s="15"/>
      <c r="AO64" s="15"/>
    </row>
    <row r="65" spans="2:42" ht="10.5" customHeight="1" x14ac:dyDescent="0.2">
      <c r="B65" s="108"/>
      <c r="C65" s="228" t="s">
        <v>6</v>
      </c>
      <c r="D65" s="228" t="s">
        <v>2</v>
      </c>
      <c r="E65" s="107"/>
      <c r="F65" s="107" t="s">
        <v>92</v>
      </c>
      <c r="G65" s="107"/>
      <c r="H65" s="122"/>
      <c r="I65" s="122"/>
      <c r="J65" s="122"/>
      <c r="K65" s="122"/>
      <c r="L65" s="122"/>
      <c r="M65" s="122"/>
      <c r="N65" s="122"/>
      <c r="O65" s="122"/>
      <c r="P65" s="122"/>
      <c r="Q65" s="122"/>
      <c r="R65" s="122"/>
      <c r="S65" s="122"/>
      <c r="T65" s="263" t="s">
        <v>91</v>
      </c>
      <c r="U65" s="263" t="s">
        <v>2</v>
      </c>
      <c r="V65" s="250" t="s">
        <v>92</v>
      </c>
      <c r="W65" s="250"/>
      <c r="X65" s="109" t="s">
        <v>3</v>
      </c>
      <c r="Y65" s="250" t="s">
        <v>93</v>
      </c>
      <c r="Z65" s="250"/>
      <c r="AA65" s="121"/>
      <c r="AB65" s="121"/>
      <c r="AC65" s="121"/>
      <c r="AD65" s="121"/>
      <c r="AE65" s="15"/>
      <c r="AF65" s="15"/>
      <c r="AG65" s="15"/>
      <c r="AH65" s="15"/>
      <c r="AI65" s="15"/>
      <c r="AJ65" s="15"/>
      <c r="AK65" s="15"/>
      <c r="AL65" s="15"/>
      <c r="AM65" s="15"/>
      <c r="AN65" s="15"/>
      <c r="AO65" s="15"/>
    </row>
    <row r="66" spans="2:42" ht="10.5" customHeight="1" x14ac:dyDescent="0.2">
      <c r="B66" s="108"/>
      <c r="C66" s="228"/>
      <c r="D66" s="228"/>
      <c r="E66" s="228" t="s">
        <v>153</v>
      </c>
      <c r="F66" s="228"/>
      <c r="G66" s="228"/>
      <c r="H66" s="122"/>
      <c r="I66" s="122"/>
      <c r="J66" s="122"/>
      <c r="K66" s="122"/>
      <c r="L66" s="122"/>
      <c r="M66" s="122"/>
      <c r="N66" s="122"/>
      <c r="O66" s="122"/>
      <c r="P66" s="122"/>
      <c r="Q66" s="122"/>
      <c r="R66" s="122"/>
      <c r="S66" s="122"/>
      <c r="T66" s="263"/>
      <c r="U66" s="263"/>
      <c r="V66" s="263" t="s">
        <v>94</v>
      </c>
      <c r="W66" s="263"/>
      <c r="X66" s="263"/>
      <c r="Y66" s="263"/>
      <c r="Z66" s="263"/>
      <c r="AA66" s="121"/>
      <c r="AB66" s="121"/>
      <c r="AC66" s="121"/>
      <c r="AD66" s="121"/>
      <c r="AE66" s="15"/>
      <c r="AF66" s="15"/>
      <c r="AG66" s="15"/>
      <c r="AH66" s="15"/>
      <c r="AI66" s="15"/>
      <c r="AJ66" s="15"/>
      <c r="AK66" s="15"/>
      <c r="AL66" s="15"/>
      <c r="AM66" s="15"/>
      <c r="AN66" s="15"/>
      <c r="AO66" s="15"/>
    </row>
    <row r="67" spans="2:42" ht="10.5" customHeight="1" x14ac:dyDescent="0.2">
      <c r="B67" s="108"/>
      <c r="C67" s="108"/>
      <c r="D67" s="228" t="s">
        <v>2</v>
      </c>
      <c r="E67" s="266">
        <f>Y57+AE57</f>
        <v>930</v>
      </c>
      <c r="F67" s="266"/>
      <c r="G67" s="266"/>
      <c r="H67" s="122"/>
      <c r="I67" s="122"/>
      <c r="J67" s="122"/>
      <c r="K67" s="122"/>
      <c r="L67" s="121"/>
      <c r="M67" s="121"/>
      <c r="N67" s="121"/>
      <c r="O67" s="121"/>
      <c r="P67" s="121"/>
      <c r="Q67" s="121"/>
      <c r="R67" s="121"/>
      <c r="S67" s="263">
        <f t="shared" ref="S67" si="28">R60*100</f>
        <v>110.00000000000001</v>
      </c>
      <c r="T67" s="263"/>
      <c r="U67" s="263" t="s">
        <v>2</v>
      </c>
      <c r="V67" s="250" t="s">
        <v>92</v>
      </c>
      <c r="W67" s="250"/>
      <c r="X67" s="250"/>
      <c r="Y67" s="107" t="s">
        <v>3</v>
      </c>
      <c r="Z67" s="250">
        <f t="shared" ref="Z67" si="29">AB62</f>
        <v>110</v>
      </c>
      <c r="AA67" s="250"/>
      <c r="AB67" s="250"/>
      <c r="AC67" s="121"/>
      <c r="AD67" s="121"/>
      <c r="AE67" s="15"/>
      <c r="AF67" s="15"/>
      <c r="AG67" s="15"/>
      <c r="AH67" s="15"/>
      <c r="AI67" s="15"/>
      <c r="AJ67" s="15"/>
      <c r="AK67" s="15"/>
      <c r="AL67" s="15"/>
      <c r="AM67" s="15"/>
      <c r="AN67" s="15"/>
      <c r="AO67" s="15"/>
    </row>
    <row r="68" spans="2:42" ht="10.5" customHeight="1" x14ac:dyDescent="0.2">
      <c r="B68" s="108"/>
      <c r="C68" s="108"/>
      <c r="D68" s="228"/>
      <c r="E68" s="265">
        <f t="shared" ref="E68" si="30">F59</f>
        <v>19.2</v>
      </c>
      <c r="F68" s="228"/>
      <c r="G68" s="228"/>
      <c r="H68" s="122"/>
      <c r="I68" s="122"/>
      <c r="J68" s="122"/>
      <c r="K68" s="122"/>
      <c r="L68" s="121"/>
      <c r="M68" s="121"/>
      <c r="N68" s="121"/>
      <c r="O68" s="121"/>
      <c r="P68" s="121"/>
      <c r="Q68" s="121"/>
      <c r="R68" s="121"/>
      <c r="S68" s="263"/>
      <c r="T68" s="263"/>
      <c r="U68" s="263"/>
      <c r="V68" s="263">
        <f t="shared" ref="V68" si="31">G62</f>
        <v>130.19999999999999</v>
      </c>
      <c r="W68" s="263"/>
      <c r="X68" s="263"/>
      <c r="Y68" s="263"/>
      <c r="Z68" s="263"/>
      <c r="AA68" s="263"/>
      <c r="AB68" s="263"/>
      <c r="AC68" s="121"/>
      <c r="AD68" s="121"/>
      <c r="AE68" s="15"/>
      <c r="AF68" s="15"/>
      <c r="AG68" s="15"/>
      <c r="AH68" s="15"/>
      <c r="AI68" s="15"/>
      <c r="AJ68" s="15"/>
      <c r="AK68" s="15"/>
      <c r="AL68" s="15"/>
      <c r="AM68" s="15"/>
      <c r="AN68" s="15"/>
      <c r="AO68" s="15"/>
    </row>
    <row r="69" spans="2:42" ht="10.5" customHeight="1" x14ac:dyDescent="0.2">
      <c r="B69" s="122"/>
      <c r="C69" s="122"/>
      <c r="D69" s="263" t="s">
        <v>2</v>
      </c>
      <c r="E69" s="264">
        <f t="shared" ref="E69" si="32">ROUND(E67/E68,2)</f>
        <v>48.44</v>
      </c>
      <c r="F69" s="264"/>
      <c r="G69" s="264"/>
      <c r="H69" s="263" t="s">
        <v>23</v>
      </c>
      <c r="I69" s="263"/>
      <c r="J69" s="122"/>
      <c r="K69" s="122"/>
      <c r="L69" s="122"/>
      <c r="M69" s="121"/>
      <c r="N69" s="121"/>
      <c r="O69" s="121"/>
      <c r="P69" s="121"/>
      <c r="Q69" s="121"/>
      <c r="R69" s="121"/>
      <c r="S69" s="263" t="s">
        <v>104</v>
      </c>
      <c r="T69" s="263"/>
      <c r="U69" s="263" t="s">
        <v>2</v>
      </c>
      <c r="V69" s="250">
        <f t="shared" ref="V69" si="33">S67</f>
        <v>110.00000000000001</v>
      </c>
      <c r="W69" s="250"/>
      <c r="X69" s="250"/>
      <c r="Y69" s="107" t="s">
        <v>3</v>
      </c>
      <c r="Z69" s="250">
        <f t="shared" ref="Z69" si="34">V68</f>
        <v>130.19999999999999</v>
      </c>
      <c r="AA69" s="250"/>
      <c r="AB69" s="250"/>
      <c r="AC69" s="121"/>
      <c r="AD69" s="121"/>
      <c r="AE69" s="15"/>
      <c r="AF69" s="15"/>
      <c r="AG69" s="15"/>
      <c r="AH69" s="15"/>
      <c r="AI69" s="15"/>
      <c r="AJ69" s="15"/>
      <c r="AK69" s="15"/>
      <c r="AL69" s="15"/>
      <c r="AM69" s="15"/>
      <c r="AN69" s="15"/>
      <c r="AO69" s="15"/>
    </row>
    <row r="70" spans="2:42" ht="10.5" customHeight="1" x14ac:dyDescent="0.2">
      <c r="B70" s="122"/>
      <c r="C70" s="122"/>
      <c r="D70" s="263"/>
      <c r="E70" s="264"/>
      <c r="F70" s="264"/>
      <c r="G70" s="264"/>
      <c r="H70" s="263"/>
      <c r="I70" s="263"/>
      <c r="J70" s="122"/>
      <c r="K70" s="122"/>
      <c r="L70" s="122"/>
      <c r="M70" s="121"/>
      <c r="N70" s="121"/>
      <c r="O70" s="121"/>
      <c r="P70" s="121"/>
      <c r="Q70" s="121"/>
      <c r="R70" s="121"/>
      <c r="S70" s="263"/>
      <c r="T70" s="263"/>
      <c r="U70" s="263"/>
      <c r="V70" s="263">
        <f t="shared" ref="V70" si="35">Z67</f>
        <v>110</v>
      </c>
      <c r="W70" s="263"/>
      <c r="X70" s="263"/>
      <c r="Y70" s="263"/>
      <c r="Z70" s="263"/>
      <c r="AA70" s="263"/>
      <c r="AB70" s="263"/>
      <c r="AC70" s="121"/>
      <c r="AD70" s="121"/>
      <c r="AE70" s="15"/>
      <c r="AF70" s="15"/>
      <c r="AG70" s="15"/>
      <c r="AH70" s="15"/>
      <c r="AI70" s="15"/>
      <c r="AJ70" s="15"/>
      <c r="AK70" s="15"/>
      <c r="AL70" s="15"/>
      <c r="AM70" s="15"/>
      <c r="AN70" s="15"/>
      <c r="AO70" s="15"/>
    </row>
    <row r="71" spans="2:42" ht="10.5" customHeight="1" x14ac:dyDescent="0.2">
      <c r="B71" s="121"/>
      <c r="C71" s="121"/>
      <c r="D71" s="121"/>
      <c r="E71" s="121"/>
      <c r="F71" s="121"/>
      <c r="G71" s="121"/>
      <c r="H71" s="121"/>
      <c r="I71" s="121"/>
      <c r="J71" s="121"/>
      <c r="K71" s="121"/>
      <c r="L71" s="121"/>
      <c r="M71" s="121"/>
      <c r="N71" s="121"/>
      <c r="O71" s="121"/>
      <c r="P71" s="121"/>
      <c r="Q71" s="121"/>
      <c r="R71" s="121"/>
      <c r="S71" s="121"/>
      <c r="T71" s="121"/>
      <c r="U71" s="263" t="s">
        <v>4</v>
      </c>
      <c r="V71" s="272">
        <f t="shared" ref="V71" si="36">ROUND(V69*Z69/V70,2)</f>
        <v>130.19999999999999</v>
      </c>
      <c r="W71" s="272"/>
      <c r="X71" s="272"/>
      <c r="Y71" s="272"/>
      <c r="Z71" s="263" t="s">
        <v>213</v>
      </c>
      <c r="AA71" s="263"/>
      <c r="AB71" s="121"/>
      <c r="AC71" s="121"/>
      <c r="AD71" s="121"/>
      <c r="AE71" s="15"/>
      <c r="AF71" s="15"/>
      <c r="AG71" s="15"/>
      <c r="AH71" s="15"/>
      <c r="AI71" s="15"/>
      <c r="AJ71" s="15"/>
      <c r="AK71" s="15"/>
      <c r="AL71" s="15"/>
    </row>
    <row r="72" spans="2:42" ht="10.5" customHeight="1" x14ac:dyDescent="0.2">
      <c r="B72" s="262">
        <f t="shared" ref="B72" si="37">O57*100</f>
        <v>623</v>
      </c>
      <c r="C72" s="262"/>
      <c r="D72" s="121" t="s">
        <v>24</v>
      </c>
      <c r="E72" s="263">
        <f t="shared" ref="E72" si="38">E69</f>
        <v>48.44</v>
      </c>
      <c r="F72" s="263"/>
      <c r="G72" s="263"/>
      <c r="H72" s="121" t="s">
        <v>2</v>
      </c>
      <c r="I72" s="271">
        <f t="shared" ref="I72" si="39">B72+E72</f>
        <v>671.44</v>
      </c>
      <c r="J72" s="271"/>
      <c r="K72" s="271"/>
      <c r="L72" s="121" t="s">
        <v>23</v>
      </c>
      <c r="M72" s="121"/>
      <c r="N72" s="121"/>
      <c r="O72" s="121"/>
      <c r="P72" s="121"/>
      <c r="Q72" s="121"/>
      <c r="R72" s="121"/>
      <c r="S72" s="121"/>
      <c r="T72" s="121"/>
      <c r="U72" s="263"/>
      <c r="V72" s="272"/>
      <c r="W72" s="272"/>
      <c r="X72" s="272"/>
      <c r="Y72" s="272"/>
      <c r="Z72" s="263"/>
      <c r="AA72" s="263"/>
      <c r="AB72" s="121"/>
      <c r="AC72" s="121"/>
      <c r="AD72" s="121"/>
      <c r="AE72" s="15"/>
      <c r="AF72" s="15"/>
      <c r="AG72" s="15"/>
      <c r="AH72" s="15"/>
      <c r="AI72" s="15"/>
      <c r="AJ72" s="15"/>
      <c r="AK72" s="15"/>
      <c r="AL72" s="15"/>
    </row>
    <row r="73" spans="2:42" ht="10.5" customHeight="1" x14ac:dyDescent="0.2">
      <c r="B73" s="121"/>
      <c r="C73" s="121"/>
      <c r="D73" s="121"/>
      <c r="E73" s="121"/>
      <c r="F73" s="121"/>
      <c r="G73" s="121"/>
      <c r="H73" s="121" t="s">
        <v>211</v>
      </c>
      <c r="I73" s="272">
        <f t="shared" ref="I73" si="40">ROUND(I72/100,3)</f>
        <v>6.7140000000000004</v>
      </c>
      <c r="J73" s="272"/>
      <c r="K73" s="272"/>
      <c r="L73" s="121" t="s">
        <v>25</v>
      </c>
      <c r="M73" s="121"/>
      <c r="N73" s="121"/>
      <c r="O73" s="121"/>
      <c r="P73" s="121"/>
      <c r="Q73" s="121"/>
      <c r="R73" s="121"/>
      <c r="S73" s="121"/>
      <c r="T73" s="121"/>
      <c r="U73" s="121"/>
      <c r="V73" s="121"/>
      <c r="W73" s="121"/>
      <c r="X73" s="121"/>
      <c r="Y73" s="121"/>
      <c r="Z73" s="121"/>
      <c r="AA73" s="121"/>
      <c r="AB73" s="121"/>
      <c r="AC73" s="121"/>
      <c r="AD73" s="121"/>
      <c r="AE73" s="15"/>
      <c r="AF73" s="15"/>
      <c r="AG73" s="15"/>
      <c r="AH73" s="15"/>
      <c r="AI73" s="15"/>
      <c r="AJ73" s="15"/>
      <c r="AK73" s="15"/>
      <c r="AL73" s="15"/>
    </row>
    <row r="74" spans="2:42" ht="34.5" customHeight="1" x14ac:dyDescent="0.2">
      <c r="B74" s="121"/>
      <c r="C74" s="121"/>
      <c r="D74" s="121"/>
      <c r="E74" s="121"/>
      <c r="F74" s="121"/>
      <c r="G74" s="121"/>
      <c r="H74" s="121"/>
      <c r="I74" s="124"/>
      <c r="J74" s="124"/>
      <c r="K74" s="124"/>
      <c r="L74" s="121"/>
      <c r="M74" s="121"/>
      <c r="N74" s="121"/>
      <c r="O74" s="121"/>
      <c r="P74" s="121"/>
      <c r="Q74" s="121"/>
      <c r="R74" s="121"/>
      <c r="S74" s="121"/>
      <c r="T74" s="121"/>
      <c r="U74" s="121"/>
      <c r="V74" s="121"/>
      <c r="W74" s="121"/>
      <c r="X74" s="121"/>
      <c r="Y74" s="121"/>
      <c r="Z74" s="121"/>
      <c r="AA74" s="121"/>
      <c r="AB74" s="121"/>
      <c r="AC74" s="121"/>
      <c r="AD74" s="121"/>
      <c r="AE74" s="15"/>
      <c r="AF74" s="15"/>
      <c r="AG74" s="15"/>
      <c r="AH74" s="15"/>
      <c r="AI74" s="15"/>
      <c r="AJ74" s="15"/>
      <c r="AK74" s="15"/>
      <c r="AL74" s="15"/>
    </row>
    <row r="75" spans="2:42" ht="10.5" customHeight="1" x14ac:dyDescent="0.2">
      <c r="B75" s="122" t="s">
        <v>240</v>
      </c>
    </row>
    <row r="76" spans="2:42" ht="10.5" customHeight="1" x14ac:dyDescent="0.2">
      <c r="B76" s="152" t="s">
        <v>200</v>
      </c>
      <c r="C76" s="253"/>
      <c r="D76" s="253"/>
      <c r="E76" s="253"/>
      <c r="F76" s="253"/>
      <c r="G76" s="253"/>
      <c r="H76" s="253"/>
      <c r="I76" s="253"/>
      <c r="J76" s="253"/>
      <c r="K76" s="253"/>
      <c r="L76" s="253"/>
      <c r="M76" s="253"/>
      <c r="N76" s="253"/>
      <c r="O76" s="269">
        <v>6.23</v>
      </c>
      <c r="P76" s="269"/>
      <c r="Q76" s="269"/>
      <c r="R76" s="116" t="s">
        <v>201</v>
      </c>
      <c r="S76" s="116"/>
      <c r="T76" s="116"/>
      <c r="U76" s="116"/>
      <c r="V76" s="116"/>
      <c r="W76" s="116"/>
      <c r="X76" s="116"/>
      <c r="Y76" s="257">
        <v>650</v>
      </c>
      <c r="Z76" s="257"/>
      <c r="AA76" s="116" t="s">
        <v>202</v>
      </c>
      <c r="AB76" s="116"/>
      <c r="AC76" s="116"/>
      <c r="AD76" s="116"/>
      <c r="AE76" s="257">
        <v>200</v>
      </c>
      <c r="AF76" s="257"/>
      <c r="AG76" s="116" t="s">
        <v>203</v>
      </c>
      <c r="AH76" s="116"/>
      <c r="AI76" s="116"/>
      <c r="AJ76" s="116"/>
      <c r="AK76" s="116"/>
      <c r="AL76" s="116"/>
      <c r="AM76" s="116"/>
      <c r="AN76" s="116"/>
      <c r="AO76" s="116"/>
      <c r="AP76" s="16"/>
    </row>
    <row r="77" spans="2:42" ht="10.5" customHeight="1" x14ac:dyDescent="0.2">
      <c r="B77" s="258" t="s">
        <v>204</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17"/>
    </row>
    <row r="78" spans="2:42" ht="10.5" customHeight="1" x14ac:dyDescent="0.2">
      <c r="B78" s="119" t="s">
        <v>205</v>
      </c>
      <c r="C78" s="117"/>
      <c r="D78" s="117"/>
      <c r="E78" s="117"/>
      <c r="F78" s="270">
        <v>17.5</v>
      </c>
      <c r="G78" s="270"/>
      <c r="H78" s="270"/>
      <c r="I78" s="117" t="s">
        <v>206</v>
      </c>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2"/>
      <c r="AP78" s="17"/>
    </row>
    <row r="79" spans="2:42" ht="10.5" customHeight="1" x14ac:dyDescent="0.2">
      <c r="B79" s="260" t="s">
        <v>207</v>
      </c>
      <c r="C79" s="261"/>
      <c r="D79" s="261"/>
      <c r="E79" s="261"/>
      <c r="F79" s="261"/>
      <c r="G79" s="261"/>
      <c r="H79" s="261"/>
      <c r="I79" s="261"/>
      <c r="J79" s="261"/>
      <c r="K79" s="261"/>
      <c r="L79" s="261"/>
      <c r="M79" s="261"/>
      <c r="N79" s="261"/>
      <c r="O79" s="261"/>
      <c r="P79" s="261"/>
      <c r="Q79" s="261"/>
      <c r="R79" s="273">
        <v>1.1499999999999999</v>
      </c>
      <c r="S79" s="273"/>
      <c r="T79" s="261" t="s">
        <v>208</v>
      </c>
      <c r="U79" s="261"/>
      <c r="V79" s="261"/>
      <c r="W79" s="261"/>
      <c r="X79" s="261"/>
      <c r="Y79" s="261"/>
      <c r="Z79" s="261"/>
      <c r="AA79" s="261"/>
      <c r="AB79" s="261"/>
      <c r="AC79" s="261"/>
      <c r="AD79" s="261"/>
      <c r="AE79" s="261"/>
      <c r="AF79" s="261"/>
      <c r="AG79" s="261"/>
      <c r="AH79" s="261"/>
      <c r="AI79" s="261"/>
      <c r="AJ79" s="261"/>
      <c r="AK79" s="261"/>
      <c r="AL79" s="261"/>
      <c r="AM79" s="261"/>
      <c r="AN79" s="261"/>
      <c r="AO79" s="261"/>
      <c r="AP79" s="17"/>
    </row>
    <row r="80" spans="2:42" ht="10.5" customHeight="1" x14ac:dyDescent="0.2">
      <c r="B80" s="119" t="s">
        <v>371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99"/>
    </row>
    <row r="81" spans="2:42" ht="10.5" customHeight="1" x14ac:dyDescent="0.2">
      <c r="B81" s="120" t="s">
        <v>370</v>
      </c>
      <c r="C81" s="109"/>
      <c r="D81" s="109"/>
      <c r="E81" s="109"/>
      <c r="F81" s="109"/>
      <c r="G81" s="268">
        <v>125.5</v>
      </c>
      <c r="H81" s="268"/>
      <c r="I81" s="268"/>
      <c r="J81" s="109" t="s">
        <v>209</v>
      </c>
      <c r="K81" s="109"/>
      <c r="L81" s="1"/>
      <c r="M81" s="1"/>
      <c r="N81" s="1"/>
      <c r="O81" s="109"/>
      <c r="P81" s="109"/>
      <c r="Q81" s="109"/>
      <c r="R81" s="109"/>
      <c r="S81" s="109"/>
      <c r="T81" s="109"/>
      <c r="U81" s="109"/>
      <c r="V81" s="109"/>
      <c r="W81" s="109"/>
      <c r="X81" s="109"/>
      <c r="Y81" s="109"/>
      <c r="Z81" s="109"/>
      <c r="AA81" s="109"/>
      <c r="AB81" s="268">
        <v>105</v>
      </c>
      <c r="AC81" s="268"/>
      <c r="AD81" s="267" t="s">
        <v>210</v>
      </c>
      <c r="AE81" s="267"/>
      <c r="AF81" s="267"/>
      <c r="AG81" s="267"/>
      <c r="AH81" s="109"/>
      <c r="AI81" s="109"/>
      <c r="AJ81" s="1"/>
      <c r="AK81" s="1"/>
      <c r="AL81" s="1"/>
      <c r="AM81" s="1"/>
      <c r="AN81" s="1"/>
      <c r="AO81" s="1"/>
      <c r="AP81" s="19"/>
    </row>
    <row r="82" spans="2:42" ht="10.5" customHeight="1" x14ac:dyDescent="0.2">
      <c r="B82" s="121"/>
      <c r="C82" s="121"/>
      <c r="D82" s="121"/>
      <c r="E82" s="121"/>
      <c r="F82" s="121"/>
      <c r="G82" s="121"/>
      <c r="H82" s="121"/>
      <c r="I82" s="121"/>
      <c r="J82" s="121"/>
      <c r="K82" s="121"/>
      <c r="L82" s="121"/>
      <c r="M82" s="121"/>
      <c r="N82" s="121"/>
      <c r="O82" s="121"/>
      <c r="P82" s="121"/>
      <c r="Q82" s="121"/>
      <c r="R82" s="121"/>
      <c r="S82" s="121"/>
      <c r="T82" s="121"/>
      <c r="U82" s="122"/>
      <c r="V82" s="122"/>
      <c r="W82" s="122"/>
      <c r="X82" s="122"/>
      <c r="Y82" s="122"/>
      <c r="Z82" s="122"/>
      <c r="AA82" s="122"/>
      <c r="AB82" s="122"/>
      <c r="AC82" s="122"/>
      <c r="AD82" s="122"/>
    </row>
    <row r="83" spans="2:42" ht="10.5" customHeight="1" x14ac:dyDescent="0.2">
      <c r="B83" s="122" t="s">
        <v>120</v>
      </c>
      <c r="C83" s="122"/>
      <c r="D83" s="122"/>
      <c r="E83" s="122"/>
      <c r="F83" s="122"/>
      <c r="G83" s="122"/>
      <c r="H83" s="122"/>
      <c r="I83" s="122"/>
      <c r="J83" s="122"/>
      <c r="K83" s="122"/>
      <c r="L83" s="122"/>
      <c r="M83" s="122"/>
      <c r="N83" s="122"/>
      <c r="O83" s="122"/>
      <c r="P83" s="122"/>
      <c r="Q83" s="122"/>
      <c r="R83" s="122" t="s">
        <v>155</v>
      </c>
      <c r="S83" s="122"/>
      <c r="T83" s="122"/>
      <c r="U83" s="122"/>
      <c r="V83" s="122"/>
      <c r="W83" s="122"/>
      <c r="X83" s="122"/>
      <c r="Y83" s="122"/>
      <c r="Z83" s="122"/>
      <c r="AA83" s="121"/>
      <c r="AB83" s="121"/>
      <c r="AC83" s="121"/>
      <c r="AD83" s="121"/>
      <c r="AE83" s="15"/>
      <c r="AF83" s="15"/>
      <c r="AG83" s="15"/>
      <c r="AH83" s="15"/>
      <c r="AI83" s="15"/>
      <c r="AJ83" s="15"/>
      <c r="AK83" s="15"/>
      <c r="AL83" s="15"/>
      <c r="AM83" s="15"/>
      <c r="AN83" s="15"/>
      <c r="AO83" s="15"/>
    </row>
    <row r="84" spans="2:42" ht="10.5" customHeight="1" x14ac:dyDescent="0.2">
      <c r="B84" s="108"/>
      <c r="C84" s="228" t="s">
        <v>6</v>
      </c>
      <c r="D84" s="228" t="s">
        <v>2</v>
      </c>
      <c r="E84" s="107"/>
      <c r="F84" s="107" t="s">
        <v>92</v>
      </c>
      <c r="G84" s="107"/>
      <c r="H84" s="122"/>
      <c r="I84" s="122"/>
      <c r="J84" s="122"/>
      <c r="K84" s="122"/>
      <c r="L84" s="122"/>
      <c r="M84" s="122"/>
      <c r="N84" s="122"/>
      <c r="O84" s="122"/>
      <c r="P84" s="122"/>
      <c r="Q84" s="122"/>
      <c r="R84" s="122"/>
      <c r="S84" s="122"/>
      <c r="T84" s="263" t="s">
        <v>91</v>
      </c>
      <c r="U84" s="263" t="s">
        <v>2</v>
      </c>
      <c r="V84" s="250" t="s">
        <v>92</v>
      </c>
      <c r="W84" s="250"/>
      <c r="X84" s="109" t="s">
        <v>3</v>
      </c>
      <c r="Y84" s="250" t="s">
        <v>93</v>
      </c>
      <c r="Z84" s="250"/>
      <c r="AA84" s="121"/>
      <c r="AB84" s="121"/>
      <c r="AC84" s="121"/>
      <c r="AD84" s="121"/>
      <c r="AE84" s="15"/>
      <c r="AF84" s="15"/>
      <c r="AG84" s="15"/>
      <c r="AH84" s="15"/>
      <c r="AI84" s="15"/>
      <c r="AJ84" s="15"/>
      <c r="AK84" s="15"/>
      <c r="AL84" s="15"/>
      <c r="AM84" s="15"/>
      <c r="AN84" s="15"/>
      <c r="AO84" s="15"/>
    </row>
    <row r="85" spans="2:42" ht="10.5" customHeight="1" x14ac:dyDescent="0.2">
      <c r="B85" s="108"/>
      <c r="C85" s="228"/>
      <c r="D85" s="228"/>
      <c r="E85" s="228" t="s">
        <v>153</v>
      </c>
      <c r="F85" s="228"/>
      <c r="G85" s="228"/>
      <c r="H85" s="122"/>
      <c r="I85" s="122"/>
      <c r="J85" s="122"/>
      <c r="K85" s="122"/>
      <c r="L85" s="122"/>
      <c r="M85" s="122"/>
      <c r="N85" s="122"/>
      <c r="O85" s="122"/>
      <c r="P85" s="122"/>
      <c r="Q85" s="122"/>
      <c r="R85" s="122"/>
      <c r="S85" s="122"/>
      <c r="T85" s="263"/>
      <c r="U85" s="263"/>
      <c r="V85" s="263" t="s">
        <v>94</v>
      </c>
      <c r="W85" s="263"/>
      <c r="X85" s="263"/>
      <c r="Y85" s="263"/>
      <c r="Z85" s="263"/>
      <c r="AA85" s="121"/>
      <c r="AB85" s="121"/>
      <c r="AC85" s="121"/>
      <c r="AD85" s="121"/>
      <c r="AE85" s="15"/>
      <c r="AF85" s="15"/>
      <c r="AG85" s="15"/>
      <c r="AH85" s="15"/>
      <c r="AI85" s="15"/>
      <c r="AJ85" s="15"/>
      <c r="AK85" s="15"/>
      <c r="AL85" s="15"/>
      <c r="AM85" s="15"/>
      <c r="AN85" s="15"/>
      <c r="AO85" s="15"/>
    </row>
    <row r="86" spans="2:42" ht="10.5" customHeight="1" x14ac:dyDescent="0.2">
      <c r="B86" s="108"/>
      <c r="C86" s="108"/>
      <c r="D86" s="228" t="s">
        <v>2</v>
      </c>
      <c r="E86" s="266">
        <f t="shared" ref="E86" si="41">Y76+AE76</f>
        <v>850</v>
      </c>
      <c r="F86" s="266"/>
      <c r="G86" s="266"/>
      <c r="H86" s="122"/>
      <c r="I86" s="122"/>
      <c r="J86" s="122"/>
      <c r="K86" s="122"/>
      <c r="L86" s="121"/>
      <c r="M86" s="121"/>
      <c r="N86" s="121"/>
      <c r="O86" s="121"/>
      <c r="P86" s="121"/>
      <c r="Q86" s="121"/>
      <c r="R86" s="121"/>
      <c r="S86" s="263">
        <f t="shared" ref="S86" si="42">R79*100</f>
        <v>114.99999999999999</v>
      </c>
      <c r="T86" s="263"/>
      <c r="U86" s="263" t="s">
        <v>2</v>
      </c>
      <c r="V86" s="250" t="s">
        <v>92</v>
      </c>
      <c r="W86" s="250"/>
      <c r="X86" s="250"/>
      <c r="Y86" s="107" t="s">
        <v>3</v>
      </c>
      <c r="Z86" s="250">
        <f t="shared" ref="Z86" si="43">AB81</f>
        <v>105</v>
      </c>
      <c r="AA86" s="250"/>
      <c r="AB86" s="250"/>
      <c r="AC86" s="121"/>
      <c r="AD86" s="121"/>
      <c r="AE86" s="15"/>
      <c r="AF86" s="15"/>
      <c r="AG86" s="15"/>
      <c r="AH86" s="15"/>
      <c r="AI86" s="15"/>
      <c r="AJ86" s="15"/>
      <c r="AK86" s="15"/>
      <c r="AL86" s="15"/>
      <c r="AM86" s="15"/>
      <c r="AN86" s="15"/>
      <c r="AO86" s="15"/>
    </row>
    <row r="87" spans="2:42" ht="10.5" customHeight="1" x14ac:dyDescent="0.2">
      <c r="B87" s="108"/>
      <c r="C87" s="108"/>
      <c r="D87" s="228"/>
      <c r="E87" s="265">
        <f t="shared" ref="E87" si="44">F78</f>
        <v>17.5</v>
      </c>
      <c r="F87" s="228"/>
      <c r="G87" s="228"/>
      <c r="H87" s="122"/>
      <c r="I87" s="122"/>
      <c r="J87" s="122"/>
      <c r="K87" s="122"/>
      <c r="L87" s="121"/>
      <c r="M87" s="121"/>
      <c r="N87" s="121"/>
      <c r="O87" s="121"/>
      <c r="P87" s="121"/>
      <c r="Q87" s="121"/>
      <c r="R87" s="121"/>
      <c r="S87" s="263"/>
      <c r="T87" s="263"/>
      <c r="U87" s="263"/>
      <c r="V87" s="263">
        <f t="shared" ref="V87" si="45">G81</f>
        <v>125.5</v>
      </c>
      <c r="W87" s="263"/>
      <c r="X87" s="263"/>
      <c r="Y87" s="263"/>
      <c r="Z87" s="263"/>
      <c r="AA87" s="263"/>
      <c r="AB87" s="263"/>
      <c r="AC87" s="121"/>
      <c r="AD87" s="121"/>
      <c r="AE87" s="15"/>
      <c r="AF87" s="15"/>
      <c r="AG87" s="15"/>
      <c r="AH87" s="15"/>
      <c r="AI87" s="15"/>
      <c r="AJ87" s="15"/>
      <c r="AK87" s="15"/>
      <c r="AL87" s="15"/>
      <c r="AM87" s="15"/>
      <c r="AN87" s="15"/>
      <c r="AO87" s="15"/>
    </row>
    <row r="88" spans="2:42" ht="10.5" customHeight="1" x14ac:dyDescent="0.2">
      <c r="B88" s="122"/>
      <c r="C88" s="122"/>
      <c r="D88" s="263" t="s">
        <v>2</v>
      </c>
      <c r="E88" s="264">
        <f t="shared" ref="E88" si="46">ROUND(E86/E87,2)</f>
        <v>48.57</v>
      </c>
      <c r="F88" s="264"/>
      <c r="G88" s="264"/>
      <c r="H88" s="263" t="s">
        <v>23</v>
      </c>
      <c r="I88" s="263"/>
      <c r="J88" s="122"/>
      <c r="K88" s="122"/>
      <c r="L88" s="122"/>
      <c r="M88" s="121"/>
      <c r="N88" s="121"/>
      <c r="O88" s="121"/>
      <c r="P88" s="121"/>
      <c r="Q88" s="121"/>
      <c r="R88" s="121"/>
      <c r="S88" s="263" t="s">
        <v>104</v>
      </c>
      <c r="T88" s="263"/>
      <c r="U88" s="263" t="s">
        <v>2</v>
      </c>
      <c r="V88" s="250">
        <f t="shared" ref="V88" si="47">S86</f>
        <v>114.99999999999999</v>
      </c>
      <c r="W88" s="250"/>
      <c r="X88" s="250"/>
      <c r="Y88" s="107" t="s">
        <v>3</v>
      </c>
      <c r="Z88" s="250">
        <f t="shared" ref="Z88" si="48">V87</f>
        <v>125.5</v>
      </c>
      <c r="AA88" s="250"/>
      <c r="AB88" s="250"/>
      <c r="AC88" s="121"/>
      <c r="AD88" s="121"/>
      <c r="AE88" s="15"/>
      <c r="AF88" s="15"/>
      <c r="AG88" s="15"/>
      <c r="AH88" s="15"/>
      <c r="AI88" s="15"/>
      <c r="AJ88" s="15"/>
      <c r="AK88" s="15"/>
      <c r="AL88" s="15"/>
      <c r="AM88" s="15"/>
      <c r="AN88" s="15"/>
      <c r="AO88" s="15"/>
    </row>
    <row r="89" spans="2:42" ht="10.5" customHeight="1" x14ac:dyDescent="0.2">
      <c r="B89" s="122"/>
      <c r="C89" s="122"/>
      <c r="D89" s="263"/>
      <c r="E89" s="264"/>
      <c r="F89" s="264"/>
      <c r="G89" s="264"/>
      <c r="H89" s="263"/>
      <c r="I89" s="263"/>
      <c r="J89" s="122"/>
      <c r="K89" s="122"/>
      <c r="L89" s="122"/>
      <c r="M89" s="121"/>
      <c r="N89" s="121"/>
      <c r="O89" s="121"/>
      <c r="P89" s="121"/>
      <c r="Q89" s="121"/>
      <c r="R89" s="121"/>
      <c r="S89" s="263"/>
      <c r="T89" s="263"/>
      <c r="U89" s="263"/>
      <c r="V89" s="263">
        <f t="shared" ref="V89" si="49">Z86</f>
        <v>105</v>
      </c>
      <c r="W89" s="263"/>
      <c r="X89" s="263"/>
      <c r="Y89" s="263"/>
      <c r="Z89" s="263"/>
      <c r="AA89" s="263"/>
      <c r="AB89" s="263"/>
      <c r="AC89" s="121"/>
      <c r="AD89" s="121"/>
      <c r="AE89" s="15"/>
      <c r="AF89" s="15"/>
      <c r="AG89" s="15"/>
      <c r="AH89" s="15"/>
      <c r="AI89" s="15"/>
      <c r="AJ89" s="15"/>
      <c r="AK89" s="15"/>
      <c r="AL89" s="15"/>
      <c r="AM89" s="15"/>
      <c r="AN89" s="15"/>
      <c r="AO89" s="15"/>
    </row>
    <row r="90" spans="2:42" ht="10.5" customHeight="1" x14ac:dyDescent="0.2">
      <c r="B90" s="121"/>
      <c r="C90" s="121"/>
      <c r="D90" s="121"/>
      <c r="E90" s="121"/>
      <c r="F90" s="121"/>
      <c r="G90" s="121"/>
      <c r="H90" s="121"/>
      <c r="I90" s="121"/>
      <c r="J90" s="121"/>
      <c r="K90" s="121"/>
      <c r="L90" s="121"/>
      <c r="M90" s="121"/>
      <c r="N90" s="121"/>
      <c r="O90" s="121"/>
      <c r="P90" s="121"/>
      <c r="Q90" s="121"/>
      <c r="R90" s="121"/>
      <c r="S90" s="121"/>
      <c r="T90" s="121"/>
      <c r="U90" s="263" t="s">
        <v>4</v>
      </c>
      <c r="V90" s="272">
        <f t="shared" ref="V90" si="50">ROUND(V88*Z88/V89,2)</f>
        <v>137.44999999999999</v>
      </c>
      <c r="W90" s="272"/>
      <c r="X90" s="272"/>
      <c r="Y90" s="272"/>
      <c r="Z90" s="263" t="s">
        <v>213</v>
      </c>
      <c r="AA90" s="263"/>
      <c r="AB90" s="121"/>
      <c r="AC90" s="121"/>
      <c r="AD90" s="121"/>
      <c r="AE90" s="15"/>
      <c r="AF90" s="15"/>
      <c r="AG90" s="15"/>
      <c r="AH90" s="15"/>
      <c r="AI90" s="15"/>
      <c r="AJ90" s="15"/>
      <c r="AK90" s="15"/>
      <c r="AL90" s="15"/>
    </row>
    <row r="91" spans="2:42" ht="10.5" customHeight="1" x14ac:dyDescent="0.2">
      <c r="B91" s="262">
        <f t="shared" ref="B91" si="51">O76*100</f>
        <v>623</v>
      </c>
      <c r="C91" s="262"/>
      <c r="D91" s="121" t="s">
        <v>24</v>
      </c>
      <c r="E91" s="263">
        <f t="shared" ref="E91" si="52">E88</f>
        <v>48.57</v>
      </c>
      <c r="F91" s="263"/>
      <c r="G91" s="263"/>
      <c r="H91" s="121" t="s">
        <v>2</v>
      </c>
      <c r="I91" s="271">
        <f t="shared" ref="I91" si="53">B91+E91</f>
        <v>671.57</v>
      </c>
      <c r="J91" s="271"/>
      <c r="K91" s="271"/>
      <c r="L91" s="121" t="s">
        <v>23</v>
      </c>
      <c r="M91" s="121"/>
      <c r="N91" s="121"/>
      <c r="O91" s="121"/>
      <c r="P91" s="121"/>
      <c r="Q91" s="121"/>
      <c r="R91" s="121"/>
      <c r="S91" s="121"/>
      <c r="T91" s="121"/>
      <c r="U91" s="263"/>
      <c r="V91" s="272"/>
      <c r="W91" s="272"/>
      <c r="X91" s="272"/>
      <c r="Y91" s="272"/>
      <c r="Z91" s="263"/>
      <c r="AA91" s="263"/>
      <c r="AB91" s="121"/>
      <c r="AC91" s="121"/>
      <c r="AD91" s="121"/>
      <c r="AE91" s="15"/>
      <c r="AF91" s="15"/>
      <c r="AG91" s="15"/>
      <c r="AH91" s="15"/>
      <c r="AI91" s="15"/>
      <c r="AJ91" s="15"/>
      <c r="AK91" s="15"/>
      <c r="AL91" s="15"/>
    </row>
    <row r="92" spans="2:42" ht="10.5" customHeight="1" x14ac:dyDescent="0.2">
      <c r="B92" s="121"/>
      <c r="C92" s="121"/>
      <c r="D92" s="121"/>
      <c r="E92" s="121"/>
      <c r="F92" s="121"/>
      <c r="G92" s="121"/>
      <c r="H92" s="121" t="s">
        <v>211</v>
      </c>
      <c r="I92" s="272">
        <f t="shared" ref="I92" si="54">ROUND(I91/100,3)</f>
        <v>6.7160000000000002</v>
      </c>
      <c r="J92" s="272"/>
      <c r="K92" s="272"/>
      <c r="L92" s="121" t="s">
        <v>25</v>
      </c>
      <c r="M92" s="121"/>
      <c r="N92" s="121"/>
      <c r="O92" s="121"/>
      <c r="P92" s="121"/>
      <c r="Q92" s="121"/>
      <c r="R92" s="121"/>
      <c r="S92" s="121"/>
      <c r="T92" s="121"/>
      <c r="U92" s="121"/>
      <c r="V92" s="121"/>
      <c r="W92" s="121"/>
      <c r="X92" s="121"/>
      <c r="Y92" s="121"/>
      <c r="Z92" s="121"/>
      <c r="AA92" s="121"/>
      <c r="AB92" s="121"/>
      <c r="AC92" s="121"/>
      <c r="AD92" s="121"/>
      <c r="AE92" s="15"/>
      <c r="AF92" s="15"/>
      <c r="AG92" s="15"/>
      <c r="AH92" s="15"/>
      <c r="AI92" s="15"/>
      <c r="AJ92" s="15"/>
      <c r="AK92" s="15"/>
      <c r="AL92" s="15"/>
    </row>
    <row r="93" spans="2:42" ht="10.5" customHeight="1" x14ac:dyDescent="0.2">
      <c r="B93" s="122" t="s">
        <v>241</v>
      </c>
    </row>
    <row r="94" spans="2:42" ht="10.5" customHeight="1" x14ac:dyDescent="0.2">
      <c r="B94" s="152" t="s">
        <v>200</v>
      </c>
      <c r="C94" s="253"/>
      <c r="D94" s="253"/>
      <c r="E94" s="253"/>
      <c r="F94" s="253"/>
      <c r="G94" s="253"/>
      <c r="H94" s="253"/>
      <c r="I94" s="253"/>
      <c r="J94" s="253"/>
      <c r="K94" s="253"/>
      <c r="L94" s="253"/>
      <c r="M94" s="253"/>
      <c r="N94" s="253"/>
      <c r="O94" s="269">
        <v>7.52</v>
      </c>
      <c r="P94" s="269"/>
      <c r="Q94" s="269"/>
      <c r="R94" s="116" t="s">
        <v>201</v>
      </c>
      <c r="S94" s="116"/>
      <c r="T94" s="116"/>
      <c r="U94" s="116"/>
      <c r="V94" s="116"/>
      <c r="W94" s="116"/>
      <c r="X94" s="116"/>
      <c r="Y94" s="257">
        <v>720</v>
      </c>
      <c r="Z94" s="257"/>
      <c r="AA94" s="116" t="s">
        <v>202</v>
      </c>
      <c r="AB94" s="116"/>
      <c r="AC94" s="116"/>
      <c r="AD94" s="116"/>
      <c r="AE94" s="257">
        <v>230</v>
      </c>
      <c r="AF94" s="257"/>
      <c r="AG94" s="116" t="s">
        <v>203</v>
      </c>
      <c r="AH94" s="116"/>
      <c r="AI94" s="116"/>
      <c r="AJ94" s="116"/>
      <c r="AK94" s="116"/>
      <c r="AL94" s="116"/>
      <c r="AM94" s="116"/>
      <c r="AN94" s="116"/>
      <c r="AO94" s="116"/>
      <c r="AP94" s="16"/>
    </row>
    <row r="95" spans="2:42" ht="10.5" customHeight="1" x14ac:dyDescent="0.2">
      <c r="B95" s="258" t="s">
        <v>204</v>
      </c>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17"/>
    </row>
    <row r="96" spans="2:42" ht="10.5" customHeight="1" x14ac:dyDescent="0.2">
      <c r="B96" s="119" t="s">
        <v>205</v>
      </c>
      <c r="C96" s="117"/>
      <c r="D96" s="117"/>
      <c r="E96" s="117"/>
      <c r="F96" s="270">
        <v>15.8</v>
      </c>
      <c r="G96" s="270"/>
      <c r="H96" s="270"/>
      <c r="I96" s="117" t="s">
        <v>206</v>
      </c>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2"/>
      <c r="AP96" s="17"/>
    </row>
    <row r="97" spans="2:42" ht="10.5" customHeight="1" x14ac:dyDescent="0.2">
      <c r="B97" s="260" t="s">
        <v>207</v>
      </c>
      <c r="C97" s="261"/>
      <c r="D97" s="261"/>
      <c r="E97" s="261"/>
      <c r="F97" s="261"/>
      <c r="G97" s="261"/>
      <c r="H97" s="261"/>
      <c r="I97" s="261"/>
      <c r="J97" s="261"/>
      <c r="K97" s="261"/>
      <c r="L97" s="261"/>
      <c r="M97" s="261"/>
      <c r="N97" s="261"/>
      <c r="O97" s="261"/>
      <c r="P97" s="261"/>
      <c r="Q97" s="261"/>
      <c r="R97" s="273">
        <v>0.88</v>
      </c>
      <c r="S97" s="273"/>
      <c r="T97" s="261" t="s">
        <v>208</v>
      </c>
      <c r="U97" s="261"/>
      <c r="V97" s="261"/>
      <c r="W97" s="261"/>
      <c r="X97" s="261"/>
      <c r="Y97" s="261"/>
      <c r="Z97" s="261"/>
      <c r="AA97" s="261"/>
      <c r="AB97" s="261"/>
      <c r="AC97" s="261"/>
      <c r="AD97" s="261"/>
      <c r="AE97" s="261"/>
      <c r="AF97" s="261"/>
      <c r="AG97" s="261"/>
      <c r="AH97" s="261"/>
      <c r="AI97" s="261"/>
      <c r="AJ97" s="261"/>
      <c r="AK97" s="261"/>
      <c r="AL97" s="261"/>
      <c r="AM97" s="261"/>
      <c r="AN97" s="261"/>
      <c r="AO97" s="261"/>
      <c r="AP97" s="17"/>
    </row>
    <row r="98" spans="2:42" ht="10.5" customHeight="1" x14ac:dyDescent="0.2">
      <c r="B98" s="119" t="s">
        <v>371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99"/>
    </row>
    <row r="99" spans="2:42" ht="10.5" customHeight="1" x14ac:dyDescent="0.2">
      <c r="B99" s="120" t="s">
        <v>370</v>
      </c>
      <c r="C99" s="109"/>
      <c r="D99" s="109"/>
      <c r="E99" s="109"/>
      <c r="F99" s="109"/>
      <c r="G99" s="268">
        <v>125</v>
      </c>
      <c r="H99" s="268"/>
      <c r="I99" s="268"/>
      <c r="J99" s="109" t="s">
        <v>209</v>
      </c>
      <c r="K99" s="109"/>
      <c r="L99" s="1"/>
      <c r="M99" s="1"/>
      <c r="N99" s="1"/>
      <c r="O99" s="109"/>
      <c r="P99" s="109"/>
      <c r="Q99" s="109"/>
      <c r="R99" s="109"/>
      <c r="S99" s="109"/>
      <c r="T99" s="109"/>
      <c r="U99" s="109"/>
      <c r="V99" s="109"/>
      <c r="W99" s="109"/>
      <c r="X99" s="109"/>
      <c r="Y99" s="109"/>
      <c r="Z99" s="109"/>
      <c r="AA99" s="109"/>
      <c r="AB99" s="268">
        <v>107</v>
      </c>
      <c r="AC99" s="268"/>
      <c r="AD99" s="267" t="s">
        <v>210</v>
      </c>
      <c r="AE99" s="267"/>
      <c r="AF99" s="267"/>
      <c r="AG99" s="267"/>
      <c r="AH99" s="109"/>
      <c r="AI99" s="109"/>
      <c r="AJ99" s="1"/>
      <c r="AK99" s="1"/>
      <c r="AL99" s="1"/>
      <c r="AM99" s="1"/>
      <c r="AN99" s="1"/>
      <c r="AO99" s="1"/>
      <c r="AP99" s="19"/>
    </row>
    <row r="100" spans="2:42" ht="10.5" customHeight="1" x14ac:dyDescent="0.2">
      <c r="B100" s="121"/>
      <c r="C100" s="121"/>
      <c r="D100" s="121"/>
      <c r="E100" s="121"/>
      <c r="F100" s="121"/>
      <c r="G100" s="121"/>
      <c r="H100" s="121"/>
      <c r="I100" s="121"/>
      <c r="J100" s="121"/>
      <c r="K100" s="121"/>
      <c r="L100" s="121"/>
      <c r="M100" s="121"/>
      <c r="N100" s="121"/>
      <c r="O100" s="121"/>
      <c r="P100" s="121"/>
      <c r="Q100" s="121"/>
      <c r="R100" s="121"/>
      <c r="S100" s="121"/>
      <c r="T100" s="121"/>
      <c r="U100" s="122"/>
      <c r="V100" s="122"/>
      <c r="W100" s="122"/>
      <c r="X100" s="122"/>
      <c r="Y100" s="122"/>
      <c r="Z100" s="122"/>
      <c r="AA100" s="122"/>
      <c r="AB100" s="122"/>
      <c r="AC100" s="122"/>
      <c r="AD100" s="122"/>
    </row>
    <row r="101" spans="2:42" ht="10.5" customHeight="1" x14ac:dyDescent="0.2">
      <c r="B101" s="122" t="s">
        <v>120</v>
      </c>
      <c r="C101" s="122"/>
      <c r="D101" s="122"/>
      <c r="E101" s="122"/>
      <c r="F101" s="122"/>
      <c r="G101" s="122"/>
      <c r="H101" s="122"/>
      <c r="I101" s="122"/>
      <c r="J101" s="122"/>
      <c r="K101" s="122"/>
      <c r="L101" s="122"/>
      <c r="M101" s="122"/>
      <c r="N101" s="122"/>
      <c r="O101" s="122"/>
      <c r="P101" s="122"/>
      <c r="Q101" s="122"/>
      <c r="R101" s="122" t="s">
        <v>155</v>
      </c>
      <c r="S101" s="122"/>
      <c r="T101" s="122"/>
      <c r="U101" s="122"/>
      <c r="V101" s="122"/>
      <c r="W101" s="122"/>
      <c r="X101" s="122"/>
      <c r="Y101" s="122"/>
      <c r="Z101" s="122"/>
      <c r="AA101" s="121"/>
      <c r="AB101" s="121"/>
      <c r="AC101" s="121"/>
      <c r="AD101" s="121"/>
      <c r="AE101" s="15"/>
      <c r="AF101" s="15"/>
      <c r="AG101" s="15"/>
      <c r="AH101" s="15"/>
      <c r="AI101" s="15"/>
      <c r="AJ101" s="15"/>
      <c r="AK101" s="15"/>
      <c r="AL101" s="15"/>
      <c r="AM101" s="15"/>
      <c r="AN101" s="15"/>
      <c r="AO101" s="15"/>
    </row>
    <row r="102" spans="2:42" ht="10.5" customHeight="1" x14ac:dyDescent="0.2">
      <c r="B102" s="108"/>
      <c r="C102" s="228" t="s">
        <v>6</v>
      </c>
      <c r="D102" s="228" t="s">
        <v>2</v>
      </c>
      <c r="E102" s="107"/>
      <c r="F102" s="107" t="s">
        <v>92</v>
      </c>
      <c r="G102" s="107"/>
      <c r="H102" s="122"/>
      <c r="I102" s="122"/>
      <c r="J102" s="122"/>
      <c r="K102" s="122"/>
      <c r="L102" s="122"/>
      <c r="M102" s="122"/>
      <c r="N102" s="122"/>
      <c r="O102" s="122"/>
      <c r="P102" s="122"/>
      <c r="Q102" s="122"/>
      <c r="R102" s="122"/>
      <c r="S102" s="122"/>
      <c r="T102" s="263" t="s">
        <v>91</v>
      </c>
      <c r="U102" s="263" t="s">
        <v>2</v>
      </c>
      <c r="V102" s="250" t="s">
        <v>92</v>
      </c>
      <c r="W102" s="250"/>
      <c r="X102" s="109" t="s">
        <v>3</v>
      </c>
      <c r="Y102" s="250" t="s">
        <v>93</v>
      </c>
      <c r="Z102" s="250"/>
      <c r="AA102" s="121"/>
      <c r="AB102" s="121"/>
      <c r="AC102" s="121"/>
      <c r="AD102" s="121"/>
      <c r="AE102" s="15"/>
      <c r="AF102" s="15"/>
      <c r="AG102" s="15"/>
      <c r="AH102" s="15"/>
      <c r="AI102" s="15"/>
      <c r="AJ102" s="15"/>
      <c r="AK102" s="15"/>
      <c r="AL102" s="15"/>
      <c r="AM102" s="15"/>
      <c r="AN102" s="15"/>
      <c r="AO102" s="15"/>
    </row>
    <row r="103" spans="2:42" ht="10.5" customHeight="1" x14ac:dyDescent="0.2">
      <c r="B103" s="108"/>
      <c r="C103" s="228"/>
      <c r="D103" s="228"/>
      <c r="E103" s="228" t="s">
        <v>153</v>
      </c>
      <c r="F103" s="228"/>
      <c r="G103" s="228"/>
      <c r="H103" s="122"/>
      <c r="I103" s="122"/>
      <c r="J103" s="122"/>
      <c r="K103" s="122"/>
      <c r="L103" s="122"/>
      <c r="M103" s="122"/>
      <c r="N103" s="122"/>
      <c r="O103" s="122"/>
      <c r="P103" s="122"/>
      <c r="Q103" s="122"/>
      <c r="R103" s="122"/>
      <c r="S103" s="122"/>
      <c r="T103" s="263"/>
      <c r="U103" s="263"/>
      <c r="V103" s="263" t="s">
        <v>94</v>
      </c>
      <c r="W103" s="263"/>
      <c r="X103" s="263"/>
      <c r="Y103" s="263"/>
      <c r="Z103" s="263"/>
      <c r="AA103" s="121"/>
      <c r="AB103" s="121"/>
      <c r="AC103" s="121"/>
      <c r="AD103" s="121"/>
      <c r="AE103" s="15"/>
      <c r="AF103" s="15"/>
      <c r="AG103" s="15"/>
      <c r="AH103" s="15"/>
      <c r="AI103" s="15"/>
      <c r="AJ103" s="15"/>
      <c r="AK103" s="15"/>
      <c r="AL103" s="15"/>
      <c r="AM103" s="15"/>
      <c r="AN103" s="15"/>
      <c r="AO103" s="15"/>
    </row>
    <row r="104" spans="2:42" ht="10.5" customHeight="1" x14ac:dyDescent="0.2">
      <c r="B104" s="108"/>
      <c r="C104" s="108"/>
      <c r="D104" s="228" t="s">
        <v>2</v>
      </c>
      <c r="E104" s="266">
        <f t="shared" ref="E104" si="55">Y94+AE94</f>
        <v>950</v>
      </c>
      <c r="F104" s="266"/>
      <c r="G104" s="266"/>
      <c r="H104" s="122"/>
      <c r="I104" s="122"/>
      <c r="J104" s="122"/>
      <c r="K104" s="122"/>
      <c r="L104" s="121"/>
      <c r="M104" s="121"/>
      <c r="N104" s="121"/>
      <c r="O104" s="121"/>
      <c r="P104" s="121"/>
      <c r="Q104" s="121"/>
      <c r="R104" s="121"/>
      <c r="S104" s="263">
        <f t="shared" ref="S104" si="56">R97*100</f>
        <v>88</v>
      </c>
      <c r="T104" s="263"/>
      <c r="U104" s="263" t="s">
        <v>2</v>
      </c>
      <c r="V104" s="250" t="s">
        <v>92</v>
      </c>
      <c r="W104" s="250"/>
      <c r="X104" s="250"/>
      <c r="Y104" s="107" t="s">
        <v>3</v>
      </c>
      <c r="Z104" s="250">
        <f t="shared" ref="Z104" si="57">AB99</f>
        <v>107</v>
      </c>
      <c r="AA104" s="250"/>
      <c r="AB104" s="250"/>
      <c r="AC104" s="121"/>
      <c r="AD104" s="121"/>
      <c r="AE104" s="15"/>
      <c r="AF104" s="15"/>
      <c r="AG104" s="15"/>
      <c r="AH104" s="15"/>
      <c r="AI104" s="15"/>
      <c r="AJ104" s="15"/>
      <c r="AK104" s="15"/>
      <c r="AL104" s="15"/>
      <c r="AM104" s="15"/>
      <c r="AN104" s="15"/>
      <c r="AO104" s="15"/>
    </row>
    <row r="105" spans="2:42" ht="10.5" customHeight="1" x14ac:dyDescent="0.2">
      <c r="B105" s="108"/>
      <c r="C105" s="108"/>
      <c r="D105" s="228"/>
      <c r="E105" s="265">
        <f t="shared" ref="E105" si="58">F96</f>
        <v>15.8</v>
      </c>
      <c r="F105" s="228"/>
      <c r="G105" s="228"/>
      <c r="H105" s="122"/>
      <c r="I105" s="122"/>
      <c r="J105" s="122"/>
      <c r="K105" s="122"/>
      <c r="L105" s="121"/>
      <c r="M105" s="121"/>
      <c r="N105" s="121"/>
      <c r="O105" s="121"/>
      <c r="P105" s="121"/>
      <c r="Q105" s="121"/>
      <c r="R105" s="121"/>
      <c r="S105" s="263"/>
      <c r="T105" s="263"/>
      <c r="U105" s="263"/>
      <c r="V105" s="263">
        <f t="shared" ref="V105" si="59">G99</f>
        <v>125</v>
      </c>
      <c r="W105" s="263"/>
      <c r="X105" s="263"/>
      <c r="Y105" s="263"/>
      <c r="Z105" s="263"/>
      <c r="AA105" s="263"/>
      <c r="AB105" s="263"/>
      <c r="AC105" s="121"/>
      <c r="AD105" s="121"/>
      <c r="AE105" s="15"/>
      <c r="AF105" s="15"/>
      <c r="AG105" s="15"/>
      <c r="AH105" s="15"/>
      <c r="AI105" s="15"/>
      <c r="AJ105" s="15"/>
      <c r="AK105" s="15"/>
      <c r="AL105" s="15"/>
      <c r="AM105" s="15"/>
      <c r="AN105" s="15"/>
      <c r="AO105" s="15"/>
    </row>
    <row r="106" spans="2:42" ht="10.5" customHeight="1" x14ac:dyDescent="0.2">
      <c r="B106" s="122"/>
      <c r="C106" s="122"/>
      <c r="D106" s="263" t="s">
        <v>2</v>
      </c>
      <c r="E106" s="264">
        <f t="shared" ref="E106" si="60">ROUND(E104/E105,2)</f>
        <v>60.13</v>
      </c>
      <c r="F106" s="264"/>
      <c r="G106" s="264"/>
      <c r="H106" s="263" t="s">
        <v>23</v>
      </c>
      <c r="I106" s="263"/>
      <c r="J106" s="122"/>
      <c r="K106" s="122"/>
      <c r="L106" s="122"/>
      <c r="M106" s="121"/>
      <c r="N106" s="121"/>
      <c r="O106" s="121"/>
      <c r="P106" s="121"/>
      <c r="Q106" s="121"/>
      <c r="R106" s="121"/>
      <c r="S106" s="263" t="s">
        <v>104</v>
      </c>
      <c r="T106" s="263"/>
      <c r="U106" s="263" t="s">
        <v>2</v>
      </c>
      <c r="V106" s="250">
        <f t="shared" ref="V106" si="61">S104</f>
        <v>88</v>
      </c>
      <c r="W106" s="250"/>
      <c r="X106" s="250"/>
      <c r="Y106" s="107" t="s">
        <v>3</v>
      </c>
      <c r="Z106" s="250">
        <f t="shared" ref="Z106" si="62">V105</f>
        <v>125</v>
      </c>
      <c r="AA106" s="250"/>
      <c r="AB106" s="250"/>
      <c r="AC106" s="121"/>
      <c r="AD106" s="121"/>
      <c r="AE106" s="15"/>
      <c r="AF106" s="15"/>
      <c r="AG106" s="15"/>
      <c r="AH106" s="15"/>
      <c r="AI106" s="15"/>
      <c r="AJ106" s="15"/>
      <c r="AK106" s="15"/>
      <c r="AL106" s="15"/>
      <c r="AM106" s="15"/>
      <c r="AN106" s="15"/>
      <c r="AO106" s="15"/>
    </row>
    <row r="107" spans="2:42" ht="10.5" customHeight="1" x14ac:dyDescent="0.2">
      <c r="B107" s="122"/>
      <c r="C107" s="122"/>
      <c r="D107" s="263"/>
      <c r="E107" s="264"/>
      <c r="F107" s="264"/>
      <c r="G107" s="264"/>
      <c r="H107" s="263"/>
      <c r="I107" s="263"/>
      <c r="J107" s="122"/>
      <c r="K107" s="122"/>
      <c r="L107" s="122"/>
      <c r="M107" s="121"/>
      <c r="N107" s="121"/>
      <c r="O107" s="121"/>
      <c r="P107" s="121"/>
      <c r="Q107" s="121"/>
      <c r="R107" s="121"/>
      <c r="S107" s="263"/>
      <c r="T107" s="263"/>
      <c r="U107" s="263"/>
      <c r="V107" s="263">
        <f t="shared" ref="V107" si="63">Z104</f>
        <v>107</v>
      </c>
      <c r="W107" s="263"/>
      <c r="X107" s="263"/>
      <c r="Y107" s="263"/>
      <c r="Z107" s="263"/>
      <c r="AA107" s="263"/>
      <c r="AB107" s="263"/>
      <c r="AC107" s="121"/>
      <c r="AD107" s="121"/>
      <c r="AE107" s="15"/>
      <c r="AF107" s="15"/>
      <c r="AG107" s="15"/>
      <c r="AH107" s="15"/>
      <c r="AI107" s="15"/>
      <c r="AJ107" s="15"/>
      <c r="AK107" s="15"/>
      <c r="AL107" s="15"/>
      <c r="AM107" s="15"/>
      <c r="AN107" s="15"/>
      <c r="AO107" s="15"/>
    </row>
    <row r="108" spans="2:42" ht="10.5" customHeight="1" x14ac:dyDescent="0.2">
      <c r="B108" s="121"/>
      <c r="C108" s="121"/>
      <c r="D108" s="121"/>
      <c r="E108" s="121"/>
      <c r="F108" s="121"/>
      <c r="G108" s="121"/>
      <c r="H108" s="121"/>
      <c r="I108" s="121"/>
      <c r="J108" s="121"/>
      <c r="K108" s="121"/>
      <c r="L108" s="121"/>
      <c r="M108" s="121"/>
      <c r="N108" s="121"/>
      <c r="O108" s="121"/>
      <c r="P108" s="121"/>
      <c r="Q108" s="121"/>
      <c r="R108" s="121"/>
      <c r="S108" s="121"/>
      <c r="T108" s="121"/>
      <c r="U108" s="263" t="s">
        <v>4</v>
      </c>
      <c r="V108" s="272">
        <f t="shared" ref="V108" si="64">ROUND(V106*Z106/V107,2)</f>
        <v>102.8</v>
      </c>
      <c r="W108" s="272"/>
      <c r="X108" s="272"/>
      <c r="Y108" s="272"/>
      <c r="Z108" s="263" t="s">
        <v>213</v>
      </c>
      <c r="AA108" s="263"/>
      <c r="AB108" s="121"/>
      <c r="AC108" s="121"/>
      <c r="AD108" s="121"/>
      <c r="AE108" s="15"/>
      <c r="AF108" s="15"/>
      <c r="AG108" s="15"/>
      <c r="AH108" s="15"/>
      <c r="AI108" s="15"/>
      <c r="AJ108" s="15"/>
      <c r="AK108" s="15"/>
      <c r="AL108" s="15"/>
    </row>
    <row r="109" spans="2:42" ht="10.5" customHeight="1" x14ac:dyDescent="0.2">
      <c r="B109" s="262">
        <f t="shared" ref="B109" si="65">O94*100</f>
        <v>752</v>
      </c>
      <c r="C109" s="262"/>
      <c r="D109" s="121" t="s">
        <v>24</v>
      </c>
      <c r="E109" s="263">
        <f t="shared" ref="E109" si="66">E106</f>
        <v>60.13</v>
      </c>
      <c r="F109" s="263"/>
      <c r="G109" s="263"/>
      <c r="H109" s="121" t="s">
        <v>2</v>
      </c>
      <c r="I109" s="271">
        <f t="shared" ref="I109" si="67">B109+E109</f>
        <v>812.13</v>
      </c>
      <c r="J109" s="271"/>
      <c r="K109" s="271"/>
      <c r="L109" s="121" t="s">
        <v>23</v>
      </c>
      <c r="M109" s="121"/>
      <c r="N109" s="121"/>
      <c r="O109" s="121"/>
      <c r="P109" s="121"/>
      <c r="Q109" s="121"/>
      <c r="R109" s="121"/>
      <c r="S109" s="121"/>
      <c r="T109" s="121"/>
      <c r="U109" s="263"/>
      <c r="V109" s="272"/>
      <c r="W109" s="272"/>
      <c r="X109" s="272"/>
      <c r="Y109" s="272"/>
      <c r="Z109" s="263"/>
      <c r="AA109" s="263"/>
      <c r="AB109" s="121"/>
      <c r="AC109" s="121"/>
      <c r="AD109" s="121"/>
      <c r="AE109" s="15"/>
      <c r="AF109" s="15"/>
      <c r="AG109" s="15"/>
      <c r="AH109" s="15"/>
      <c r="AI109" s="15"/>
      <c r="AJ109" s="15"/>
      <c r="AK109" s="15"/>
      <c r="AL109" s="15"/>
    </row>
    <row r="110" spans="2:42" ht="10.5" customHeight="1" x14ac:dyDescent="0.2">
      <c r="B110" s="121"/>
      <c r="C110" s="121"/>
      <c r="D110" s="121"/>
      <c r="E110" s="121"/>
      <c r="F110" s="121"/>
      <c r="G110" s="121"/>
      <c r="H110" s="121" t="s">
        <v>211</v>
      </c>
      <c r="I110" s="272">
        <f t="shared" ref="I110" si="68">ROUND(I109/100,3)</f>
        <v>8.1210000000000004</v>
      </c>
      <c r="J110" s="272"/>
      <c r="K110" s="272"/>
      <c r="L110" s="121" t="s">
        <v>25</v>
      </c>
      <c r="M110" s="121"/>
      <c r="N110" s="121"/>
      <c r="O110" s="121"/>
      <c r="P110" s="121"/>
      <c r="Q110" s="121"/>
      <c r="R110" s="121"/>
      <c r="S110" s="121"/>
      <c r="T110" s="121"/>
      <c r="U110" s="121"/>
      <c r="V110" s="121"/>
      <c r="W110" s="121"/>
      <c r="X110" s="121"/>
      <c r="Y110" s="121"/>
      <c r="Z110" s="121"/>
      <c r="AA110" s="121"/>
      <c r="AB110" s="121"/>
      <c r="AC110" s="121"/>
      <c r="AD110" s="121"/>
      <c r="AE110" s="15"/>
      <c r="AF110" s="15"/>
      <c r="AG110" s="15"/>
      <c r="AH110" s="15"/>
      <c r="AI110" s="15"/>
      <c r="AJ110" s="15"/>
      <c r="AK110" s="15"/>
      <c r="AL110" s="15"/>
    </row>
    <row r="111" spans="2:42" ht="10.5" customHeight="1" x14ac:dyDescent="0.2">
      <c r="B111" s="122" t="s">
        <v>242</v>
      </c>
    </row>
    <row r="112" spans="2:42" ht="10.5" customHeight="1" x14ac:dyDescent="0.2">
      <c r="B112" s="152" t="s">
        <v>200</v>
      </c>
      <c r="C112" s="253"/>
      <c r="D112" s="253"/>
      <c r="E112" s="253"/>
      <c r="F112" s="253"/>
      <c r="G112" s="253"/>
      <c r="H112" s="253"/>
      <c r="I112" s="253"/>
      <c r="J112" s="253"/>
      <c r="K112" s="253"/>
      <c r="L112" s="253"/>
      <c r="M112" s="253"/>
      <c r="N112" s="253"/>
      <c r="O112" s="269">
        <v>7.58</v>
      </c>
      <c r="P112" s="269"/>
      <c r="Q112" s="269"/>
      <c r="R112" s="116" t="s">
        <v>201</v>
      </c>
      <c r="S112" s="116"/>
      <c r="T112" s="116"/>
      <c r="U112" s="116"/>
      <c r="V112" s="116"/>
      <c r="W112" s="116"/>
      <c r="X112" s="116"/>
      <c r="Y112" s="257">
        <v>620</v>
      </c>
      <c r="Z112" s="257"/>
      <c r="AA112" s="116" t="s">
        <v>202</v>
      </c>
      <c r="AB112" s="116"/>
      <c r="AC112" s="116"/>
      <c r="AD112" s="116"/>
      <c r="AE112" s="257">
        <v>250</v>
      </c>
      <c r="AF112" s="257"/>
      <c r="AG112" s="116" t="s">
        <v>203</v>
      </c>
      <c r="AH112" s="116"/>
      <c r="AI112" s="116"/>
      <c r="AJ112" s="116"/>
      <c r="AK112" s="116"/>
      <c r="AL112" s="116"/>
      <c r="AM112" s="116"/>
      <c r="AN112" s="116"/>
      <c r="AO112" s="116"/>
      <c r="AP112" s="16"/>
    </row>
    <row r="113" spans="2:42" ht="10.5" customHeight="1" x14ac:dyDescent="0.2">
      <c r="B113" s="258" t="s">
        <v>204</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17"/>
    </row>
    <row r="114" spans="2:42" ht="10.5" customHeight="1" x14ac:dyDescent="0.2">
      <c r="B114" s="119" t="s">
        <v>205</v>
      </c>
      <c r="C114" s="117"/>
      <c r="D114" s="117"/>
      <c r="E114" s="117"/>
      <c r="F114" s="270">
        <v>16</v>
      </c>
      <c r="G114" s="270"/>
      <c r="H114" s="270"/>
      <c r="I114" s="117" t="s">
        <v>206</v>
      </c>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2"/>
      <c r="AP114" s="17"/>
    </row>
    <row r="115" spans="2:42" ht="10.5" customHeight="1" x14ac:dyDescent="0.2">
      <c r="B115" s="260" t="s">
        <v>207</v>
      </c>
      <c r="C115" s="261"/>
      <c r="D115" s="261"/>
      <c r="E115" s="261"/>
      <c r="F115" s="261"/>
      <c r="G115" s="261"/>
      <c r="H115" s="261"/>
      <c r="I115" s="261"/>
      <c r="J115" s="261"/>
      <c r="K115" s="261"/>
      <c r="L115" s="261"/>
      <c r="M115" s="261"/>
      <c r="N115" s="261"/>
      <c r="O115" s="261"/>
      <c r="P115" s="261"/>
      <c r="Q115" s="261"/>
      <c r="R115" s="273">
        <v>1.1499999999999999</v>
      </c>
      <c r="S115" s="273"/>
      <c r="T115" s="261" t="s">
        <v>208</v>
      </c>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17"/>
    </row>
    <row r="116" spans="2:42" ht="10.5" customHeight="1" x14ac:dyDescent="0.2">
      <c r="B116" s="119" t="s">
        <v>371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99"/>
    </row>
    <row r="117" spans="2:42" ht="10.5" customHeight="1" x14ac:dyDescent="0.2">
      <c r="B117" s="120" t="s">
        <v>370</v>
      </c>
      <c r="C117" s="109"/>
      <c r="D117" s="109"/>
      <c r="E117" s="109"/>
      <c r="F117" s="109"/>
      <c r="G117" s="268">
        <v>130</v>
      </c>
      <c r="H117" s="268"/>
      <c r="I117" s="268"/>
      <c r="J117" s="109" t="s">
        <v>209</v>
      </c>
      <c r="K117" s="109"/>
      <c r="L117" s="1"/>
      <c r="M117" s="1"/>
      <c r="N117" s="1"/>
      <c r="O117" s="109"/>
      <c r="P117" s="109"/>
      <c r="Q117" s="109"/>
      <c r="R117" s="109"/>
      <c r="S117" s="109"/>
      <c r="T117" s="109"/>
      <c r="U117" s="109"/>
      <c r="V117" s="109"/>
      <c r="W117" s="109"/>
      <c r="X117" s="109"/>
      <c r="Y117" s="109"/>
      <c r="Z117" s="109"/>
      <c r="AA117" s="109"/>
      <c r="AB117" s="268">
        <v>112</v>
      </c>
      <c r="AC117" s="268"/>
      <c r="AD117" s="267" t="s">
        <v>210</v>
      </c>
      <c r="AE117" s="267"/>
      <c r="AF117" s="267"/>
      <c r="AG117" s="267"/>
      <c r="AH117" s="109"/>
      <c r="AI117" s="109"/>
      <c r="AJ117" s="1"/>
      <c r="AK117" s="1"/>
      <c r="AL117" s="1"/>
      <c r="AM117" s="1"/>
      <c r="AN117" s="1"/>
      <c r="AO117" s="1"/>
      <c r="AP117" s="19"/>
    </row>
    <row r="118" spans="2:42" ht="10.5" customHeight="1" x14ac:dyDescent="0.2">
      <c r="B118" s="121"/>
      <c r="C118" s="121"/>
      <c r="D118" s="121"/>
      <c r="E118" s="121"/>
      <c r="F118" s="121"/>
      <c r="G118" s="121"/>
      <c r="H118" s="121"/>
      <c r="I118" s="121"/>
      <c r="J118" s="121"/>
      <c r="K118" s="121"/>
      <c r="L118" s="121"/>
      <c r="M118" s="121"/>
      <c r="N118" s="121"/>
      <c r="O118" s="121"/>
      <c r="P118" s="121"/>
      <c r="Q118" s="121"/>
      <c r="R118" s="121"/>
      <c r="S118" s="121"/>
      <c r="T118" s="121"/>
      <c r="U118" s="122"/>
      <c r="V118" s="122"/>
      <c r="W118" s="122"/>
      <c r="X118" s="122"/>
      <c r="Y118" s="122"/>
      <c r="Z118" s="122"/>
      <c r="AA118" s="122"/>
      <c r="AB118" s="122"/>
      <c r="AC118" s="122"/>
      <c r="AD118" s="122"/>
    </row>
    <row r="119" spans="2:42" ht="10.5" customHeight="1" x14ac:dyDescent="0.2">
      <c r="B119" s="122" t="s">
        <v>120</v>
      </c>
      <c r="C119" s="122"/>
      <c r="D119" s="122"/>
      <c r="E119" s="122"/>
      <c r="F119" s="122"/>
      <c r="G119" s="122"/>
      <c r="H119" s="122"/>
      <c r="I119" s="122"/>
      <c r="J119" s="122"/>
      <c r="K119" s="122"/>
      <c r="L119" s="122"/>
      <c r="M119" s="122"/>
      <c r="N119" s="122"/>
      <c r="O119" s="122"/>
      <c r="P119" s="122"/>
      <c r="Q119" s="122"/>
      <c r="R119" s="122" t="s">
        <v>155</v>
      </c>
      <c r="S119" s="122"/>
      <c r="T119" s="122"/>
      <c r="U119" s="122"/>
      <c r="V119" s="122"/>
      <c r="W119" s="122"/>
      <c r="X119" s="122"/>
      <c r="Y119" s="122"/>
      <c r="Z119" s="122"/>
      <c r="AA119" s="121"/>
      <c r="AB119" s="121"/>
      <c r="AC119" s="121"/>
      <c r="AD119" s="121"/>
      <c r="AE119" s="15"/>
      <c r="AF119" s="15"/>
      <c r="AG119" s="15"/>
      <c r="AH119" s="15"/>
      <c r="AI119" s="15"/>
      <c r="AJ119" s="15"/>
      <c r="AK119" s="15"/>
      <c r="AL119" s="15"/>
      <c r="AM119" s="15"/>
      <c r="AN119" s="15"/>
      <c r="AO119" s="15"/>
    </row>
    <row r="120" spans="2:42" ht="10.5" customHeight="1" x14ac:dyDescent="0.2">
      <c r="B120" s="108"/>
      <c r="C120" s="228" t="s">
        <v>6</v>
      </c>
      <c r="D120" s="228" t="s">
        <v>2</v>
      </c>
      <c r="E120" s="107"/>
      <c r="F120" s="107" t="s">
        <v>92</v>
      </c>
      <c r="G120" s="107"/>
      <c r="H120" s="122"/>
      <c r="I120" s="122"/>
      <c r="J120" s="122"/>
      <c r="K120" s="122"/>
      <c r="L120" s="122"/>
      <c r="M120" s="122"/>
      <c r="N120" s="122"/>
      <c r="O120" s="122"/>
      <c r="P120" s="122"/>
      <c r="Q120" s="122"/>
      <c r="R120" s="122"/>
      <c r="S120" s="122"/>
      <c r="T120" s="263" t="s">
        <v>91</v>
      </c>
      <c r="U120" s="263" t="s">
        <v>2</v>
      </c>
      <c r="V120" s="250" t="s">
        <v>92</v>
      </c>
      <c r="W120" s="250"/>
      <c r="X120" s="109" t="s">
        <v>3</v>
      </c>
      <c r="Y120" s="250" t="s">
        <v>93</v>
      </c>
      <c r="Z120" s="250"/>
      <c r="AA120" s="121"/>
      <c r="AB120" s="121"/>
      <c r="AC120" s="121"/>
      <c r="AD120" s="121"/>
      <c r="AE120" s="15"/>
      <c r="AF120" s="15"/>
      <c r="AG120" s="15"/>
      <c r="AH120" s="15"/>
      <c r="AI120" s="15"/>
      <c r="AJ120" s="15"/>
      <c r="AK120" s="15"/>
      <c r="AL120" s="15"/>
      <c r="AM120" s="15"/>
      <c r="AN120" s="15"/>
      <c r="AO120" s="15"/>
    </row>
    <row r="121" spans="2:42" ht="10.5" customHeight="1" x14ac:dyDescent="0.2">
      <c r="B121" s="108"/>
      <c r="C121" s="228"/>
      <c r="D121" s="228"/>
      <c r="E121" s="228" t="s">
        <v>153</v>
      </c>
      <c r="F121" s="228"/>
      <c r="G121" s="228"/>
      <c r="H121" s="122"/>
      <c r="I121" s="122"/>
      <c r="J121" s="122"/>
      <c r="K121" s="122"/>
      <c r="L121" s="122"/>
      <c r="M121" s="122"/>
      <c r="N121" s="122"/>
      <c r="O121" s="122"/>
      <c r="P121" s="122"/>
      <c r="Q121" s="122"/>
      <c r="R121" s="122"/>
      <c r="S121" s="122"/>
      <c r="T121" s="263"/>
      <c r="U121" s="263"/>
      <c r="V121" s="263" t="s">
        <v>94</v>
      </c>
      <c r="W121" s="263"/>
      <c r="X121" s="263"/>
      <c r="Y121" s="263"/>
      <c r="Z121" s="263"/>
      <c r="AA121" s="121"/>
      <c r="AB121" s="121"/>
      <c r="AC121" s="121"/>
      <c r="AD121" s="121"/>
      <c r="AE121" s="15"/>
      <c r="AF121" s="15"/>
      <c r="AG121" s="15"/>
      <c r="AH121" s="15"/>
      <c r="AI121" s="15"/>
      <c r="AJ121" s="15"/>
      <c r="AK121" s="15"/>
      <c r="AL121" s="15"/>
      <c r="AM121" s="15"/>
      <c r="AN121" s="15"/>
      <c r="AO121" s="15"/>
    </row>
    <row r="122" spans="2:42" ht="10.5" customHeight="1" x14ac:dyDescent="0.2">
      <c r="B122" s="108"/>
      <c r="C122" s="108"/>
      <c r="D122" s="228" t="s">
        <v>2</v>
      </c>
      <c r="E122" s="266">
        <f t="shared" ref="E122" si="69">Y112+AE112</f>
        <v>870</v>
      </c>
      <c r="F122" s="266"/>
      <c r="G122" s="266"/>
      <c r="H122" s="122"/>
      <c r="I122" s="122"/>
      <c r="J122" s="122"/>
      <c r="K122" s="122"/>
      <c r="L122" s="121"/>
      <c r="M122" s="121"/>
      <c r="N122" s="121"/>
      <c r="O122" s="121"/>
      <c r="P122" s="121"/>
      <c r="Q122" s="121"/>
      <c r="R122" s="121"/>
      <c r="S122" s="263">
        <f t="shared" ref="S122" si="70">R115*100</f>
        <v>114.99999999999999</v>
      </c>
      <c r="T122" s="263"/>
      <c r="U122" s="263" t="s">
        <v>2</v>
      </c>
      <c r="V122" s="250" t="s">
        <v>92</v>
      </c>
      <c r="W122" s="250"/>
      <c r="X122" s="250"/>
      <c r="Y122" s="107" t="s">
        <v>3</v>
      </c>
      <c r="Z122" s="250">
        <f t="shared" ref="Z122" si="71">AB117</f>
        <v>112</v>
      </c>
      <c r="AA122" s="250"/>
      <c r="AB122" s="250"/>
      <c r="AC122" s="121"/>
      <c r="AD122" s="121"/>
      <c r="AE122" s="15"/>
      <c r="AF122" s="15"/>
      <c r="AG122" s="15"/>
      <c r="AH122" s="15"/>
      <c r="AI122" s="15"/>
      <c r="AJ122" s="15"/>
      <c r="AK122" s="15"/>
      <c r="AL122" s="15"/>
      <c r="AM122" s="15"/>
      <c r="AN122" s="15"/>
      <c r="AO122" s="15"/>
    </row>
    <row r="123" spans="2:42" ht="10.5" customHeight="1" x14ac:dyDescent="0.2">
      <c r="B123" s="108"/>
      <c r="C123" s="108"/>
      <c r="D123" s="228"/>
      <c r="E123" s="265">
        <f t="shared" ref="E123" si="72">F114</f>
        <v>16</v>
      </c>
      <c r="F123" s="228"/>
      <c r="G123" s="228"/>
      <c r="H123" s="122"/>
      <c r="I123" s="122"/>
      <c r="J123" s="122"/>
      <c r="K123" s="122"/>
      <c r="L123" s="121"/>
      <c r="M123" s="121"/>
      <c r="N123" s="121"/>
      <c r="O123" s="121"/>
      <c r="P123" s="121"/>
      <c r="Q123" s="121"/>
      <c r="R123" s="121"/>
      <c r="S123" s="263"/>
      <c r="T123" s="263"/>
      <c r="U123" s="263"/>
      <c r="V123" s="263">
        <f t="shared" ref="V123" si="73">G117</f>
        <v>130</v>
      </c>
      <c r="W123" s="263"/>
      <c r="X123" s="263"/>
      <c r="Y123" s="263"/>
      <c r="Z123" s="263"/>
      <c r="AA123" s="263"/>
      <c r="AB123" s="263"/>
      <c r="AC123" s="121"/>
      <c r="AD123" s="121"/>
      <c r="AE123" s="15"/>
      <c r="AF123" s="15"/>
      <c r="AG123" s="15"/>
      <c r="AH123" s="15"/>
      <c r="AI123" s="15"/>
      <c r="AJ123" s="15"/>
      <c r="AK123" s="15"/>
      <c r="AL123" s="15"/>
      <c r="AM123" s="15"/>
      <c r="AN123" s="15"/>
      <c r="AO123" s="15"/>
    </row>
    <row r="124" spans="2:42" ht="10.5" customHeight="1" x14ac:dyDescent="0.2">
      <c r="B124" s="122"/>
      <c r="C124" s="122"/>
      <c r="D124" s="263" t="s">
        <v>2</v>
      </c>
      <c r="E124" s="264">
        <f t="shared" ref="E124" si="74">ROUND(E122/E123,2)</f>
        <v>54.38</v>
      </c>
      <c r="F124" s="264"/>
      <c r="G124" s="264"/>
      <c r="H124" s="263" t="s">
        <v>23</v>
      </c>
      <c r="I124" s="263"/>
      <c r="J124" s="122"/>
      <c r="K124" s="122"/>
      <c r="L124" s="122"/>
      <c r="M124" s="121"/>
      <c r="N124" s="121"/>
      <c r="O124" s="121"/>
      <c r="P124" s="121"/>
      <c r="Q124" s="121"/>
      <c r="R124" s="121"/>
      <c r="S124" s="263" t="s">
        <v>104</v>
      </c>
      <c r="T124" s="263"/>
      <c r="U124" s="263" t="s">
        <v>2</v>
      </c>
      <c r="V124" s="250">
        <f t="shared" ref="V124" si="75">S122</f>
        <v>114.99999999999999</v>
      </c>
      <c r="W124" s="250"/>
      <c r="X124" s="250"/>
      <c r="Y124" s="107" t="s">
        <v>3</v>
      </c>
      <c r="Z124" s="250">
        <f t="shared" ref="Z124" si="76">V123</f>
        <v>130</v>
      </c>
      <c r="AA124" s="250"/>
      <c r="AB124" s="250"/>
      <c r="AC124" s="121"/>
      <c r="AD124" s="121"/>
      <c r="AE124" s="15"/>
      <c r="AF124" s="15"/>
      <c r="AG124" s="15"/>
      <c r="AH124" s="15"/>
      <c r="AI124" s="15"/>
      <c r="AJ124" s="15"/>
      <c r="AK124" s="15"/>
      <c r="AL124" s="15"/>
      <c r="AM124" s="15"/>
      <c r="AN124" s="15"/>
      <c r="AO124" s="15"/>
    </row>
    <row r="125" spans="2:42" ht="10.5" customHeight="1" x14ac:dyDescent="0.2">
      <c r="B125" s="122"/>
      <c r="C125" s="122"/>
      <c r="D125" s="263"/>
      <c r="E125" s="264"/>
      <c r="F125" s="264"/>
      <c r="G125" s="264"/>
      <c r="H125" s="263"/>
      <c r="I125" s="263"/>
      <c r="J125" s="122"/>
      <c r="K125" s="122"/>
      <c r="L125" s="122"/>
      <c r="M125" s="121"/>
      <c r="N125" s="121"/>
      <c r="O125" s="121"/>
      <c r="P125" s="121"/>
      <c r="Q125" s="121"/>
      <c r="R125" s="121"/>
      <c r="S125" s="263"/>
      <c r="T125" s="263"/>
      <c r="U125" s="263"/>
      <c r="V125" s="263">
        <f t="shared" ref="V125" si="77">Z122</f>
        <v>112</v>
      </c>
      <c r="W125" s="263"/>
      <c r="X125" s="263"/>
      <c r="Y125" s="263"/>
      <c r="Z125" s="263"/>
      <c r="AA125" s="263"/>
      <c r="AB125" s="263"/>
      <c r="AC125" s="121"/>
      <c r="AD125" s="121"/>
      <c r="AE125" s="15"/>
      <c r="AF125" s="15"/>
      <c r="AG125" s="15"/>
      <c r="AH125" s="15"/>
      <c r="AI125" s="15"/>
      <c r="AJ125" s="15"/>
      <c r="AK125" s="15"/>
      <c r="AL125" s="15"/>
      <c r="AM125" s="15"/>
      <c r="AN125" s="15"/>
      <c r="AO125" s="15"/>
    </row>
    <row r="126" spans="2:42" ht="10.5" customHeight="1" x14ac:dyDescent="0.2">
      <c r="B126" s="121"/>
      <c r="C126" s="121"/>
      <c r="D126" s="121"/>
      <c r="E126" s="121"/>
      <c r="F126" s="121"/>
      <c r="G126" s="121"/>
      <c r="H126" s="121"/>
      <c r="I126" s="121"/>
      <c r="J126" s="121"/>
      <c r="K126" s="121"/>
      <c r="L126" s="121"/>
      <c r="M126" s="121"/>
      <c r="N126" s="121"/>
      <c r="O126" s="121"/>
      <c r="P126" s="121"/>
      <c r="Q126" s="121"/>
      <c r="R126" s="121"/>
      <c r="S126" s="121"/>
      <c r="T126" s="121"/>
      <c r="U126" s="263" t="s">
        <v>4</v>
      </c>
      <c r="V126" s="272">
        <f t="shared" ref="V126" si="78">ROUND(V124*Z124/V125,2)</f>
        <v>133.47999999999999</v>
      </c>
      <c r="W126" s="272"/>
      <c r="X126" s="272"/>
      <c r="Y126" s="272"/>
      <c r="Z126" s="263" t="s">
        <v>213</v>
      </c>
      <c r="AA126" s="263"/>
      <c r="AB126" s="121"/>
      <c r="AC126" s="121"/>
      <c r="AD126" s="121"/>
      <c r="AE126" s="15"/>
      <c r="AF126" s="15"/>
      <c r="AG126" s="15"/>
      <c r="AH126" s="15"/>
      <c r="AI126" s="15"/>
      <c r="AJ126" s="15"/>
      <c r="AK126" s="15"/>
      <c r="AL126" s="15"/>
    </row>
    <row r="127" spans="2:42" ht="10.5" customHeight="1" x14ac:dyDescent="0.2">
      <c r="B127" s="262">
        <f t="shared" ref="B127" si="79">O112*100</f>
        <v>758</v>
      </c>
      <c r="C127" s="262"/>
      <c r="D127" s="121" t="s">
        <v>24</v>
      </c>
      <c r="E127" s="263">
        <f t="shared" ref="E127" si="80">E124</f>
        <v>54.38</v>
      </c>
      <c r="F127" s="263"/>
      <c r="G127" s="263"/>
      <c r="H127" s="121" t="s">
        <v>2</v>
      </c>
      <c r="I127" s="271">
        <f t="shared" ref="I127" si="81">B127+E127</f>
        <v>812.38</v>
      </c>
      <c r="J127" s="271"/>
      <c r="K127" s="271"/>
      <c r="L127" s="121" t="s">
        <v>23</v>
      </c>
      <c r="M127" s="121"/>
      <c r="N127" s="121"/>
      <c r="O127" s="121"/>
      <c r="P127" s="121"/>
      <c r="Q127" s="121"/>
      <c r="R127" s="121"/>
      <c r="S127" s="121"/>
      <c r="T127" s="121"/>
      <c r="U127" s="263"/>
      <c r="V127" s="272"/>
      <c r="W127" s="272"/>
      <c r="X127" s="272"/>
      <c r="Y127" s="272"/>
      <c r="Z127" s="263"/>
      <c r="AA127" s="263"/>
      <c r="AB127" s="121"/>
      <c r="AC127" s="121"/>
      <c r="AD127" s="121"/>
      <c r="AE127" s="15"/>
      <c r="AF127" s="15"/>
      <c r="AG127" s="15"/>
      <c r="AH127" s="15"/>
      <c r="AI127" s="15"/>
      <c r="AJ127" s="15"/>
      <c r="AK127" s="15"/>
      <c r="AL127" s="15"/>
    </row>
    <row r="128" spans="2:42" ht="10.5" customHeight="1" x14ac:dyDescent="0.2">
      <c r="B128" s="121"/>
      <c r="C128" s="121"/>
      <c r="D128" s="121"/>
      <c r="E128" s="121"/>
      <c r="F128" s="121"/>
      <c r="G128" s="121"/>
      <c r="H128" s="121" t="s">
        <v>211</v>
      </c>
      <c r="I128" s="272">
        <f t="shared" ref="I128" si="82">ROUND(I127/100,3)</f>
        <v>8.1240000000000006</v>
      </c>
      <c r="J128" s="272"/>
      <c r="K128" s="272"/>
      <c r="L128" s="121" t="s">
        <v>25</v>
      </c>
      <c r="M128" s="121"/>
      <c r="N128" s="121"/>
      <c r="O128" s="121"/>
      <c r="P128" s="121"/>
      <c r="Q128" s="121"/>
      <c r="R128" s="121"/>
      <c r="S128" s="121"/>
      <c r="T128" s="121"/>
      <c r="U128" s="121"/>
      <c r="V128" s="121"/>
      <c r="W128" s="121"/>
      <c r="X128" s="121"/>
      <c r="Y128" s="121"/>
      <c r="Z128" s="121"/>
      <c r="AA128" s="121"/>
      <c r="AB128" s="121"/>
      <c r="AC128" s="121"/>
      <c r="AD128" s="121"/>
      <c r="AE128" s="15"/>
      <c r="AF128" s="15"/>
      <c r="AG128" s="15"/>
      <c r="AH128" s="15"/>
      <c r="AI128" s="15"/>
      <c r="AJ128" s="15"/>
      <c r="AK128" s="15"/>
      <c r="AL128" s="15"/>
    </row>
    <row r="129" spans="2:42" ht="10.5" customHeight="1" x14ac:dyDescent="0.2">
      <c r="B129" s="122" t="s">
        <v>243</v>
      </c>
    </row>
    <row r="130" spans="2:42" ht="10.5" customHeight="1" x14ac:dyDescent="0.2">
      <c r="B130" s="152" t="s">
        <v>200</v>
      </c>
      <c r="C130" s="253"/>
      <c r="D130" s="253"/>
      <c r="E130" s="253"/>
      <c r="F130" s="253"/>
      <c r="G130" s="253"/>
      <c r="H130" s="253"/>
      <c r="I130" s="253"/>
      <c r="J130" s="253"/>
      <c r="K130" s="253"/>
      <c r="L130" s="253"/>
      <c r="M130" s="253"/>
      <c r="N130" s="253"/>
      <c r="O130" s="269">
        <v>7.8</v>
      </c>
      <c r="P130" s="269"/>
      <c r="Q130" s="269"/>
      <c r="R130" s="116" t="s">
        <v>201</v>
      </c>
      <c r="S130" s="116"/>
      <c r="T130" s="116"/>
      <c r="U130" s="116"/>
      <c r="V130" s="116"/>
      <c r="W130" s="116"/>
      <c r="X130" s="116"/>
      <c r="Y130" s="257">
        <v>680</v>
      </c>
      <c r="Z130" s="257"/>
      <c r="AA130" s="116" t="s">
        <v>202</v>
      </c>
      <c r="AB130" s="116"/>
      <c r="AC130" s="116"/>
      <c r="AD130" s="116"/>
      <c r="AE130" s="257">
        <v>200</v>
      </c>
      <c r="AF130" s="257"/>
      <c r="AG130" s="116" t="s">
        <v>203</v>
      </c>
      <c r="AH130" s="116"/>
      <c r="AI130" s="116"/>
      <c r="AJ130" s="116"/>
      <c r="AK130" s="116"/>
      <c r="AL130" s="116"/>
      <c r="AM130" s="116"/>
      <c r="AN130" s="116"/>
      <c r="AO130" s="116"/>
      <c r="AP130" s="16"/>
    </row>
    <row r="131" spans="2:42" ht="10.5" customHeight="1" x14ac:dyDescent="0.2">
      <c r="B131" s="258" t="s">
        <v>204</v>
      </c>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17"/>
    </row>
    <row r="132" spans="2:42" ht="10.5" customHeight="1" x14ac:dyDescent="0.2">
      <c r="B132" s="119" t="s">
        <v>205</v>
      </c>
      <c r="C132" s="117"/>
      <c r="D132" s="117"/>
      <c r="E132" s="117"/>
      <c r="F132" s="270">
        <v>14.6</v>
      </c>
      <c r="G132" s="270"/>
      <c r="H132" s="270"/>
      <c r="I132" s="117" t="s">
        <v>206</v>
      </c>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2"/>
      <c r="AP132" s="17"/>
    </row>
    <row r="133" spans="2:42" ht="10.5" customHeight="1" x14ac:dyDescent="0.2">
      <c r="B133" s="260" t="s">
        <v>207</v>
      </c>
      <c r="C133" s="261"/>
      <c r="D133" s="261"/>
      <c r="E133" s="261"/>
      <c r="F133" s="261"/>
      <c r="G133" s="261"/>
      <c r="H133" s="261"/>
      <c r="I133" s="261"/>
      <c r="J133" s="261"/>
      <c r="K133" s="261"/>
      <c r="L133" s="261"/>
      <c r="M133" s="261"/>
      <c r="N133" s="261"/>
      <c r="O133" s="261"/>
      <c r="P133" s="261"/>
      <c r="Q133" s="261"/>
      <c r="R133" s="273">
        <v>0.75</v>
      </c>
      <c r="S133" s="273"/>
      <c r="T133" s="261" t="s">
        <v>208</v>
      </c>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17"/>
    </row>
    <row r="134" spans="2:42" ht="10.5" customHeight="1" x14ac:dyDescent="0.2">
      <c r="B134" s="119" t="s">
        <v>371</v>
      </c>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99"/>
    </row>
    <row r="135" spans="2:42" ht="10.5" customHeight="1" x14ac:dyDescent="0.2">
      <c r="B135" s="120" t="s">
        <v>370</v>
      </c>
      <c r="C135" s="109"/>
      <c r="D135" s="109"/>
      <c r="E135" s="109"/>
      <c r="F135" s="109"/>
      <c r="G135" s="268">
        <v>140</v>
      </c>
      <c r="H135" s="268"/>
      <c r="I135" s="268"/>
      <c r="J135" s="109" t="s">
        <v>209</v>
      </c>
      <c r="K135" s="109"/>
      <c r="L135" s="1"/>
      <c r="M135" s="1"/>
      <c r="N135" s="1"/>
      <c r="O135" s="109"/>
      <c r="P135" s="109"/>
      <c r="Q135" s="109"/>
      <c r="R135" s="109"/>
      <c r="S135" s="109"/>
      <c r="T135" s="109"/>
      <c r="U135" s="109"/>
      <c r="V135" s="109"/>
      <c r="W135" s="109"/>
      <c r="X135" s="109"/>
      <c r="Y135" s="109"/>
      <c r="Z135" s="109"/>
      <c r="AA135" s="109"/>
      <c r="AB135" s="268">
        <v>105</v>
      </c>
      <c r="AC135" s="268"/>
      <c r="AD135" s="267" t="s">
        <v>210</v>
      </c>
      <c r="AE135" s="267"/>
      <c r="AF135" s="267"/>
      <c r="AG135" s="267"/>
      <c r="AH135" s="109"/>
      <c r="AI135" s="109"/>
      <c r="AJ135" s="1"/>
      <c r="AK135" s="1"/>
      <c r="AL135" s="1"/>
      <c r="AM135" s="1"/>
      <c r="AN135" s="1"/>
      <c r="AO135" s="1"/>
      <c r="AP135" s="19"/>
    </row>
    <row r="136" spans="2:42" ht="10.5" customHeight="1" x14ac:dyDescent="0.2">
      <c r="B136" s="121"/>
      <c r="C136" s="121"/>
      <c r="D136" s="121"/>
      <c r="E136" s="121"/>
      <c r="F136" s="121"/>
      <c r="G136" s="121"/>
      <c r="H136" s="121"/>
      <c r="I136" s="121"/>
      <c r="J136" s="121"/>
      <c r="K136" s="121"/>
      <c r="L136" s="121"/>
      <c r="M136" s="121"/>
      <c r="N136" s="121"/>
      <c r="O136" s="121"/>
      <c r="P136" s="121"/>
      <c r="Q136" s="121"/>
      <c r="R136" s="121"/>
      <c r="S136" s="121"/>
      <c r="T136" s="121"/>
      <c r="U136" s="122"/>
      <c r="V136" s="122"/>
      <c r="W136" s="122"/>
      <c r="X136" s="122"/>
      <c r="Y136" s="122"/>
      <c r="Z136" s="122"/>
      <c r="AA136" s="122"/>
      <c r="AB136" s="122"/>
      <c r="AC136" s="122"/>
      <c r="AD136" s="122"/>
    </row>
    <row r="137" spans="2:42" ht="10.5" customHeight="1" x14ac:dyDescent="0.2">
      <c r="B137" s="122" t="s">
        <v>120</v>
      </c>
      <c r="C137" s="122"/>
      <c r="D137" s="122"/>
      <c r="E137" s="122"/>
      <c r="F137" s="122"/>
      <c r="G137" s="122"/>
      <c r="H137" s="122"/>
      <c r="I137" s="122"/>
      <c r="J137" s="122"/>
      <c r="K137" s="122"/>
      <c r="L137" s="122"/>
      <c r="M137" s="122"/>
      <c r="N137" s="122"/>
      <c r="O137" s="122"/>
      <c r="P137" s="122"/>
      <c r="Q137" s="122"/>
      <c r="R137" s="122" t="s">
        <v>155</v>
      </c>
      <c r="S137" s="122"/>
      <c r="T137" s="122"/>
      <c r="U137" s="122"/>
      <c r="V137" s="122"/>
      <c r="W137" s="122"/>
      <c r="X137" s="122"/>
      <c r="Y137" s="122"/>
      <c r="Z137" s="122"/>
      <c r="AA137" s="121"/>
      <c r="AB137" s="121"/>
      <c r="AC137" s="121"/>
      <c r="AD137" s="121"/>
      <c r="AE137" s="15"/>
      <c r="AF137" s="15"/>
      <c r="AG137" s="15"/>
      <c r="AH137" s="15"/>
      <c r="AI137" s="15"/>
      <c r="AJ137" s="15"/>
      <c r="AK137" s="15"/>
      <c r="AL137" s="15"/>
      <c r="AM137" s="15"/>
      <c r="AN137" s="15"/>
      <c r="AO137" s="15"/>
    </row>
    <row r="138" spans="2:42" ht="10.5" customHeight="1" x14ac:dyDescent="0.2">
      <c r="B138" s="108"/>
      <c r="C138" s="228" t="s">
        <v>6</v>
      </c>
      <c r="D138" s="228" t="s">
        <v>2</v>
      </c>
      <c r="E138" s="107"/>
      <c r="F138" s="107" t="s">
        <v>92</v>
      </c>
      <c r="G138" s="107"/>
      <c r="H138" s="122"/>
      <c r="I138" s="122"/>
      <c r="J138" s="122"/>
      <c r="K138" s="122"/>
      <c r="L138" s="122"/>
      <c r="M138" s="122"/>
      <c r="N138" s="122"/>
      <c r="O138" s="122"/>
      <c r="P138" s="122"/>
      <c r="Q138" s="122"/>
      <c r="R138" s="122"/>
      <c r="S138" s="122"/>
      <c r="T138" s="263" t="s">
        <v>91</v>
      </c>
      <c r="U138" s="263" t="s">
        <v>2</v>
      </c>
      <c r="V138" s="250" t="s">
        <v>92</v>
      </c>
      <c r="W138" s="250"/>
      <c r="X138" s="109" t="s">
        <v>3</v>
      </c>
      <c r="Y138" s="250" t="s">
        <v>93</v>
      </c>
      <c r="Z138" s="250"/>
      <c r="AA138" s="121"/>
      <c r="AB138" s="121"/>
      <c r="AC138" s="121"/>
      <c r="AD138" s="121"/>
      <c r="AE138" s="15"/>
      <c r="AF138" s="15"/>
      <c r="AG138" s="15"/>
      <c r="AH138" s="15"/>
      <c r="AI138" s="15"/>
      <c r="AJ138" s="15"/>
      <c r="AK138" s="15"/>
      <c r="AL138" s="15"/>
      <c r="AM138" s="15"/>
      <c r="AN138" s="15"/>
      <c r="AO138" s="15"/>
    </row>
    <row r="139" spans="2:42" ht="10.5" customHeight="1" x14ac:dyDescent="0.2">
      <c r="B139" s="108"/>
      <c r="C139" s="228"/>
      <c r="D139" s="228"/>
      <c r="E139" s="228" t="s">
        <v>153</v>
      </c>
      <c r="F139" s="228"/>
      <c r="G139" s="228"/>
      <c r="H139" s="122"/>
      <c r="I139" s="122"/>
      <c r="J139" s="122"/>
      <c r="K139" s="122"/>
      <c r="L139" s="122"/>
      <c r="M139" s="122"/>
      <c r="N139" s="122"/>
      <c r="O139" s="122"/>
      <c r="P139" s="122"/>
      <c r="Q139" s="122"/>
      <c r="R139" s="122"/>
      <c r="S139" s="122"/>
      <c r="T139" s="263"/>
      <c r="U139" s="263"/>
      <c r="V139" s="263" t="s">
        <v>94</v>
      </c>
      <c r="W139" s="263"/>
      <c r="X139" s="263"/>
      <c r="Y139" s="263"/>
      <c r="Z139" s="263"/>
      <c r="AA139" s="121"/>
      <c r="AB139" s="121"/>
      <c r="AC139" s="121"/>
      <c r="AD139" s="121"/>
      <c r="AE139" s="15"/>
      <c r="AF139" s="15"/>
      <c r="AG139" s="15"/>
      <c r="AH139" s="15"/>
      <c r="AI139" s="15"/>
      <c r="AJ139" s="15"/>
      <c r="AK139" s="15"/>
      <c r="AL139" s="15"/>
      <c r="AM139" s="15"/>
      <c r="AN139" s="15"/>
      <c r="AO139" s="15"/>
    </row>
    <row r="140" spans="2:42" ht="10.5" customHeight="1" x14ac:dyDescent="0.2">
      <c r="B140" s="108"/>
      <c r="C140" s="108"/>
      <c r="D140" s="228" t="s">
        <v>2</v>
      </c>
      <c r="E140" s="266">
        <f t="shared" ref="E140" si="83">Y130+AE130</f>
        <v>880</v>
      </c>
      <c r="F140" s="266"/>
      <c r="G140" s="266"/>
      <c r="H140" s="122"/>
      <c r="I140" s="122"/>
      <c r="J140" s="122"/>
      <c r="K140" s="122"/>
      <c r="L140" s="121"/>
      <c r="M140" s="121"/>
      <c r="N140" s="121"/>
      <c r="O140" s="121"/>
      <c r="P140" s="121"/>
      <c r="Q140" s="121"/>
      <c r="R140" s="121"/>
      <c r="S140" s="263">
        <f t="shared" ref="S140" si="84">R133*100</f>
        <v>75</v>
      </c>
      <c r="T140" s="263"/>
      <c r="U140" s="263" t="s">
        <v>2</v>
      </c>
      <c r="V140" s="250" t="s">
        <v>92</v>
      </c>
      <c r="W140" s="250"/>
      <c r="X140" s="250"/>
      <c r="Y140" s="107" t="s">
        <v>3</v>
      </c>
      <c r="Z140" s="250">
        <f t="shared" ref="Z140" si="85">AB135</f>
        <v>105</v>
      </c>
      <c r="AA140" s="250"/>
      <c r="AB140" s="250"/>
      <c r="AC140" s="121"/>
      <c r="AD140" s="121"/>
      <c r="AE140" s="15"/>
      <c r="AF140" s="15"/>
      <c r="AG140" s="15"/>
      <c r="AH140" s="15"/>
      <c r="AI140" s="15"/>
      <c r="AJ140" s="15"/>
      <c r="AK140" s="15"/>
      <c r="AL140" s="15"/>
      <c r="AM140" s="15"/>
      <c r="AN140" s="15"/>
      <c r="AO140" s="15"/>
    </row>
    <row r="141" spans="2:42" ht="10.5" customHeight="1" x14ac:dyDescent="0.2">
      <c r="B141" s="108"/>
      <c r="C141" s="108"/>
      <c r="D141" s="228"/>
      <c r="E141" s="265">
        <f t="shared" ref="E141" si="86">F132</f>
        <v>14.6</v>
      </c>
      <c r="F141" s="228"/>
      <c r="G141" s="228"/>
      <c r="H141" s="122"/>
      <c r="I141" s="122"/>
      <c r="J141" s="122"/>
      <c r="K141" s="122"/>
      <c r="L141" s="121"/>
      <c r="M141" s="121"/>
      <c r="N141" s="121"/>
      <c r="O141" s="121"/>
      <c r="P141" s="121"/>
      <c r="Q141" s="121"/>
      <c r="R141" s="121"/>
      <c r="S141" s="263"/>
      <c r="T141" s="263"/>
      <c r="U141" s="263"/>
      <c r="V141" s="263">
        <f t="shared" ref="V141" si="87">G135</f>
        <v>140</v>
      </c>
      <c r="W141" s="263"/>
      <c r="X141" s="263"/>
      <c r="Y141" s="263"/>
      <c r="Z141" s="263"/>
      <c r="AA141" s="263"/>
      <c r="AB141" s="263"/>
      <c r="AC141" s="121"/>
      <c r="AD141" s="121"/>
      <c r="AE141" s="15"/>
      <c r="AF141" s="15"/>
      <c r="AG141" s="15"/>
      <c r="AH141" s="15"/>
      <c r="AI141" s="15"/>
      <c r="AJ141" s="15"/>
      <c r="AK141" s="15"/>
      <c r="AL141" s="15"/>
      <c r="AM141" s="15"/>
      <c r="AN141" s="15"/>
      <c r="AO141" s="15"/>
    </row>
    <row r="142" spans="2:42" ht="10.5" customHeight="1" x14ac:dyDescent="0.2">
      <c r="B142" s="122"/>
      <c r="C142" s="122"/>
      <c r="D142" s="263" t="s">
        <v>2</v>
      </c>
      <c r="E142" s="264">
        <f t="shared" ref="E142" si="88">ROUND(E140/E141,2)</f>
        <v>60.27</v>
      </c>
      <c r="F142" s="264"/>
      <c r="G142" s="264"/>
      <c r="H142" s="263" t="s">
        <v>23</v>
      </c>
      <c r="I142" s="263"/>
      <c r="J142" s="122"/>
      <c r="K142" s="122"/>
      <c r="L142" s="122"/>
      <c r="M142" s="121"/>
      <c r="N142" s="121"/>
      <c r="O142" s="121"/>
      <c r="P142" s="121"/>
      <c r="Q142" s="121"/>
      <c r="R142" s="121"/>
      <c r="S142" s="263" t="s">
        <v>104</v>
      </c>
      <c r="T142" s="263"/>
      <c r="U142" s="263" t="s">
        <v>2</v>
      </c>
      <c r="V142" s="250">
        <f t="shared" ref="V142" si="89">S140</f>
        <v>75</v>
      </c>
      <c r="W142" s="250"/>
      <c r="X142" s="250"/>
      <c r="Y142" s="107" t="s">
        <v>3</v>
      </c>
      <c r="Z142" s="250">
        <f t="shared" ref="Z142" si="90">V141</f>
        <v>140</v>
      </c>
      <c r="AA142" s="250"/>
      <c r="AB142" s="250"/>
      <c r="AC142" s="121"/>
      <c r="AD142" s="121"/>
      <c r="AE142" s="15"/>
      <c r="AF142" s="15"/>
      <c r="AG142" s="15"/>
      <c r="AH142" s="15"/>
      <c r="AI142" s="15"/>
      <c r="AJ142" s="15"/>
      <c r="AK142" s="15"/>
      <c r="AL142" s="15"/>
      <c r="AM142" s="15"/>
      <c r="AN142" s="15"/>
      <c r="AO142" s="15"/>
    </row>
    <row r="143" spans="2:42" ht="10.5" customHeight="1" x14ac:dyDescent="0.2">
      <c r="B143" s="122"/>
      <c r="C143" s="122"/>
      <c r="D143" s="263"/>
      <c r="E143" s="264"/>
      <c r="F143" s="264"/>
      <c r="G143" s="264"/>
      <c r="H143" s="263"/>
      <c r="I143" s="263"/>
      <c r="J143" s="122"/>
      <c r="K143" s="122"/>
      <c r="L143" s="122"/>
      <c r="M143" s="121"/>
      <c r="N143" s="121"/>
      <c r="O143" s="121"/>
      <c r="P143" s="121"/>
      <c r="Q143" s="121"/>
      <c r="R143" s="121"/>
      <c r="S143" s="263"/>
      <c r="T143" s="263"/>
      <c r="U143" s="263"/>
      <c r="V143" s="263">
        <f t="shared" ref="V143" si="91">Z140</f>
        <v>105</v>
      </c>
      <c r="W143" s="263"/>
      <c r="X143" s="263"/>
      <c r="Y143" s="263"/>
      <c r="Z143" s="263"/>
      <c r="AA143" s="263"/>
      <c r="AB143" s="263"/>
      <c r="AC143" s="121"/>
      <c r="AD143" s="121"/>
      <c r="AE143" s="15"/>
      <c r="AF143" s="15"/>
      <c r="AG143" s="15"/>
      <c r="AH143" s="15"/>
      <c r="AI143" s="15"/>
      <c r="AJ143" s="15"/>
      <c r="AK143" s="15"/>
      <c r="AL143" s="15"/>
      <c r="AM143" s="15"/>
      <c r="AN143" s="15"/>
      <c r="AO143" s="15"/>
    </row>
    <row r="144" spans="2:42" ht="10.5" customHeight="1" x14ac:dyDescent="0.2">
      <c r="B144" s="121"/>
      <c r="C144" s="121"/>
      <c r="D144" s="121"/>
      <c r="E144" s="121"/>
      <c r="F144" s="121"/>
      <c r="G144" s="121"/>
      <c r="H144" s="121"/>
      <c r="I144" s="121"/>
      <c r="J144" s="121"/>
      <c r="K144" s="121"/>
      <c r="L144" s="121"/>
      <c r="M144" s="121"/>
      <c r="N144" s="121"/>
      <c r="O144" s="121"/>
      <c r="P144" s="121"/>
      <c r="Q144" s="121"/>
      <c r="R144" s="121"/>
      <c r="S144" s="121"/>
      <c r="T144" s="121"/>
      <c r="U144" s="263" t="s">
        <v>4</v>
      </c>
      <c r="V144" s="272">
        <f t="shared" ref="V144" si="92">ROUND(V142*Z142/V143,2)</f>
        <v>100</v>
      </c>
      <c r="W144" s="272"/>
      <c r="X144" s="272"/>
      <c r="Y144" s="272"/>
      <c r="Z144" s="263" t="s">
        <v>213</v>
      </c>
      <c r="AA144" s="263"/>
      <c r="AB144" s="121"/>
      <c r="AC144" s="121"/>
      <c r="AD144" s="121"/>
      <c r="AE144" s="15"/>
      <c r="AF144" s="15"/>
      <c r="AG144" s="15"/>
      <c r="AH144" s="15"/>
      <c r="AI144" s="15"/>
      <c r="AJ144" s="15"/>
      <c r="AK144" s="15"/>
      <c r="AL144" s="15"/>
    </row>
    <row r="145" spans="2:42" ht="10.5" customHeight="1" x14ac:dyDescent="0.2">
      <c r="B145" s="262">
        <f t="shared" ref="B145" si="93">O130*100</f>
        <v>780</v>
      </c>
      <c r="C145" s="262"/>
      <c r="D145" s="121" t="s">
        <v>24</v>
      </c>
      <c r="E145" s="263">
        <f t="shared" ref="E145" si="94">E142</f>
        <v>60.27</v>
      </c>
      <c r="F145" s="263"/>
      <c r="G145" s="263"/>
      <c r="H145" s="121" t="s">
        <v>2</v>
      </c>
      <c r="I145" s="271">
        <f t="shared" ref="I145" si="95">B145+E145</f>
        <v>840.27</v>
      </c>
      <c r="J145" s="271"/>
      <c r="K145" s="271"/>
      <c r="L145" s="121" t="s">
        <v>23</v>
      </c>
      <c r="M145" s="121"/>
      <c r="N145" s="121"/>
      <c r="O145" s="121"/>
      <c r="P145" s="121"/>
      <c r="Q145" s="121"/>
      <c r="R145" s="121"/>
      <c r="S145" s="121"/>
      <c r="T145" s="121"/>
      <c r="U145" s="263"/>
      <c r="V145" s="272"/>
      <c r="W145" s="272"/>
      <c r="X145" s="272"/>
      <c r="Y145" s="272"/>
      <c r="Z145" s="263"/>
      <c r="AA145" s="263"/>
      <c r="AB145" s="121"/>
      <c r="AC145" s="121"/>
      <c r="AD145" s="121"/>
      <c r="AE145" s="15"/>
      <c r="AF145" s="15"/>
      <c r="AG145" s="15"/>
      <c r="AH145" s="15"/>
      <c r="AI145" s="15"/>
      <c r="AJ145" s="15"/>
      <c r="AK145" s="15"/>
      <c r="AL145" s="15"/>
    </row>
    <row r="146" spans="2:42" ht="10.5" customHeight="1" x14ac:dyDescent="0.2">
      <c r="B146" s="121"/>
      <c r="C146" s="121"/>
      <c r="D146" s="121"/>
      <c r="E146" s="121"/>
      <c r="F146" s="121"/>
      <c r="G146" s="121"/>
      <c r="H146" s="121" t="s">
        <v>211</v>
      </c>
      <c r="I146" s="272">
        <f t="shared" ref="I146" si="96">ROUND(I145/100,3)</f>
        <v>8.4030000000000005</v>
      </c>
      <c r="J146" s="272"/>
      <c r="K146" s="272"/>
      <c r="L146" s="121" t="s">
        <v>25</v>
      </c>
      <c r="M146" s="121"/>
      <c r="N146" s="121"/>
      <c r="O146" s="121"/>
      <c r="P146" s="121"/>
      <c r="Q146" s="121"/>
      <c r="R146" s="121"/>
      <c r="S146" s="121"/>
      <c r="T146" s="121"/>
      <c r="U146" s="121"/>
      <c r="V146" s="121"/>
      <c r="W146" s="121"/>
      <c r="X146" s="121"/>
      <c r="Y146" s="121"/>
      <c r="Z146" s="121"/>
      <c r="AA146" s="121"/>
      <c r="AB146" s="121"/>
      <c r="AC146" s="121"/>
      <c r="AD146" s="121"/>
      <c r="AE146" s="15"/>
      <c r="AF146" s="15"/>
      <c r="AG146" s="15"/>
      <c r="AH146" s="15"/>
      <c r="AI146" s="15"/>
      <c r="AJ146" s="15"/>
      <c r="AK146" s="15"/>
      <c r="AL146" s="15"/>
    </row>
    <row r="147" spans="2:42" ht="51.75" customHeight="1" x14ac:dyDescent="0.2">
      <c r="B147" s="121"/>
      <c r="C147" s="121"/>
      <c r="D147" s="121"/>
      <c r="E147" s="121"/>
      <c r="F147" s="121"/>
      <c r="G147" s="121"/>
      <c r="H147" s="121"/>
      <c r="I147" s="124"/>
      <c r="J147" s="124"/>
      <c r="K147" s="124"/>
      <c r="L147" s="121"/>
      <c r="M147" s="121"/>
      <c r="N147" s="121"/>
      <c r="O147" s="121"/>
      <c r="P147" s="121"/>
      <c r="Q147" s="121"/>
      <c r="R147" s="121"/>
      <c r="S147" s="121"/>
      <c r="T147" s="121"/>
      <c r="U147" s="121"/>
      <c r="V147" s="121"/>
      <c r="W147" s="121"/>
      <c r="X147" s="121"/>
      <c r="Y147" s="121"/>
      <c r="Z147" s="121"/>
      <c r="AA147" s="121"/>
      <c r="AB147" s="121"/>
      <c r="AC147" s="121"/>
      <c r="AD147" s="121"/>
      <c r="AE147" s="15"/>
      <c r="AF147" s="15"/>
      <c r="AG147" s="15"/>
      <c r="AH147" s="15"/>
      <c r="AI147" s="15"/>
      <c r="AJ147" s="15"/>
      <c r="AK147" s="15"/>
      <c r="AL147" s="15"/>
    </row>
    <row r="148" spans="2:42" ht="10.5" customHeight="1" x14ac:dyDescent="0.2">
      <c r="B148" s="122" t="s">
        <v>244</v>
      </c>
    </row>
    <row r="149" spans="2:42" ht="10.5" customHeight="1" x14ac:dyDescent="0.2">
      <c r="B149" s="152" t="s">
        <v>200</v>
      </c>
      <c r="C149" s="253"/>
      <c r="D149" s="253"/>
      <c r="E149" s="253"/>
      <c r="F149" s="253"/>
      <c r="G149" s="253"/>
      <c r="H149" s="253"/>
      <c r="I149" s="253"/>
      <c r="J149" s="253"/>
      <c r="K149" s="253"/>
      <c r="L149" s="253"/>
      <c r="M149" s="253"/>
      <c r="N149" s="253"/>
      <c r="O149" s="269">
        <v>7.15</v>
      </c>
      <c r="P149" s="269"/>
      <c r="Q149" s="269"/>
      <c r="R149" s="116" t="s">
        <v>201</v>
      </c>
      <c r="S149" s="116"/>
      <c r="T149" s="116"/>
      <c r="U149" s="116"/>
      <c r="V149" s="116"/>
      <c r="W149" s="116"/>
      <c r="X149" s="116"/>
      <c r="Y149" s="257">
        <v>610</v>
      </c>
      <c r="Z149" s="257"/>
      <c r="AA149" s="116" t="s">
        <v>202</v>
      </c>
      <c r="AB149" s="116"/>
      <c r="AC149" s="116"/>
      <c r="AD149" s="116"/>
      <c r="AE149" s="257">
        <v>220</v>
      </c>
      <c r="AF149" s="257"/>
      <c r="AG149" s="116" t="s">
        <v>203</v>
      </c>
      <c r="AH149" s="116"/>
      <c r="AI149" s="116"/>
      <c r="AJ149" s="116"/>
      <c r="AK149" s="116"/>
      <c r="AL149" s="116"/>
      <c r="AM149" s="116"/>
      <c r="AN149" s="116"/>
      <c r="AO149" s="116"/>
      <c r="AP149" s="16"/>
    </row>
    <row r="150" spans="2:42" ht="10.5" customHeight="1" x14ac:dyDescent="0.2">
      <c r="B150" s="258" t="s">
        <v>204</v>
      </c>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17"/>
    </row>
    <row r="151" spans="2:42" ht="10.5" customHeight="1" x14ac:dyDescent="0.2">
      <c r="B151" s="119" t="s">
        <v>205</v>
      </c>
      <c r="C151" s="117"/>
      <c r="D151" s="117"/>
      <c r="E151" s="117"/>
      <c r="F151" s="270">
        <v>17.399999999999999</v>
      </c>
      <c r="G151" s="270"/>
      <c r="H151" s="270"/>
      <c r="I151" s="117" t="s">
        <v>206</v>
      </c>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2"/>
      <c r="AP151" s="17"/>
    </row>
    <row r="152" spans="2:42" ht="10.5" customHeight="1" x14ac:dyDescent="0.2">
      <c r="B152" s="260" t="s">
        <v>207</v>
      </c>
      <c r="C152" s="261"/>
      <c r="D152" s="261"/>
      <c r="E152" s="261"/>
      <c r="F152" s="261"/>
      <c r="G152" s="261"/>
      <c r="H152" s="261"/>
      <c r="I152" s="261"/>
      <c r="J152" s="261"/>
      <c r="K152" s="261"/>
      <c r="L152" s="261"/>
      <c r="M152" s="261"/>
      <c r="N152" s="261"/>
      <c r="O152" s="261"/>
      <c r="P152" s="261"/>
      <c r="Q152" s="261"/>
      <c r="R152" s="273">
        <v>1.1299999999999999</v>
      </c>
      <c r="S152" s="273"/>
      <c r="T152" s="261" t="s">
        <v>208</v>
      </c>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17"/>
    </row>
    <row r="153" spans="2:42" ht="10.5" customHeight="1" x14ac:dyDescent="0.2">
      <c r="B153" s="119" t="s">
        <v>371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99"/>
    </row>
    <row r="154" spans="2:42" ht="10.5" customHeight="1" x14ac:dyDescent="0.2">
      <c r="B154" s="120" t="s">
        <v>370</v>
      </c>
      <c r="C154" s="109"/>
      <c r="D154" s="109"/>
      <c r="E154" s="109"/>
      <c r="F154" s="109"/>
      <c r="G154" s="268">
        <v>105</v>
      </c>
      <c r="H154" s="268"/>
      <c r="I154" s="268"/>
      <c r="J154" s="109" t="s">
        <v>209</v>
      </c>
      <c r="K154" s="109"/>
      <c r="L154" s="1"/>
      <c r="M154" s="1"/>
      <c r="N154" s="1"/>
      <c r="O154" s="109"/>
      <c r="P154" s="109"/>
      <c r="Q154" s="109"/>
      <c r="R154" s="109"/>
      <c r="S154" s="109"/>
      <c r="T154" s="109"/>
      <c r="U154" s="109"/>
      <c r="V154" s="109"/>
      <c r="W154" s="109"/>
      <c r="X154" s="109"/>
      <c r="Y154" s="109"/>
      <c r="Z154" s="109"/>
      <c r="AA154" s="109"/>
      <c r="AB154" s="268">
        <v>110</v>
      </c>
      <c r="AC154" s="268"/>
      <c r="AD154" s="267" t="s">
        <v>210</v>
      </c>
      <c r="AE154" s="267"/>
      <c r="AF154" s="267"/>
      <c r="AG154" s="267"/>
      <c r="AH154" s="109"/>
      <c r="AI154" s="109"/>
      <c r="AJ154" s="1"/>
      <c r="AK154" s="1"/>
      <c r="AL154" s="1"/>
      <c r="AM154" s="1"/>
      <c r="AN154" s="1"/>
      <c r="AO154" s="1"/>
      <c r="AP154" s="19"/>
    </row>
    <row r="155" spans="2:42" ht="10.5" customHeight="1" x14ac:dyDescent="0.2">
      <c r="B155" s="121"/>
      <c r="C155" s="121"/>
      <c r="D155" s="121"/>
      <c r="E155" s="121"/>
      <c r="F155" s="121"/>
      <c r="G155" s="121"/>
      <c r="H155" s="121"/>
      <c r="I155" s="121"/>
      <c r="J155" s="121"/>
      <c r="K155" s="121"/>
      <c r="L155" s="121"/>
      <c r="M155" s="121"/>
      <c r="N155" s="121"/>
      <c r="O155" s="121"/>
      <c r="P155" s="121"/>
      <c r="Q155" s="121"/>
      <c r="R155" s="121"/>
      <c r="S155" s="121"/>
      <c r="T155" s="121"/>
      <c r="U155" s="122"/>
      <c r="V155" s="122"/>
      <c r="W155" s="122"/>
      <c r="X155" s="122"/>
      <c r="Y155" s="122"/>
      <c r="Z155" s="122"/>
      <c r="AA155" s="122"/>
      <c r="AB155" s="122"/>
      <c r="AC155" s="122"/>
      <c r="AD155" s="122"/>
    </row>
    <row r="156" spans="2:42" ht="10.5" customHeight="1" x14ac:dyDescent="0.2">
      <c r="B156" s="122" t="s">
        <v>120</v>
      </c>
      <c r="C156" s="122"/>
      <c r="D156" s="122"/>
      <c r="E156" s="122"/>
      <c r="F156" s="122"/>
      <c r="G156" s="122"/>
      <c r="H156" s="122"/>
      <c r="I156" s="122"/>
      <c r="J156" s="122"/>
      <c r="K156" s="122"/>
      <c r="L156" s="122"/>
      <c r="M156" s="122"/>
      <c r="N156" s="122"/>
      <c r="O156" s="122"/>
      <c r="P156" s="122"/>
      <c r="Q156" s="122"/>
      <c r="R156" s="122" t="s">
        <v>155</v>
      </c>
      <c r="S156" s="122"/>
      <c r="T156" s="122"/>
      <c r="U156" s="122"/>
      <c r="V156" s="122"/>
      <c r="W156" s="122"/>
      <c r="X156" s="122"/>
      <c r="Y156" s="122"/>
      <c r="Z156" s="122"/>
      <c r="AA156" s="121"/>
      <c r="AB156" s="121"/>
      <c r="AC156" s="121"/>
      <c r="AD156" s="121"/>
      <c r="AE156" s="15"/>
      <c r="AF156" s="15"/>
      <c r="AG156" s="15"/>
      <c r="AH156" s="15"/>
      <c r="AI156" s="15"/>
      <c r="AJ156" s="15"/>
      <c r="AK156" s="15"/>
      <c r="AL156" s="15"/>
      <c r="AM156" s="15"/>
      <c r="AN156" s="15"/>
      <c r="AO156" s="15"/>
    </row>
    <row r="157" spans="2:42" ht="10.5" customHeight="1" x14ac:dyDescent="0.2">
      <c r="B157" s="108"/>
      <c r="C157" s="228" t="s">
        <v>6</v>
      </c>
      <c r="D157" s="228" t="s">
        <v>2</v>
      </c>
      <c r="E157" s="107"/>
      <c r="F157" s="107" t="s">
        <v>92</v>
      </c>
      <c r="G157" s="107"/>
      <c r="H157" s="122"/>
      <c r="I157" s="122"/>
      <c r="J157" s="122"/>
      <c r="K157" s="122"/>
      <c r="L157" s="122"/>
      <c r="M157" s="122"/>
      <c r="N157" s="122"/>
      <c r="O157" s="122"/>
      <c r="P157" s="122"/>
      <c r="Q157" s="122"/>
      <c r="R157" s="122"/>
      <c r="S157" s="122"/>
      <c r="T157" s="263" t="s">
        <v>91</v>
      </c>
      <c r="U157" s="263" t="s">
        <v>2</v>
      </c>
      <c r="V157" s="250" t="s">
        <v>92</v>
      </c>
      <c r="W157" s="250"/>
      <c r="X157" s="109" t="s">
        <v>3</v>
      </c>
      <c r="Y157" s="250" t="s">
        <v>93</v>
      </c>
      <c r="Z157" s="250"/>
      <c r="AA157" s="121"/>
      <c r="AB157" s="121"/>
      <c r="AC157" s="121"/>
      <c r="AD157" s="121"/>
      <c r="AE157" s="15"/>
      <c r="AF157" s="15"/>
      <c r="AG157" s="15"/>
      <c r="AH157" s="15"/>
      <c r="AI157" s="15"/>
      <c r="AJ157" s="15"/>
      <c r="AK157" s="15"/>
      <c r="AL157" s="15"/>
      <c r="AM157" s="15"/>
      <c r="AN157" s="15"/>
      <c r="AO157" s="15"/>
    </row>
    <row r="158" spans="2:42" ht="10.5" customHeight="1" x14ac:dyDescent="0.2">
      <c r="B158" s="108"/>
      <c r="C158" s="228"/>
      <c r="D158" s="228"/>
      <c r="E158" s="228" t="s">
        <v>153</v>
      </c>
      <c r="F158" s="228"/>
      <c r="G158" s="228"/>
      <c r="H158" s="122"/>
      <c r="I158" s="122"/>
      <c r="J158" s="122"/>
      <c r="K158" s="122"/>
      <c r="L158" s="122"/>
      <c r="M158" s="122"/>
      <c r="N158" s="122"/>
      <c r="O158" s="122"/>
      <c r="P158" s="122"/>
      <c r="Q158" s="122"/>
      <c r="R158" s="122"/>
      <c r="S158" s="122"/>
      <c r="T158" s="263"/>
      <c r="U158" s="263"/>
      <c r="V158" s="263" t="s">
        <v>94</v>
      </c>
      <c r="W158" s="263"/>
      <c r="X158" s="263"/>
      <c r="Y158" s="263"/>
      <c r="Z158" s="263"/>
      <c r="AA158" s="121"/>
      <c r="AB158" s="121"/>
      <c r="AC158" s="121"/>
      <c r="AD158" s="121"/>
      <c r="AE158" s="15"/>
      <c r="AF158" s="15"/>
      <c r="AG158" s="15"/>
      <c r="AH158" s="15"/>
      <c r="AI158" s="15"/>
      <c r="AJ158" s="15"/>
      <c r="AK158" s="15"/>
      <c r="AL158" s="15"/>
      <c r="AM158" s="15"/>
      <c r="AN158" s="15"/>
      <c r="AO158" s="15"/>
    </row>
    <row r="159" spans="2:42" ht="10.5" customHeight="1" x14ac:dyDescent="0.2">
      <c r="B159" s="108"/>
      <c r="C159" s="108"/>
      <c r="D159" s="228" t="s">
        <v>2</v>
      </c>
      <c r="E159" s="266">
        <f t="shared" ref="E159" si="97">Y149+AE149</f>
        <v>830</v>
      </c>
      <c r="F159" s="266"/>
      <c r="G159" s="266"/>
      <c r="H159" s="122"/>
      <c r="I159" s="122"/>
      <c r="J159" s="122"/>
      <c r="K159" s="122"/>
      <c r="L159" s="121"/>
      <c r="M159" s="121"/>
      <c r="N159" s="121"/>
      <c r="O159" s="121"/>
      <c r="P159" s="121"/>
      <c r="Q159" s="121"/>
      <c r="R159" s="121"/>
      <c r="S159" s="263">
        <f t="shared" ref="S159" si="98">R152*100</f>
        <v>112.99999999999999</v>
      </c>
      <c r="T159" s="263"/>
      <c r="U159" s="263" t="s">
        <v>2</v>
      </c>
      <c r="V159" s="250" t="s">
        <v>92</v>
      </c>
      <c r="W159" s="250"/>
      <c r="X159" s="250"/>
      <c r="Y159" s="107" t="s">
        <v>3</v>
      </c>
      <c r="Z159" s="250">
        <f t="shared" ref="Z159" si="99">AB154</f>
        <v>110</v>
      </c>
      <c r="AA159" s="250"/>
      <c r="AB159" s="250"/>
      <c r="AC159" s="121"/>
      <c r="AD159" s="121"/>
      <c r="AE159" s="15"/>
      <c r="AF159" s="15"/>
      <c r="AG159" s="15"/>
      <c r="AH159" s="15"/>
      <c r="AI159" s="15"/>
      <c r="AJ159" s="15"/>
      <c r="AK159" s="15"/>
      <c r="AL159" s="15"/>
      <c r="AM159" s="15"/>
      <c r="AN159" s="15"/>
      <c r="AO159" s="15"/>
    </row>
    <row r="160" spans="2:42" ht="10.5" customHeight="1" x14ac:dyDescent="0.2">
      <c r="B160" s="108"/>
      <c r="C160" s="108"/>
      <c r="D160" s="228"/>
      <c r="E160" s="265">
        <f t="shared" ref="E160" si="100">F151</f>
        <v>17.399999999999999</v>
      </c>
      <c r="F160" s="228"/>
      <c r="G160" s="228"/>
      <c r="H160" s="122"/>
      <c r="I160" s="122"/>
      <c r="J160" s="122"/>
      <c r="K160" s="122"/>
      <c r="L160" s="121"/>
      <c r="M160" s="121"/>
      <c r="N160" s="121"/>
      <c r="O160" s="121"/>
      <c r="P160" s="121"/>
      <c r="Q160" s="121"/>
      <c r="R160" s="121"/>
      <c r="S160" s="263"/>
      <c r="T160" s="263"/>
      <c r="U160" s="263"/>
      <c r="V160" s="263">
        <f t="shared" ref="V160" si="101">G154</f>
        <v>105</v>
      </c>
      <c r="W160" s="263"/>
      <c r="X160" s="263"/>
      <c r="Y160" s="263"/>
      <c r="Z160" s="263"/>
      <c r="AA160" s="263"/>
      <c r="AB160" s="263"/>
      <c r="AC160" s="121"/>
      <c r="AD160" s="121"/>
      <c r="AE160" s="15"/>
      <c r="AF160" s="15"/>
      <c r="AG160" s="15"/>
      <c r="AH160" s="15"/>
      <c r="AI160" s="15"/>
      <c r="AJ160" s="15"/>
      <c r="AK160" s="15"/>
      <c r="AL160" s="15"/>
      <c r="AM160" s="15"/>
      <c r="AN160" s="15"/>
      <c r="AO160" s="15"/>
    </row>
    <row r="161" spans="2:42" ht="10.5" customHeight="1" x14ac:dyDescent="0.2">
      <c r="B161" s="122"/>
      <c r="C161" s="122"/>
      <c r="D161" s="263" t="s">
        <v>2</v>
      </c>
      <c r="E161" s="264">
        <f t="shared" ref="E161" si="102">ROUND(E159/E160,2)</f>
        <v>47.7</v>
      </c>
      <c r="F161" s="264"/>
      <c r="G161" s="264"/>
      <c r="H161" s="263" t="s">
        <v>23</v>
      </c>
      <c r="I161" s="263"/>
      <c r="J161" s="122"/>
      <c r="K161" s="122"/>
      <c r="L161" s="122"/>
      <c r="M161" s="121"/>
      <c r="N161" s="121"/>
      <c r="O161" s="121"/>
      <c r="P161" s="121"/>
      <c r="Q161" s="121"/>
      <c r="R161" s="121"/>
      <c r="S161" s="263" t="s">
        <v>104</v>
      </c>
      <c r="T161" s="263"/>
      <c r="U161" s="263" t="s">
        <v>2</v>
      </c>
      <c r="V161" s="250">
        <f t="shared" ref="V161" si="103">S159</f>
        <v>112.99999999999999</v>
      </c>
      <c r="W161" s="250"/>
      <c r="X161" s="250"/>
      <c r="Y161" s="107" t="s">
        <v>3</v>
      </c>
      <c r="Z161" s="250">
        <f t="shared" ref="Z161" si="104">V160</f>
        <v>105</v>
      </c>
      <c r="AA161" s="250"/>
      <c r="AB161" s="250"/>
      <c r="AC161" s="121"/>
      <c r="AD161" s="121"/>
      <c r="AE161" s="15"/>
      <c r="AF161" s="15"/>
      <c r="AG161" s="15"/>
      <c r="AH161" s="15"/>
      <c r="AI161" s="15"/>
      <c r="AJ161" s="15"/>
      <c r="AK161" s="15"/>
      <c r="AL161" s="15"/>
      <c r="AM161" s="15"/>
      <c r="AN161" s="15"/>
      <c r="AO161" s="15"/>
    </row>
    <row r="162" spans="2:42" ht="10.5" customHeight="1" x14ac:dyDescent="0.2">
      <c r="B162" s="122"/>
      <c r="C162" s="122"/>
      <c r="D162" s="263"/>
      <c r="E162" s="264"/>
      <c r="F162" s="264"/>
      <c r="G162" s="264"/>
      <c r="H162" s="263"/>
      <c r="I162" s="263"/>
      <c r="J162" s="122"/>
      <c r="K162" s="122"/>
      <c r="L162" s="122"/>
      <c r="M162" s="121"/>
      <c r="N162" s="121"/>
      <c r="O162" s="121"/>
      <c r="P162" s="121"/>
      <c r="Q162" s="121"/>
      <c r="R162" s="121"/>
      <c r="S162" s="263"/>
      <c r="T162" s="263"/>
      <c r="U162" s="263"/>
      <c r="V162" s="263">
        <f t="shared" ref="V162" si="105">Z159</f>
        <v>110</v>
      </c>
      <c r="W162" s="263"/>
      <c r="X162" s="263"/>
      <c r="Y162" s="263"/>
      <c r="Z162" s="263"/>
      <c r="AA162" s="263"/>
      <c r="AB162" s="263"/>
      <c r="AC162" s="121"/>
      <c r="AD162" s="121"/>
      <c r="AE162" s="15"/>
      <c r="AF162" s="15"/>
      <c r="AG162" s="15"/>
      <c r="AH162" s="15"/>
      <c r="AI162" s="15"/>
      <c r="AJ162" s="15"/>
      <c r="AK162" s="15"/>
      <c r="AL162" s="15"/>
      <c r="AM162" s="15"/>
      <c r="AN162" s="15"/>
      <c r="AO162" s="15"/>
    </row>
    <row r="163" spans="2:42" ht="10.5" customHeight="1" x14ac:dyDescent="0.2">
      <c r="B163" s="121"/>
      <c r="C163" s="121"/>
      <c r="D163" s="121"/>
      <c r="E163" s="121"/>
      <c r="F163" s="121"/>
      <c r="G163" s="121"/>
      <c r="H163" s="121"/>
      <c r="I163" s="121"/>
      <c r="J163" s="121"/>
      <c r="K163" s="121"/>
      <c r="L163" s="121"/>
      <c r="M163" s="121"/>
      <c r="N163" s="121"/>
      <c r="O163" s="121"/>
      <c r="P163" s="121"/>
      <c r="Q163" s="121"/>
      <c r="R163" s="121"/>
      <c r="S163" s="121"/>
      <c r="T163" s="121"/>
      <c r="U163" s="263" t="s">
        <v>4</v>
      </c>
      <c r="V163" s="272">
        <f t="shared" ref="V163" si="106">ROUND(V161*Z161/V162,2)</f>
        <v>107.86</v>
      </c>
      <c r="W163" s="272"/>
      <c r="X163" s="272"/>
      <c r="Y163" s="272"/>
      <c r="Z163" s="263" t="s">
        <v>213</v>
      </c>
      <c r="AA163" s="263"/>
      <c r="AB163" s="121"/>
      <c r="AC163" s="121"/>
      <c r="AD163" s="121"/>
      <c r="AE163" s="15"/>
      <c r="AF163" s="15"/>
      <c r="AG163" s="15"/>
      <c r="AH163" s="15"/>
      <c r="AI163" s="15"/>
      <c r="AJ163" s="15"/>
      <c r="AK163" s="15"/>
      <c r="AL163" s="15"/>
    </row>
    <row r="164" spans="2:42" ht="10.5" customHeight="1" x14ac:dyDescent="0.2">
      <c r="B164" s="262">
        <f t="shared" ref="B164" si="107">O149*100</f>
        <v>715</v>
      </c>
      <c r="C164" s="262"/>
      <c r="D164" s="121" t="s">
        <v>24</v>
      </c>
      <c r="E164" s="263">
        <f t="shared" ref="E164" si="108">E161</f>
        <v>47.7</v>
      </c>
      <c r="F164" s="263"/>
      <c r="G164" s="263"/>
      <c r="H164" s="121" t="s">
        <v>2</v>
      </c>
      <c r="I164" s="271">
        <f t="shared" ref="I164" si="109">B164+E164</f>
        <v>762.7</v>
      </c>
      <c r="J164" s="271"/>
      <c r="K164" s="271"/>
      <c r="L164" s="121" t="s">
        <v>23</v>
      </c>
      <c r="M164" s="121"/>
      <c r="N164" s="121"/>
      <c r="O164" s="121"/>
      <c r="P164" s="121"/>
      <c r="Q164" s="121"/>
      <c r="R164" s="121"/>
      <c r="S164" s="121"/>
      <c r="T164" s="121"/>
      <c r="U164" s="263"/>
      <c r="V164" s="272"/>
      <c r="W164" s="272"/>
      <c r="X164" s="272"/>
      <c r="Y164" s="272"/>
      <c r="Z164" s="263"/>
      <c r="AA164" s="263"/>
      <c r="AB164" s="121"/>
      <c r="AC164" s="121"/>
      <c r="AD164" s="121"/>
      <c r="AE164" s="15"/>
      <c r="AF164" s="15"/>
      <c r="AG164" s="15"/>
      <c r="AH164" s="15"/>
      <c r="AI164" s="15"/>
      <c r="AJ164" s="15"/>
      <c r="AK164" s="15"/>
      <c r="AL164" s="15"/>
    </row>
    <row r="165" spans="2:42" ht="10.5" customHeight="1" x14ac:dyDescent="0.2">
      <c r="B165" s="121"/>
      <c r="C165" s="121"/>
      <c r="D165" s="121"/>
      <c r="E165" s="121"/>
      <c r="F165" s="121"/>
      <c r="G165" s="121"/>
      <c r="H165" s="121" t="s">
        <v>211</v>
      </c>
      <c r="I165" s="272">
        <f t="shared" ref="I165" si="110">ROUND(I164/100,3)</f>
        <v>7.6269999999999998</v>
      </c>
      <c r="J165" s="272"/>
      <c r="K165" s="272"/>
      <c r="L165" s="121" t="s">
        <v>25</v>
      </c>
      <c r="M165" s="121"/>
      <c r="N165" s="121"/>
      <c r="O165" s="121"/>
      <c r="P165" s="121"/>
      <c r="Q165" s="121"/>
      <c r="R165" s="121"/>
      <c r="S165" s="121"/>
      <c r="T165" s="121"/>
      <c r="U165" s="121"/>
      <c r="V165" s="121"/>
      <c r="W165" s="121"/>
      <c r="X165" s="121"/>
      <c r="Y165" s="121"/>
      <c r="Z165" s="121"/>
      <c r="AA165" s="121"/>
      <c r="AB165" s="121"/>
      <c r="AC165" s="121"/>
      <c r="AD165" s="121"/>
      <c r="AE165" s="15"/>
      <c r="AF165" s="15"/>
      <c r="AG165" s="15"/>
      <c r="AH165" s="15"/>
      <c r="AI165" s="15"/>
      <c r="AJ165" s="15"/>
      <c r="AK165" s="15"/>
      <c r="AL165" s="15"/>
    </row>
    <row r="166" spans="2:42" ht="10.5" customHeight="1" x14ac:dyDescent="0.2">
      <c r="B166" s="122" t="s">
        <v>373</v>
      </c>
    </row>
    <row r="167" spans="2:42" ht="10.5" customHeight="1" x14ac:dyDescent="0.2">
      <c r="B167" s="152" t="s">
        <v>200</v>
      </c>
      <c r="C167" s="253"/>
      <c r="D167" s="253"/>
      <c r="E167" s="253"/>
      <c r="F167" s="253"/>
      <c r="G167" s="253"/>
      <c r="H167" s="253"/>
      <c r="I167" s="253"/>
      <c r="J167" s="253"/>
      <c r="K167" s="253"/>
      <c r="L167" s="253"/>
      <c r="M167" s="253"/>
      <c r="N167" s="253"/>
      <c r="O167" s="269">
        <v>6.35</v>
      </c>
      <c r="P167" s="269"/>
      <c r="Q167" s="269"/>
      <c r="R167" s="116" t="s">
        <v>201</v>
      </c>
      <c r="S167" s="116"/>
      <c r="T167" s="116"/>
      <c r="U167" s="116"/>
      <c r="V167" s="116"/>
      <c r="W167" s="116"/>
      <c r="X167" s="116"/>
      <c r="Y167" s="257">
        <v>650</v>
      </c>
      <c r="Z167" s="257"/>
      <c r="AA167" s="116" t="s">
        <v>202</v>
      </c>
      <c r="AB167" s="116"/>
      <c r="AC167" s="116"/>
      <c r="AD167" s="116"/>
      <c r="AE167" s="257">
        <v>200</v>
      </c>
      <c r="AF167" s="257"/>
      <c r="AG167" s="116" t="s">
        <v>203</v>
      </c>
      <c r="AH167" s="116"/>
      <c r="AI167" s="116"/>
      <c r="AJ167" s="116"/>
      <c r="AK167" s="116"/>
      <c r="AL167" s="116"/>
      <c r="AM167" s="116"/>
      <c r="AN167" s="116"/>
      <c r="AO167" s="116"/>
      <c r="AP167" s="16"/>
    </row>
    <row r="168" spans="2:42" ht="10.5" customHeight="1" x14ac:dyDescent="0.2">
      <c r="B168" s="258" t="s">
        <v>204</v>
      </c>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17"/>
    </row>
    <row r="169" spans="2:42" ht="10.5" customHeight="1" x14ac:dyDescent="0.2">
      <c r="B169" s="119" t="s">
        <v>205</v>
      </c>
      <c r="C169" s="117"/>
      <c r="D169" s="117"/>
      <c r="E169" s="117"/>
      <c r="F169" s="270">
        <v>15.6</v>
      </c>
      <c r="G169" s="270"/>
      <c r="H169" s="270"/>
      <c r="I169" s="117" t="s">
        <v>206</v>
      </c>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2"/>
      <c r="AP169" s="17"/>
    </row>
    <row r="170" spans="2:42" ht="10.5" customHeight="1" x14ac:dyDescent="0.2">
      <c r="B170" s="260" t="s">
        <v>207</v>
      </c>
      <c r="C170" s="261"/>
      <c r="D170" s="261"/>
      <c r="E170" s="261"/>
      <c r="F170" s="261"/>
      <c r="G170" s="261"/>
      <c r="H170" s="261"/>
      <c r="I170" s="261"/>
      <c r="J170" s="261"/>
      <c r="K170" s="261"/>
      <c r="L170" s="261"/>
      <c r="M170" s="261"/>
      <c r="N170" s="261"/>
      <c r="O170" s="261"/>
      <c r="P170" s="261"/>
      <c r="Q170" s="261"/>
      <c r="R170" s="273">
        <v>0.96</v>
      </c>
      <c r="S170" s="273"/>
      <c r="T170" s="261" t="s">
        <v>208</v>
      </c>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17"/>
    </row>
    <row r="171" spans="2:42" ht="10.5" customHeight="1" x14ac:dyDescent="0.2">
      <c r="B171" s="119" t="s">
        <v>371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99"/>
    </row>
    <row r="172" spans="2:42" ht="10.5" customHeight="1" x14ac:dyDescent="0.2">
      <c r="B172" s="120" t="s">
        <v>370</v>
      </c>
      <c r="C172" s="109"/>
      <c r="D172" s="109"/>
      <c r="E172" s="109"/>
      <c r="F172" s="109"/>
      <c r="G172" s="268">
        <v>145</v>
      </c>
      <c r="H172" s="268"/>
      <c r="I172" s="268"/>
      <c r="J172" s="109" t="s">
        <v>209</v>
      </c>
      <c r="K172" s="109"/>
      <c r="L172" s="1"/>
      <c r="M172" s="1"/>
      <c r="N172" s="1"/>
      <c r="O172" s="109"/>
      <c r="P172" s="109"/>
      <c r="Q172" s="109"/>
      <c r="R172" s="109"/>
      <c r="S172" s="109"/>
      <c r="T172" s="109"/>
      <c r="U172" s="109"/>
      <c r="V172" s="109"/>
      <c r="W172" s="109"/>
      <c r="X172" s="109"/>
      <c r="Y172" s="109"/>
      <c r="Z172" s="109"/>
      <c r="AA172" s="109"/>
      <c r="AB172" s="268">
        <v>112</v>
      </c>
      <c r="AC172" s="268"/>
      <c r="AD172" s="267" t="s">
        <v>210</v>
      </c>
      <c r="AE172" s="267"/>
      <c r="AF172" s="267"/>
      <c r="AG172" s="267"/>
      <c r="AH172" s="109"/>
      <c r="AI172" s="109"/>
      <c r="AJ172" s="1"/>
      <c r="AK172" s="1"/>
      <c r="AL172" s="1"/>
      <c r="AM172" s="1"/>
      <c r="AN172" s="1"/>
      <c r="AO172" s="1"/>
      <c r="AP172" s="19"/>
    </row>
    <row r="173" spans="2:42" ht="10.5" customHeight="1" x14ac:dyDescent="0.2">
      <c r="B173" s="121"/>
      <c r="C173" s="121"/>
      <c r="D173" s="121"/>
      <c r="E173" s="121"/>
      <c r="F173" s="121"/>
      <c r="G173" s="121"/>
      <c r="H173" s="121"/>
      <c r="I173" s="121"/>
      <c r="J173" s="121"/>
      <c r="K173" s="121"/>
      <c r="L173" s="121"/>
      <c r="M173" s="121"/>
      <c r="N173" s="121"/>
      <c r="O173" s="121"/>
      <c r="P173" s="121"/>
      <c r="Q173" s="121"/>
      <c r="R173" s="121"/>
      <c r="S173" s="121"/>
      <c r="T173" s="121"/>
      <c r="U173" s="122"/>
      <c r="V173" s="122"/>
      <c r="W173" s="122"/>
      <c r="X173" s="122"/>
      <c r="Y173" s="122"/>
      <c r="Z173" s="122"/>
      <c r="AA173" s="122"/>
      <c r="AB173" s="122"/>
      <c r="AC173" s="122"/>
      <c r="AD173" s="122"/>
    </row>
    <row r="174" spans="2:42" ht="10.5" customHeight="1" x14ac:dyDescent="0.2">
      <c r="B174" s="122" t="s">
        <v>120</v>
      </c>
      <c r="C174" s="122"/>
      <c r="D174" s="122"/>
      <c r="E174" s="122"/>
      <c r="F174" s="122"/>
      <c r="G174" s="122"/>
      <c r="H174" s="122"/>
      <c r="I174" s="122"/>
      <c r="J174" s="122"/>
      <c r="K174" s="122"/>
      <c r="L174" s="122"/>
      <c r="M174" s="122"/>
      <c r="N174" s="122"/>
      <c r="O174" s="122"/>
      <c r="P174" s="122"/>
      <c r="Q174" s="122"/>
      <c r="R174" s="122" t="s">
        <v>155</v>
      </c>
      <c r="S174" s="122"/>
      <c r="T174" s="122"/>
      <c r="U174" s="122"/>
      <c r="V174" s="122"/>
      <c r="W174" s="122"/>
      <c r="X174" s="122"/>
      <c r="Y174" s="122"/>
      <c r="Z174" s="122"/>
      <c r="AA174" s="121"/>
      <c r="AB174" s="121"/>
      <c r="AC174" s="121"/>
      <c r="AD174" s="121"/>
      <c r="AE174" s="15"/>
      <c r="AF174" s="15"/>
      <c r="AG174" s="15"/>
      <c r="AH174" s="15"/>
      <c r="AI174" s="15"/>
      <c r="AJ174" s="15"/>
      <c r="AK174" s="15"/>
      <c r="AL174" s="15"/>
      <c r="AM174" s="15"/>
      <c r="AN174" s="15"/>
      <c r="AO174" s="15"/>
    </row>
    <row r="175" spans="2:42" ht="10.5" customHeight="1" x14ac:dyDescent="0.2">
      <c r="B175" s="108"/>
      <c r="C175" s="228" t="s">
        <v>6</v>
      </c>
      <c r="D175" s="228" t="s">
        <v>2</v>
      </c>
      <c r="E175" s="107"/>
      <c r="F175" s="107" t="s">
        <v>92</v>
      </c>
      <c r="G175" s="107"/>
      <c r="H175" s="122"/>
      <c r="I175" s="122"/>
      <c r="J175" s="122"/>
      <c r="K175" s="122"/>
      <c r="L175" s="122"/>
      <c r="M175" s="122"/>
      <c r="N175" s="122"/>
      <c r="O175" s="122"/>
      <c r="P175" s="122"/>
      <c r="Q175" s="122"/>
      <c r="R175" s="122"/>
      <c r="S175" s="122"/>
      <c r="T175" s="263" t="s">
        <v>91</v>
      </c>
      <c r="U175" s="263" t="s">
        <v>2</v>
      </c>
      <c r="V175" s="250" t="s">
        <v>92</v>
      </c>
      <c r="W175" s="250"/>
      <c r="X175" s="109" t="s">
        <v>3</v>
      </c>
      <c r="Y175" s="250" t="s">
        <v>93</v>
      </c>
      <c r="Z175" s="250"/>
      <c r="AA175" s="121"/>
      <c r="AB175" s="121"/>
      <c r="AC175" s="121"/>
      <c r="AD175" s="121"/>
      <c r="AE175" s="15"/>
      <c r="AF175" s="15"/>
      <c r="AG175" s="15"/>
      <c r="AH175" s="15"/>
      <c r="AI175" s="15"/>
      <c r="AJ175" s="15"/>
      <c r="AK175" s="15"/>
      <c r="AL175" s="15"/>
      <c r="AM175" s="15"/>
      <c r="AN175" s="15"/>
      <c r="AO175" s="15"/>
    </row>
    <row r="176" spans="2:42" ht="10.5" customHeight="1" x14ac:dyDescent="0.2">
      <c r="B176" s="108"/>
      <c r="C176" s="228"/>
      <c r="D176" s="228"/>
      <c r="E176" s="228" t="s">
        <v>153</v>
      </c>
      <c r="F176" s="228"/>
      <c r="G176" s="228"/>
      <c r="H176" s="122"/>
      <c r="I176" s="122"/>
      <c r="J176" s="122"/>
      <c r="K176" s="122"/>
      <c r="L176" s="122"/>
      <c r="M176" s="122"/>
      <c r="N176" s="122"/>
      <c r="O176" s="122"/>
      <c r="P176" s="122"/>
      <c r="Q176" s="122"/>
      <c r="R176" s="122"/>
      <c r="S176" s="122"/>
      <c r="T176" s="263"/>
      <c r="U176" s="263"/>
      <c r="V176" s="263" t="s">
        <v>94</v>
      </c>
      <c r="W176" s="263"/>
      <c r="X176" s="263"/>
      <c r="Y176" s="263"/>
      <c r="Z176" s="263"/>
      <c r="AA176" s="121"/>
      <c r="AB176" s="121"/>
      <c r="AC176" s="121"/>
      <c r="AD176" s="121"/>
      <c r="AE176" s="15"/>
      <c r="AF176" s="15"/>
      <c r="AG176" s="15"/>
      <c r="AH176" s="15"/>
      <c r="AI176" s="15"/>
      <c r="AJ176" s="15"/>
      <c r="AK176" s="15"/>
      <c r="AL176" s="15"/>
      <c r="AM176" s="15"/>
      <c r="AN176" s="15"/>
      <c r="AO176" s="15"/>
    </row>
    <row r="177" spans="2:42" ht="10.5" customHeight="1" x14ac:dyDescent="0.2">
      <c r="B177" s="108"/>
      <c r="C177" s="108"/>
      <c r="D177" s="228" t="s">
        <v>2</v>
      </c>
      <c r="E177" s="266">
        <f t="shared" ref="E177" si="111">Y167+AE167</f>
        <v>850</v>
      </c>
      <c r="F177" s="266"/>
      <c r="G177" s="266"/>
      <c r="H177" s="122"/>
      <c r="I177" s="122"/>
      <c r="J177" s="122"/>
      <c r="K177" s="122"/>
      <c r="L177" s="121"/>
      <c r="M177" s="121"/>
      <c r="N177" s="121"/>
      <c r="O177" s="121"/>
      <c r="P177" s="121"/>
      <c r="Q177" s="121"/>
      <c r="R177" s="121"/>
      <c r="S177" s="263">
        <f t="shared" ref="S177" si="112">R170*100</f>
        <v>96</v>
      </c>
      <c r="T177" s="263"/>
      <c r="U177" s="263" t="s">
        <v>2</v>
      </c>
      <c r="V177" s="250" t="s">
        <v>92</v>
      </c>
      <c r="W177" s="250"/>
      <c r="X177" s="250"/>
      <c r="Y177" s="107" t="s">
        <v>3</v>
      </c>
      <c r="Z177" s="250">
        <f t="shared" ref="Z177" si="113">AB172</f>
        <v>112</v>
      </c>
      <c r="AA177" s="250"/>
      <c r="AB177" s="250"/>
      <c r="AC177" s="121"/>
      <c r="AD177" s="121"/>
      <c r="AE177" s="15"/>
      <c r="AF177" s="15"/>
      <c r="AG177" s="15"/>
      <c r="AH177" s="15"/>
      <c r="AI177" s="15"/>
      <c r="AJ177" s="15"/>
      <c r="AK177" s="15"/>
      <c r="AL177" s="15"/>
      <c r="AM177" s="15"/>
      <c r="AN177" s="15"/>
      <c r="AO177" s="15"/>
    </row>
    <row r="178" spans="2:42" ht="10.5" customHeight="1" x14ac:dyDescent="0.2">
      <c r="B178" s="108"/>
      <c r="C178" s="108"/>
      <c r="D178" s="228"/>
      <c r="E178" s="265">
        <f t="shared" ref="E178" si="114">F169</f>
        <v>15.6</v>
      </c>
      <c r="F178" s="228"/>
      <c r="G178" s="228"/>
      <c r="H178" s="122"/>
      <c r="I178" s="122"/>
      <c r="J178" s="122"/>
      <c r="K178" s="122"/>
      <c r="L178" s="121"/>
      <c r="M178" s="121"/>
      <c r="N178" s="121"/>
      <c r="O178" s="121"/>
      <c r="P178" s="121"/>
      <c r="Q178" s="121"/>
      <c r="R178" s="121"/>
      <c r="S178" s="263"/>
      <c r="T178" s="263"/>
      <c r="U178" s="263"/>
      <c r="V178" s="263">
        <f t="shared" ref="V178" si="115">G172</f>
        <v>145</v>
      </c>
      <c r="W178" s="263"/>
      <c r="X178" s="263"/>
      <c r="Y178" s="263"/>
      <c r="Z178" s="263"/>
      <c r="AA178" s="263"/>
      <c r="AB178" s="263"/>
      <c r="AC178" s="121"/>
      <c r="AD178" s="121"/>
      <c r="AE178" s="15"/>
      <c r="AF178" s="15"/>
      <c r="AG178" s="15"/>
      <c r="AH178" s="15"/>
      <c r="AI178" s="15"/>
      <c r="AJ178" s="15"/>
      <c r="AK178" s="15"/>
      <c r="AL178" s="15"/>
      <c r="AM178" s="15"/>
      <c r="AN178" s="15"/>
      <c r="AO178" s="15"/>
    </row>
    <row r="179" spans="2:42" ht="10.5" customHeight="1" x14ac:dyDescent="0.2">
      <c r="B179" s="122"/>
      <c r="C179" s="122"/>
      <c r="D179" s="263" t="s">
        <v>2</v>
      </c>
      <c r="E179" s="264">
        <f t="shared" ref="E179" si="116">ROUND(E177/E178,2)</f>
        <v>54.49</v>
      </c>
      <c r="F179" s="264"/>
      <c r="G179" s="264"/>
      <c r="H179" s="263" t="s">
        <v>23</v>
      </c>
      <c r="I179" s="263"/>
      <c r="J179" s="122"/>
      <c r="K179" s="122"/>
      <c r="L179" s="122"/>
      <c r="M179" s="121"/>
      <c r="N179" s="121"/>
      <c r="O179" s="121"/>
      <c r="P179" s="121"/>
      <c r="Q179" s="121"/>
      <c r="R179" s="121"/>
      <c r="S179" s="263" t="s">
        <v>104</v>
      </c>
      <c r="T179" s="263"/>
      <c r="U179" s="263" t="s">
        <v>2</v>
      </c>
      <c r="V179" s="250">
        <f t="shared" ref="V179" si="117">S177</f>
        <v>96</v>
      </c>
      <c r="W179" s="250"/>
      <c r="X179" s="250"/>
      <c r="Y179" s="107" t="s">
        <v>3</v>
      </c>
      <c r="Z179" s="250">
        <f t="shared" ref="Z179" si="118">V178</f>
        <v>145</v>
      </c>
      <c r="AA179" s="250"/>
      <c r="AB179" s="250"/>
      <c r="AC179" s="121"/>
      <c r="AD179" s="121"/>
      <c r="AE179" s="15"/>
      <c r="AF179" s="15"/>
      <c r="AG179" s="15"/>
      <c r="AH179" s="15"/>
      <c r="AI179" s="15"/>
      <c r="AJ179" s="15"/>
      <c r="AK179" s="15"/>
      <c r="AL179" s="15"/>
      <c r="AM179" s="15"/>
      <c r="AN179" s="15"/>
      <c r="AO179" s="15"/>
    </row>
    <row r="180" spans="2:42" ht="10.5" customHeight="1" x14ac:dyDescent="0.2">
      <c r="B180" s="122"/>
      <c r="C180" s="122"/>
      <c r="D180" s="263"/>
      <c r="E180" s="264"/>
      <c r="F180" s="264"/>
      <c r="G180" s="264"/>
      <c r="H180" s="263"/>
      <c r="I180" s="263"/>
      <c r="J180" s="122"/>
      <c r="K180" s="122"/>
      <c r="L180" s="122"/>
      <c r="M180" s="121"/>
      <c r="N180" s="121"/>
      <c r="O180" s="121"/>
      <c r="P180" s="121"/>
      <c r="Q180" s="121"/>
      <c r="R180" s="121"/>
      <c r="S180" s="263"/>
      <c r="T180" s="263"/>
      <c r="U180" s="263"/>
      <c r="V180" s="263">
        <f t="shared" ref="V180" si="119">Z177</f>
        <v>112</v>
      </c>
      <c r="W180" s="263"/>
      <c r="X180" s="263"/>
      <c r="Y180" s="263"/>
      <c r="Z180" s="263"/>
      <c r="AA180" s="263"/>
      <c r="AB180" s="263"/>
      <c r="AC180" s="121"/>
      <c r="AD180" s="121"/>
      <c r="AE180" s="15"/>
      <c r="AF180" s="15"/>
      <c r="AG180" s="15"/>
      <c r="AH180" s="15"/>
      <c r="AI180" s="15"/>
      <c r="AJ180" s="15"/>
      <c r="AK180" s="15"/>
      <c r="AL180" s="15"/>
      <c r="AM180" s="15"/>
      <c r="AN180" s="15"/>
      <c r="AO180" s="15"/>
    </row>
    <row r="181" spans="2:42" ht="10.5" customHeight="1" x14ac:dyDescent="0.2">
      <c r="B181" s="121"/>
      <c r="C181" s="121"/>
      <c r="D181" s="121"/>
      <c r="E181" s="121"/>
      <c r="F181" s="121"/>
      <c r="G181" s="121"/>
      <c r="H181" s="121"/>
      <c r="I181" s="121"/>
      <c r="J181" s="121"/>
      <c r="K181" s="121"/>
      <c r="L181" s="121"/>
      <c r="M181" s="121"/>
      <c r="N181" s="121"/>
      <c r="O181" s="121"/>
      <c r="P181" s="121"/>
      <c r="Q181" s="121"/>
      <c r="R181" s="121"/>
      <c r="S181" s="121"/>
      <c r="T181" s="121"/>
      <c r="U181" s="263" t="s">
        <v>4</v>
      </c>
      <c r="V181" s="272">
        <f t="shared" ref="V181" si="120">ROUND(V179*Z179/V180,2)</f>
        <v>124.29</v>
      </c>
      <c r="W181" s="272"/>
      <c r="X181" s="272"/>
      <c r="Y181" s="272"/>
      <c r="Z181" s="263" t="s">
        <v>213</v>
      </c>
      <c r="AA181" s="263"/>
      <c r="AB181" s="121"/>
      <c r="AC181" s="121"/>
      <c r="AD181" s="121"/>
      <c r="AE181" s="15"/>
      <c r="AF181" s="15"/>
      <c r="AG181" s="15"/>
      <c r="AH181" s="15"/>
      <c r="AI181" s="15"/>
      <c r="AJ181" s="15"/>
      <c r="AK181" s="15"/>
      <c r="AL181" s="15"/>
    </row>
    <row r="182" spans="2:42" ht="10.5" customHeight="1" x14ac:dyDescent="0.2">
      <c r="B182" s="262">
        <f t="shared" ref="B182" si="121">O167*100</f>
        <v>635</v>
      </c>
      <c r="C182" s="262"/>
      <c r="D182" s="121" t="s">
        <v>24</v>
      </c>
      <c r="E182" s="263">
        <f t="shared" ref="E182" si="122">E179</f>
        <v>54.49</v>
      </c>
      <c r="F182" s="263"/>
      <c r="G182" s="263"/>
      <c r="H182" s="121" t="s">
        <v>2</v>
      </c>
      <c r="I182" s="271">
        <f t="shared" ref="I182" si="123">B182+E182</f>
        <v>689.49</v>
      </c>
      <c r="J182" s="271"/>
      <c r="K182" s="271"/>
      <c r="L182" s="121" t="s">
        <v>23</v>
      </c>
      <c r="M182" s="121"/>
      <c r="N182" s="121"/>
      <c r="O182" s="121"/>
      <c r="P182" s="121"/>
      <c r="Q182" s="121"/>
      <c r="R182" s="121"/>
      <c r="S182" s="121"/>
      <c r="T182" s="121"/>
      <c r="U182" s="263"/>
      <c r="V182" s="272"/>
      <c r="W182" s="272"/>
      <c r="X182" s="272"/>
      <c r="Y182" s="272"/>
      <c r="Z182" s="263"/>
      <c r="AA182" s="263"/>
      <c r="AB182" s="121"/>
      <c r="AC182" s="121"/>
      <c r="AD182" s="121"/>
      <c r="AE182" s="15"/>
      <c r="AF182" s="15"/>
      <c r="AG182" s="15"/>
      <c r="AH182" s="15"/>
      <c r="AI182" s="15"/>
      <c r="AJ182" s="15"/>
      <c r="AK182" s="15"/>
      <c r="AL182" s="15"/>
    </row>
    <row r="183" spans="2:42" ht="10.5" customHeight="1" x14ac:dyDescent="0.2">
      <c r="B183" s="121"/>
      <c r="C183" s="121"/>
      <c r="D183" s="121"/>
      <c r="E183" s="121"/>
      <c r="F183" s="121"/>
      <c r="G183" s="121"/>
      <c r="H183" s="121" t="s">
        <v>211</v>
      </c>
      <c r="I183" s="272">
        <f t="shared" ref="I183" si="124">ROUND(I182/100,3)</f>
        <v>6.8949999999999996</v>
      </c>
      <c r="J183" s="272"/>
      <c r="K183" s="272"/>
      <c r="L183" s="121" t="s">
        <v>25</v>
      </c>
      <c r="M183" s="121"/>
      <c r="N183" s="121"/>
      <c r="O183" s="121"/>
      <c r="P183" s="121"/>
      <c r="Q183" s="121"/>
      <c r="R183" s="121"/>
      <c r="S183" s="121"/>
      <c r="T183" s="121"/>
      <c r="U183" s="121"/>
      <c r="V183" s="121"/>
      <c r="W183" s="121"/>
      <c r="X183" s="121"/>
      <c r="Y183" s="121"/>
      <c r="Z183" s="121"/>
      <c r="AA183" s="121"/>
      <c r="AB183" s="121"/>
      <c r="AC183" s="121"/>
      <c r="AD183" s="121"/>
      <c r="AE183" s="15"/>
      <c r="AF183" s="15"/>
      <c r="AG183" s="15"/>
      <c r="AH183" s="15"/>
      <c r="AI183" s="15"/>
      <c r="AJ183" s="15"/>
      <c r="AK183" s="15"/>
      <c r="AL183" s="15"/>
    </row>
    <row r="184" spans="2:42" ht="10.5" customHeight="1" x14ac:dyDescent="0.2">
      <c r="B184" s="122" t="s">
        <v>374</v>
      </c>
    </row>
    <row r="185" spans="2:42" ht="10.5" customHeight="1" x14ac:dyDescent="0.2">
      <c r="B185" s="152" t="s">
        <v>200</v>
      </c>
      <c r="C185" s="253"/>
      <c r="D185" s="253"/>
      <c r="E185" s="253"/>
      <c r="F185" s="253"/>
      <c r="G185" s="253"/>
      <c r="H185" s="253"/>
      <c r="I185" s="253"/>
      <c r="J185" s="253"/>
      <c r="K185" s="253"/>
      <c r="L185" s="253"/>
      <c r="M185" s="253"/>
      <c r="N185" s="253"/>
      <c r="O185" s="269">
        <v>8.0500000000000007</v>
      </c>
      <c r="P185" s="269"/>
      <c r="Q185" s="269"/>
      <c r="R185" s="116" t="s">
        <v>201</v>
      </c>
      <c r="S185" s="116"/>
      <c r="T185" s="116"/>
      <c r="U185" s="116"/>
      <c r="V185" s="116"/>
      <c r="W185" s="116"/>
      <c r="X185" s="116"/>
      <c r="Y185" s="257">
        <v>700</v>
      </c>
      <c r="Z185" s="257"/>
      <c r="AA185" s="116" t="s">
        <v>202</v>
      </c>
      <c r="AB185" s="116"/>
      <c r="AC185" s="116"/>
      <c r="AD185" s="116"/>
      <c r="AE185" s="257">
        <v>120</v>
      </c>
      <c r="AF185" s="257"/>
      <c r="AG185" s="116" t="s">
        <v>203</v>
      </c>
      <c r="AH185" s="116"/>
      <c r="AI185" s="116"/>
      <c r="AJ185" s="116"/>
      <c r="AK185" s="116"/>
      <c r="AL185" s="116"/>
      <c r="AM185" s="116"/>
      <c r="AN185" s="116"/>
      <c r="AO185" s="116"/>
      <c r="AP185" s="16"/>
    </row>
    <row r="186" spans="2:42" ht="10.5" customHeight="1" x14ac:dyDescent="0.2">
      <c r="B186" s="258" t="s">
        <v>204</v>
      </c>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17"/>
    </row>
    <row r="187" spans="2:42" ht="10.5" customHeight="1" x14ac:dyDescent="0.2">
      <c r="B187" s="119" t="s">
        <v>205</v>
      </c>
      <c r="C187" s="117"/>
      <c r="D187" s="117"/>
      <c r="E187" s="117"/>
      <c r="F187" s="270">
        <v>17.5</v>
      </c>
      <c r="G187" s="270"/>
      <c r="H187" s="270"/>
      <c r="I187" s="117" t="s">
        <v>206</v>
      </c>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2"/>
      <c r="AP187" s="17"/>
    </row>
    <row r="188" spans="2:42" ht="10.5" customHeight="1" x14ac:dyDescent="0.2">
      <c r="B188" s="260" t="s">
        <v>207</v>
      </c>
      <c r="C188" s="261"/>
      <c r="D188" s="261"/>
      <c r="E188" s="261"/>
      <c r="F188" s="261"/>
      <c r="G188" s="261"/>
      <c r="H188" s="261"/>
      <c r="I188" s="261"/>
      <c r="J188" s="261"/>
      <c r="K188" s="261"/>
      <c r="L188" s="261"/>
      <c r="M188" s="261"/>
      <c r="N188" s="261"/>
      <c r="O188" s="261"/>
      <c r="P188" s="261"/>
      <c r="Q188" s="261"/>
      <c r="R188" s="273">
        <v>0.98</v>
      </c>
      <c r="S188" s="273"/>
      <c r="T188" s="261" t="s">
        <v>208</v>
      </c>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17"/>
    </row>
    <row r="189" spans="2:42" ht="10.5" customHeight="1" x14ac:dyDescent="0.2">
      <c r="B189" s="119" t="s">
        <v>371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99"/>
    </row>
    <row r="190" spans="2:42" ht="10.5" customHeight="1" x14ac:dyDescent="0.2">
      <c r="B190" s="120" t="s">
        <v>370</v>
      </c>
      <c r="C190" s="109"/>
      <c r="D190" s="109"/>
      <c r="E190" s="109"/>
      <c r="F190" s="109"/>
      <c r="G190" s="268">
        <v>112</v>
      </c>
      <c r="H190" s="268"/>
      <c r="I190" s="268"/>
      <c r="J190" s="109" t="s">
        <v>209</v>
      </c>
      <c r="K190" s="109"/>
      <c r="L190" s="1"/>
      <c r="M190" s="1"/>
      <c r="N190" s="1"/>
      <c r="O190" s="109"/>
      <c r="P190" s="109"/>
      <c r="Q190" s="109"/>
      <c r="R190" s="109"/>
      <c r="S190" s="109"/>
      <c r="T190" s="109"/>
      <c r="U190" s="109"/>
      <c r="V190" s="109"/>
      <c r="W190" s="109"/>
      <c r="X190" s="109"/>
      <c r="Y190" s="109"/>
      <c r="Z190" s="109"/>
      <c r="AA190" s="109"/>
      <c r="AB190" s="268">
        <v>108</v>
      </c>
      <c r="AC190" s="268"/>
      <c r="AD190" s="267" t="s">
        <v>210</v>
      </c>
      <c r="AE190" s="267"/>
      <c r="AF190" s="267"/>
      <c r="AG190" s="267"/>
      <c r="AH190" s="109"/>
      <c r="AI190" s="109"/>
      <c r="AJ190" s="1"/>
      <c r="AK190" s="1"/>
      <c r="AL190" s="1"/>
      <c r="AM190" s="1"/>
      <c r="AN190" s="1"/>
      <c r="AO190" s="1"/>
      <c r="AP190" s="19"/>
    </row>
    <row r="191" spans="2:42" ht="10.5" customHeight="1" x14ac:dyDescent="0.2">
      <c r="B191" s="121"/>
      <c r="C191" s="121"/>
      <c r="D191" s="121"/>
      <c r="E191" s="121"/>
      <c r="F191" s="121"/>
      <c r="G191" s="121"/>
      <c r="H191" s="121"/>
      <c r="I191" s="121"/>
      <c r="J191" s="121"/>
      <c r="K191" s="121"/>
      <c r="L191" s="121"/>
      <c r="M191" s="121"/>
      <c r="N191" s="121"/>
      <c r="O191" s="121"/>
      <c r="P191" s="121"/>
      <c r="Q191" s="121"/>
      <c r="R191" s="121"/>
      <c r="S191" s="121"/>
      <c r="T191" s="121"/>
      <c r="U191" s="122"/>
      <c r="V191" s="122"/>
      <c r="W191" s="122"/>
      <c r="X191" s="122"/>
      <c r="Y191" s="122"/>
      <c r="Z191" s="122"/>
      <c r="AA191" s="122"/>
      <c r="AB191" s="122"/>
      <c r="AC191" s="122"/>
      <c r="AD191" s="122"/>
    </row>
    <row r="192" spans="2:42" ht="10.5" customHeight="1" x14ac:dyDescent="0.2">
      <c r="B192" s="122" t="s">
        <v>120</v>
      </c>
      <c r="C192" s="122"/>
      <c r="D192" s="122"/>
      <c r="E192" s="122"/>
      <c r="F192" s="122"/>
      <c r="G192" s="122"/>
      <c r="H192" s="122"/>
      <c r="I192" s="122"/>
      <c r="J192" s="122"/>
      <c r="K192" s="122"/>
      <c r="L192" s="122"/>
      <c r="M192" s="122"/>
      <c r="N192" s="122"/>
      <c r="O192" s="122"/>
      <c r="P192" s="122"/>
      <c r="Q192" s="122"/>
      <c r="R192" s="122" t="s">
        <v>155</v>
      </c>
      <c r="S192" s="122"/>
      <c r="T192" s="122"/>
      <c r="U192" s="122"/>
      <c r="V192" s="122"/>
      <c r="W192" s="122"/>
      <c r="X192" s="122"/>
      <c r="Y192" s="122"/>
      <c r="Z192" s="122"/>
      <c r="AA192" s="121"/>
      <c r="AB192" s="121"/>
      <c r="AC192" s="121"/>
      <c r="AD192" s="121"/>
      <c r="AE192" s="15"/>
      <c r="AF192" s="15"/>
      <c r="AG192" s="15"/>
      <c r="AH192" s="15"/>
      <c r="AI192" s="15"/>
      <c r="AJ192" s="15"/>
      <c r="AK192" s="15"/>
      <c r="AL192" s="15"/>
      <c r="AM192" s="15"/>
      <c r="AN192" s="15"/>
      <c r="AO192" s="15"/>
    </row>
    <row r="193" spans="2:42" ht="10.5" customHeight="1" x14ac:dyDescent="0.2">
      <c r="B193" s="108"/>
      <c r="C193" s="228" t="s">
        <v>6</v>
      </c>
      <c r="D193" s="228" t="s">
        <v>2</v>
      </c>
      <c r="E193" s="107"/>
      <c r="F193" s="107" t="s">
        <v>92</v>
      </c>
      <c r="G193" s="107"/>
      <c r="H193" s="122"/>
      <c r="I193" s="122"/>
      <c r="J193" s="122"/>
      <c r="K193" s="122"/>
      <c r="L193" s="122"/>
      <c r="M193" s="122"/>
      <c r="N193" s="122"/>
      <c r="O193" s="122"/>
      <c r="P193" s="122"/>
      <c r="Q193" s="122"/>
      <c r="R193" s="122"/>
      <c r="S193" s="122"/>
      <c r="T193" s="263" t="s">
        <v>91</v>
      </c>
      <c r="U193" s="263" t="s">
        <v>2</v>
      </c>
      <c r="V193" s="250" t="s">
        <v>92</v>
      </c>
      <c r="W193" s="250"/>
      <c r="X193" s="109" t="s">
        <v>3</v>
      </c>
      <c r="Y193" s="250" t="s">
        <v>93</v>
      </c>
      <c r="Z193" s="250"/>
      <c r="AA193" s="121"/>
      <c r="AB193" s="121"/>
      <c r="AC193" s="121"/>
      <c r="AD193" s="121"/>
      <c r="AE193" s="15"/>
      <c r="AF193" s="15"/>
      <c r="AG193" s="15"/>
      <c r="AH193" s="15"/>
      <c r="AI193" s="15"/>
      <c r="AJ193" s="15"/>
      <c r="AK193" s="15"/>
      <c r="AL193" s="15"/>
      <c r="AM193" s="15"/>
      <c r="AN193" s="15"/>
      <c r="AO193" s="15"/>
    </row>
    <row r="194" spans="2:42" ht="10.5" customHeight="1" x14ac:dyDescent="0.2">
      <c r="B194" s="108"/>
      <c r="C194" s="228"/>
      <c r="D194" s="228"/>
      <c r="E194" s="228" t="s">
        <v>153</v>
      </c>
      <c r="F194" s="228"/>
      <c r="G194" s="228"/>
      <c r="H194" s="122"/>
      <c r="I194" s="122"/>
      <c r="J194" s="122"/>
      <c r="K194" s="122"/>
      <c r="L194" s="122"/>
      <c r="M194" s="122"/>
      <c r="N194" s="122"/>
      <c r="O194" s="122"/>
      <c r="P194" s="122"/>
      <c r="Q194" s="122"/>
      <c r="R194" s="122"/>
      <c r="S194" s="122"/>
      <c r="T194" s="263"/>
      <c r="U194" s="263"/>
      <c r="V194" s="263" t="s">
        <v>94</v>
      </c>
      <c r="W194" s="263"/>
      <c r="X194" s="263"/>
      <c r="Y194" s="263"/>
      <c r="Z194" s="263"/>
      <c r="AA194" s="121"/>
      <c r="AB194" s="121"/>
      <c r="AC194" s="121"/>
      <c r="AD194" s="121"/>
      <c r="AE194" s="15"/>
      <c r="AF194" s="15"/>
      <c r="AG194" s="15"/>
      <c r="AH194" s="15"/>
      <c r="AI194" s="15"/>
      <c r="AJ194" s="15"/>
      <c r="AK194" s="15"/>
      <c r="AL194" s="15"/>
      <c r="AM194" s="15"/>
      <c r="AN194" s="15"/>
      <c r="AO194" s="15"/>
    </row>
    <row r="195" spans="2:42" ht="10.5" customHeight="1" x14ac:dyDescent="0.2">
      <c r="B195" s="108"/>
      <c r="C195" s="108"/>
      <c r="D195" s="228" t="s">
        <v>2</v>
      </c>
      <c r="E195" s="266">
        <f t="shared" ref="E195" si="125">Y185+AE185</f>
        <v>820</v>
      </c>
      <c r="F195" s="266"/>
      <c r="G195" s="266"/>
      <c r="H195" s="122"/>
      <c r="I195" s="122"/>
      <c r="J195" s="122"/>
      <c r="K195" s="122"/>
      <c r="L195" s="121"/>
      <c r="M195" s="121"/>
      <c r="N195" s="121"/>
      <c r="O195" s="121"/>
      <c r="P195" s="121"/>
      <c r="Q195" s="121"/>
      <c r="R195" s="121"/>
      <c r="S195" s="263">
        <f t="shared" ref="S195" si="126">R188*100</f>
        <v>98</v>
      </c>
      <c r="T195" s="263"/>
      <c r="U195" s="263" t="s">
        <v>2</v>
      </c>
      <c r="V195" s="250" t="s">
        <v>92</v>
      </c>
      <c r="W195" s="250"/>
      <c r="X195" s="250"/>
      <c r="Y195" s="107" t="s">
        <v>3</v>
      </c>
      <c r="Z195" s="250">
        <f t="shared" ref="Z195" si="127">AB190</f>
        <v>108</v>
      </c>
      <c r="AA195" s="250"/>
      <c r="AB195" s="250"/>
      <c r="AC195" s="121"/>
      <c r="AD195" s="121"/>
      <c r="AE195" s="15"/>
      <c r="AF195" s="15"/>
      <c r="AG195" s="15"/>
      <c r="AH195" s="15"/>
      <c r="AI195" s="15"/>
      <c r="AJ195" s="15"/>
      <c r="AK195" s="15"/>
      <c r="AL195" s="15"/>
      <c r="AM195" s="15"/>
      <c r="AN195" s="15"/>
      <c r="AO195" s="15"/>
    </row>
    <row r="196" spans="2:42" ht="10.5" customHeight="1" x14ac:dyDescent="0.2">
      <c r="B196" s="108"/>
      <c r="C196" s="108"/>
      <c r="D196" s="228"/>
      <c r="E196" s="265">
        <f t="shared" ref="E196" si="128">F187</f>
        <v>17.5</v>
      </c>
      <c r="F196" s="228"/>
      <c r="G196" s="228"/>
      <c r="H196" s="122"/>
      <c r="I196" s="122"/>
      <c r="J196" s="122"/>
      <c r="K196" s="122"/>
      <c r="L196" s="121"/>
      <c r="M196" s="121"/>
      <c r="N196" s="121"/>
      <c r="O196" s="121"/>
      <c r="P196" s="121"/>
      <c r="Q196" s="121"/>
      <c r="R196" s="121"/>
      <c r="S196" s="263"/>
      <c r="T196" s="263"/>
      <c r="U196" s="263"/>
      <c r="V196" s="263">
        <f t="shared" ref="V196" si="129">G190</f>
        <v>112</v>
      </c>
      <c r="W196" s="263"/>
      <c r="X196" s="263"/>
      <c r="Y196" s="263"/>
      <c r="Z196" s="263"/>
      <c r="AA196" s="263"/>
      <c r="AB196" s="263"/>
      <c r="AC196" s="121"/>
      <c r="AD196" s="121"/>
      <c r="AE196" s="15"/>
      <c r="AF196" s="15"/>
      <c r="AG196" s="15"/>
      <c r="AH196" s="15"/>
      <c r="AI196" s="15"/>
      <c r="AJ196" s="15"/>
      <c r="AK196" s="15"/>
      <c r="AL196" s="15"/>
      <c r="AM196" s="15"/>
      <c r="AN196" s="15"/>
      <c r="AO196" s="15"/>
    </row>
    <row r="197" spans="2:42" ht="10.5" customHeight="1" x14ac:dyDescent="0.2">
      <c r="B197" s="122"/>
      <c r="C197" s="122"/>
      <c r="D197" s="263" t="s">
        <v>2</v>
      </c>
      <c r="E197" s="264">
        <f t="shared" ref="E197" si="130">ROUND(E195/E196,2)</f>
        <v>46.86</v>
      </c>
      <c r="F197" s="264"/>
      <c r="G197" s="264"/>
      <c r="H197" s="263" t="s">
        <v>23</v>
      </c>
      <c r="I197" s="263"/>
      <c r="J197" s="122"/>
      <c r="K197" s="122"/>
      <c r="L197" s="122"/>
      <c r="M197" s="121"/>
      <c r="N197" s="121"/>
      <c r="O197" s="121"/>
      <c r="P197" s="121"/>
      <c r="Q197" s="121"/>
      <c r="R197" s="121"/>
      <c r="S197" s="263" t="s">
        <v>104</v>
      </c>
      <c r="T197" s="263"/>
      <c r="U197" s="263" t="s">
        <v>2</v>
      </c>
      <c r="V197" s="250">
        <f t="shared" ref="V197" si="131">S195</f>
        <v>98</v>
      </c>
      <c r="W197" s="250"/>
      <c r="X197" s="250"/>
      <c r="Y197" s="107" t="s">
        <v>3</v>
      </c>
      <c r="Z197" s="250">
        <f t="shared" ref="Z197" si="132">V196</f>
        <v>112</v>
      </c>
      <c r="AA197" s="250"/>
      <c r="AB197" s="250"/>
      <c r="AC197" s="121"/>
      <c r="AD197" s="121"/>
      <c r="AE197" s="15"/>
      <c r="AF197" s="15"/>
      <c r="AG197" s="15"/>
      <c r="AH197" s="15"/>
      <c r="AI197" s="15"/>
      <c r="AJ197" s="15"/>
      <c r="AK197" s="15"/>
      <c r="AL197" s="15"/>
      <c r="AM197" s="15"/>
      <c r="AN197" s="15"/>
      <c r="AO197" s="15"/>
    </row>
    <row r="198" spans="2:42" ht="10.5" customHeight="1" x14ac:dyDescent="0.2">
      <c r="B198" s="122"/>
      <c r="C198" s="122"/>
      <c r="D198" s="263"/>
      <c r="E198" s="264"/>
      <c r="F198" s="264"/>
      <c r="G198" s="264"/>
      <c r="H198" s="263"/>
      <c r="I198" s="263"/>
      <c r="J198" s="122"/>
      <c r="K198" s="122"/>
      <c r="L198" s="122"/>
      <c r="M198" s="121"/>
      <c r="N198" s="121"/>
      <c r="O198" s="121"/>
      <c r="P198" s="121"/>
      <c r="Q198" s="121"/>
      <c r="R198" s="121"/>
      <c r="S198" s="263"/>
      <c r="T198" s="263"/>
      <c r="U198" s="263"/>
      <c r="V198" s="263">
        <f t="shared" ref="V198" si="133">Z195</f>
        <v>108</v>
      </c>
      <c r="W198" s="263"/>
      <c r="X198" s="263"/>
      <c r="Y198" s="263"/>
      <c r="Z198" s="263"/>
      <c r="AA198" s="263"/>
      <c r="AB198" s="263"/>
      <c r="AC198" s="121"/>
      <c r="AD198" s="121"/>
      <c r="AE198" s="15"/>
      <c r="AF198" s="15"/>
      <c r="AG198" s="15"/>
      <c r="AH198" s="15"/>
      <c r="AI198" s="15"/>
      <c r="AJ198" s="15"/>
      <c r="AK198" s="15"/>
      <c r="AL198" s="15"/>
      <c r="AM198" s="15"/>
      <c r="AN198" s="15"/>
      <c r="AO198" s="15"/>
    </row>
    <row r="199" spans="2:42" ht="10.5" customHeight="1" x14ac:dyDescent="0.2">
      <c r="B199" s="121"/>
      <c r="C199" s="121"/>
      <c r="D199" s="121"/>
      <c r="E199" s="121"/>
      <c r="F199" s="121"/>
      <c r="G199" s="121"/>
      <c r="H199" s="121"/>
      <c r="I199" s="121"/>
      <c r="J199" s="121"/>
      <c r="K199" s="121"/>
      <c r="L199" s="121"/>
      <c r="M199" s="121"/>
      <c r="N199" s="121"/>
      <c r="O199" s="121"/>
      <c r="P199" s="121"/>
      <c r="Q199" s="121"/>
      <c r="R199" s="121"/>
      <c r="S199" s="121"/>
      <c r="T199" s="121"/>
      <c r="U199" s="263" t="s">
        <v>4</v>
      </c>
      <c r="V199" s="272">
        <f t="shared" ref="V199" si="134">ROUND(V197*Z197/V198,2)</f>
        <v>101.63</v>
      </c>
      <c r="W199" s="272"/>
      <c r="X199" s="272"/>
      <c r="Y199" s="272"/>
      <c r="Z199" s="263" t="s">
        <v>213</v>
      </c>
      <c r="AA199" s="263"/>
      <c r="AB199" s="121"/>
      <c r="AC199" s="121"/>
      <c r="AD199" s="121"/>
      <c r="AE199" s="15"/>
      <c r="AF199" s="15"/>
      <c r="AG199" s="15"/>
      <c r="AH199" s="15"/>
      <c r="AI199" s="15"/>
      <c r="AJ199" s="15"/>
      <c r="AK199" s="15"/>
      <c r="AL199" s="15"/>
    </row>
    <row r="200" spans="2:42" ht="10.5" customHeight="1" x14ac:dyDescent="0.2">
      <c r="B200" s="262">
        <f t="shared" ref="B200" si="135">O185*100</f>
        <v>805.00000000000011</v>
      </c>
      <c r="C200" s="262"/>
      <c r="D200" s="121" t="s">
        <v>24</v>
      </c>
      <c r="E200" s="263">
        <f t="shared" ref="E200" si="136">E197</f>
        <v>46.86</v>
      </c>
      <c r="F200" s="263"/>
      <c r="G200" s="263"/>
      <c r="H200" s="121" t="s">
        <v>2</v>
      </c>
      <c r="I200" s="271">
        <f t="shared" ref="I200" si="137">B200+E200</f>
        <v>851.86000000000013</v>
      </c>
      <c r="J200" s="271"/>
      <c r="K200" s="271"/>
      <c r="L200" s="121" t="s">
        <v>23</v>
      </c>
      <c r="M200" s="121"/>
      <c r="N200" s="121"/>
      <c r="O200" s="121"/>
      <c r="P200" s="121"/>
      <c r="Q200" s="121"/>
      <c r="R200" s="121"/>
      <c r="S200" s="121"/>
      <c r="T200" s="121"/>
      <c r="U200" s="263"/>
      <c r="V200" s="272"/>
      <c r="W200" s="272"/>
      <c r="X200" s="272"/>
      <c r="Y200" s="272"/>
      <c r="Z200" s="263"/>
      <c r="AA200" s="263"/>
      <c r="AB200" s="121"/>
      <c r="AC200" s="121"/>
      <c r="AD200" s="121"/>
      <c r="AE200" s="15"/>
      <c r="AF200" s="15"/>
      <c r="AG200" s="15"/>
      <c r="AH200" s="15"/>
      <c r="AI200" s="15"/>
      <c r="AJ200" s="15"/>
      <c r="AK200" s="15"/>
      <c r="AL200" s="15"/>
    </row>
    <row r="201" spans="2:42" ht="10.5" customHeight="1" x14ac:dyDescent="0.2">
      <c r="B201" s="121"/>
      <c r="C201" s="121"/>
      <c r="D201" s="121"/>
      <c r="E201" s="121"/>
      <c r="F201" s="121"/>
      <c r="G201" s="121"/>
      <c r="H201" s="121" t="s">
        <v>211</v>
      </c>
      <c r="I201" s="272">
        <f t="shared" ref="I201" si="138">ROUND(I200/100,3)</f>
        <v>8.5190000000000001</v>
      </c>
      <c r="J201" s="272"/>
      <c r="K201" s="272"/>
      <c r="L201" s="121" t="s">
        <v>25</v>
      </c>
      <c r="M201" s="121"/>
      <c r="N201" s="121"/>
      <c r="O201" s="121"/>
      <c r="P201" s="121"/>
      <c r="Q201" s="121"/>
      <c r="R201" s="121"/>
      <c r="S201" s="121"/>
      <c r="T201" s="121"/>
      <c r="U201" s="121"/>
      <c r="V201" s="121"/>
      <c r="W201" s="121"/>
      <c r="X201" s="121"/>
      <c r="Y201" s="121"/>
      <c r="Z201" s="121"/>
      <c r="AA201" s="121"/>
      <c r="AB201" s="121"/>
      <c r="AC201" s="121"/>
      <c r="AD201" s="121"/>
      <c r="AE201" s="15"/>
      <c r="AF201" s="15"/>
      <c r="AG201" s="15"/>
      <c r="AH201" s="15"/>
      <c r="AI201" s="15"/>
      <c r="AJ201" s="15"/>
      <c r="AK201" s="15"/>
      <c r="AL201" s="15"/>
    </row>
    <row r="202" spans="2:42" ht="10.5" customHeight="1" x14ac:dyDescent="0.2">
      <c r="B202" s="122" t="s">
        <v>372</v>
      </c>
    </row>
    <row r="203" spans="2:42" ht="10.5" customHeight="1" x14ac:dyDescent="0.2">
      <c r="B203" s="152" t="s">
        <v>200</v>
      </c>
      <c r="C203" s="253"/>
      <c r="D203" s="253"/>
      <c r="E203" s="253"/>
      <c r="F203" s="253"/>
      <c r="G203" s="253"/>
      <c r="H203" s="253"/>
      <c r="I203" s="253"/>
      <c r="J203" s="253"/>
      <c r="K203" s="253"/>
      <c r="L203" s="253"/>
      <c r="M203" s="253"/>
      <c r="N203" s="253"/>
      <c r="O203" s="269">
        <v>6.48</v>
      </c>
      <c r="P203" s="269"/>
      <c r="Q203" s="269"/>
      <c r="R203" s="116" t="s">
        <v>201</v>
      </c>
      <c r="S203" s="116"/>
      <c r="T203" s="116"/>
      <c r="U203" s="116"/>
      <c r="V203" s="116"/>
      <c r="W203" s="116"/>
      <c r="X203" s="116"/>
      <c r="Y203" s="257">
        <v>520</v>
      </c>
      <c r="Z203" s="257"/>
      <c r="AA203" s="116" t="s">
        <v>202</v>
      </c>
      <c r="AB203" s="116"/>
      <c r="AC203" s="116"/>
      <c r="AD203" s="116"/>
      <c r="AE203" s="257">
        <v>170</v>
      </c>
      <c r="AF203" s="257"/>
      <c r="AG203" s="116" t="s">
        <v>203</v>
      </c>
      <c r="AH203" s="116"/>
      <c r="AI203" s="116"/>
      <c r="AJ203" s="116"/>
      <c r="AK203" s="116"/>
      <c r="AL203" s="116"/>
      <c r="AM203" s="116"/>
      <c r="AN203" s="116"/>
      <c r="AO203" s="116"/>
      <c r="AP203" s="16"/>
    </row>
    <row r="204" spans="2:42" ht="10.5" customHeight="1" x14ac:dyDescent="0.2">
      <c r="B204" s="258" t="s">
        <v>204</v>
      </c>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17"/>
    </row>
    <row r="205" spans="2:42" ht="10.5" customHeight="1" x14ac:dyDescent="0.2">
      <c r="B205" s="119" t="s">
        <v>205</v>
      </c>
      <c r="C205" s="117"/>
      <c r="D205" s="117"/>
      <c r="E205" s="117"/>
      <c r="F205" s="270">
        <v>12.5</v>
      </c>
      <c r="G205" s="270"/>
      <c r="H205" s="270"/>
      <c r="I205" s="117" t="s">
        <v>206</v>
      </c>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2"/>
      <c r="AP205" s="17"/>
    </row>
    <row r="206" spans="2:42" ht="10.5" customHeight="1" x14ac:dyDescent="0.2">
      <c r="B206" s="260" t="s">
        <v>207</v>
      </c>
      <c r="C206" s="261"/>
      <c r="D206" s="261"/>
      <c r="E206" s="261"/>
      <c r="F206" s="261"/>
      <c r="G206" s="261"/>
      <c r="H206" s="261"/>
      <c r="I206" s="261"/>
      <c r="J206" s="261"/>
      <c r="K206" s="261"/>
      <c r="L206" s="261"/>
      <c r="M206" s="261"/>
      <c r="N206" s="261"/>
      <c r="O206" s="261"/>
      <c r="P206" s="261"/>
      <c r="Q206" s="261"/>
      <c r="R206" s="273">
        <v>0.78</v>
      </c>
      <c r="S206" s="273"/>
      <c r="T206" s="261" t="s">
        <v>208</v>
      </c>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17"/>
    </row>
    <row r="207" spans="2:42" ht="10.5" customHeight="1" x14ac:dyDescent="0.2">
      <c r="B207" s="119" t="s">
        <v>371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99"/>
    </row>
    <row r="208" spans="2:42" ht="10.5" customHeight="1" x14ac:dyDescent="0.2">
      <c r="B208" s="120" t="s">
        <v>370</v>
      </c>
      <c r="C208" s="109"/>
      <c r="D208" s="109"/>
      <c r="E208" s="109"/>
      <c r="F208" s="109"/>
      <c r="G208" s="268">
        <v>135</v>
      </c>
      <c r="H208" s="268"/>
      <c r="I208" s="268"/>
      <c r="J208" s="109" t="s">
        <v>209</v>
      </c>
      <c r="K208" s="109"/>
      <c r="L208" s="1"/>
      <c r="M208" s="1"/>
      <c r="N208" s="1"/>
      <c r="O208" s="109"/>
      <c r="P208" s="109"/>
      <c r="Q208" s="109"/>
      <c r="R208" s="109"/>
      <c r="S208" s="109"/>
      <c r="T208" s="109"/>
      <c r="U208" s="109"/>
      <c r="V208" s="109"/>
      <c r="W208" s="109"/>
      <c r="X208" s="109"/>
      <c r="Y208" s="109"/>
      <c r="Z208" s="109"/>
      <c r="AA208" s="109"/>
      <c r="AB208" s="268">
        <v>125</v>
      </c>
      <c r="AC208" s="268"/>
      <c r="AD208" s="267" t="s">
        <v>210</v>
      </c>
      <c r="AE208" s="267"/>
      <c r="AF208" s="267"/>
      <c r="AG208" s="267"/>
      <c r="AH208" s="109"/>
      <c r="AI208" s="109"/>
      <c r="AJ208" s="1"/>
      <c r="AK208" s="1"/>
      <c r="AL208" s="1"/>
      <c r="AM208" s="1"/>
      <c r="AN208" s="1"/>
      <c r="AO208" s="1"/>
      <c r="AP208" s="19"/>
    </row>
    <row r="209" spans="2:42" ht="10.5" customHeight="1" x14ac:dyDescent="0.2">
      <c r="B209" s="121"/>
      <c r="C209" s="121"/>
      <c r="D209" s="121"/>
      <c r="E209" s="121"/>
      <c r="F209" s="121"/>
      <c r="G209" s="121"/>
      <c r="H209" s="121"/>
      <c r="I209" s="121"/>
      <c r="J209" s="121"/>
      <c r="K209" s="121"/>
      <c r="L209" s="121"/>
      <c r="M209" s="121"/>
      <c r="N209" s="121"/>
      <c r="O209" s="121"/>
      <c r="P209" s="121"/>
      <c r="Q209" s="121"/>
      <c r="R209" s="121"/>
      <c r="S209" s="121"/>
      <c r="T209" s="121"/>
      <c r="U209" s="122"/>
      <c r="V209" s="122"/>
      <c r="W209" s="122"/>
      <c r="X209" s="122"/>
      <c r="Y209" s="122"/>
      <c r="Z209" s="122"/>
      <c r="AA209" s="122"/>
      <c r="AB209" s="122"/>
      <c r="AC209" s="122"/>
      <c r="AD209" s="122"/>
    </row>
    <row r="210" spans="2:42" ht="10.5" customHeight="1" x14ac:dyDescent="0.2">
      <c r="B210" s="122" t="s">
        <v>120</v>
      </c>
      <c r="C210" s="122"/>
      <c r="D210" s="122"/>
      <c r="E210" s="122"/>
      <c r="F210" s="122"/>
      <c r="G210" s="122"/>
      <c r="H210" s="122"/>
      <c r="I210" s="122"/>
      <c r="J210" s="122"/>
      <c r="K210" s="122"/>
      <c r="L210" s="122"/>
      <c r="M210" s="122"/>
      <c r="N210" s="122"/>
      <c r="O210" s="122"/>
      <c r="P210" s="122"/>
      <c r="Q210" s="122"/>
      <c r="R210" s="122" t="s">
        <v>155</v>
      </c>
      <c r="S210" s="122"/>
      <c r="T210" s="122"/>
      <c r="U210" s="122"/>
      <c r="V210" s="122"/>
      <c r="W210" s="122"/>
      <c r="X210" s="122"/>
      <c r="Y210" s="122"/>
      <c r="Z210" s="122"/>
      <c r="AA210" s="121"/>
      <c r="AB210" s="121"/>
      <c r="AC210" s="121"/>
      <c r="AD210" s="121"/>
      <c r="AE210" s="15"/>
      <c r="AF210" s="15"/>
      <c r="AG210" s="15"/>
      <c r="AH210" s="15"/>
      <c r="AI210" s="15"/>
      <c r="AJ210" s="15"/>
      <c r="AK210" s="15"/>
      <c r="AL210" s="15"/>
      <c r="AM210" s="15"/>
      <c r="AN210" s="15"/>
      <c r="AO210" s="15"/>
    </row>
    <row r="211" spans="2:42" ht="10.5" customHeight="1" x14ac:dyDescent="0.2">
      <c r="B211" s="108"/>
      <c r="C211" s="228" t="s">
        <v>6</v>
      </c>
      <c r="D211" s="228" t="s">
        <v>2</v>
      </c>
      <c r="E211" s="107"/>
      <c r="F211" s="107" t="s">
        <v>92</v>
      </c>
      <c r="G211" s="107"/>
      <c r="H211" s="122"/>
      <c r="I211" s="122"/>
      <c r="J211" s="122"/>
      <c r="K211" s="122"/>
      <c r="L211" s="122"/>
      <c r="M211" s="122"/>
      <c r="N211" s="122"/>
      <c r="O211" s="122"/>
      <c r="P211" s="122"/>
      <c r="Q211" s="122"/>
      <c r="R211" s="122"/>
      <c r="S211" s="122"/>
      <c r="T211" s="263" t="s">
        <v>91</v>
      </c>
      <c r="U211" s="263" t="s">
        <v>2</v>
      </c>
      <c r="V211" s="250" t="s">
        <v>92</v>
      </c>
      <c r="W211" s="250"/>
      <c r="X211" s="109" t="s">
        <v>3</v>
      </c>
      <c r="Y211" s="250" t="s">
        <v>93</v>
      </c>
      <c r="Z211" s="250"/>
      <c r="AA211" s="121"/>
      <c r="AB211" s="121"/>
      <c r="AC211" s="121"/>
      <c r="AD211" s="121"/>
      <c r="AE211" s="15"/>
      <c r="AF211" s="15"/>
      <c r="AG211" s="15"/>
      <c r="AH211" s="15"/>
      <c r="AI211" s="15"/>
      <c r="AJ211" s="15"/>
      <c r="AK211" s="15"/>
      <c r="AL211" s="15"/>
      <c r="AM211" s="15"/>
      <c r="AN211" s="15"/>
      <c r="AO211" s="15"/>
    </row>
    <row r="212" spans="2:42" ht="10.5" customHeight="1" x14ac:dyDescent="0.2">
      <c r="B212" s="108"/>
      <c r="C212" s="228"/>
      <c r="D212" s="228"/>
      <c r="E212" s="228" t="s">
        <v>153</v>
      </c>
      <c r="F212" s="228"/>
      <c r="G212" s="228"/>
      <c r="H212" s="122"/>
      <c r="I212" s="122"/>
      <c r="J212" s="122"/>
      <c r="K212" s="122"/>
      <c r="L212" s="122"/>
      <c r="M212" s="122"/>
      <c r="N212" s="122"/>
      <c r="O212" s="122"/>
      <c r="P212" s="122"/>
      <c r="Q212" s="122"/>
      <c r="R212" s="122"/>
      <c r="S212" s="122"/>
      <c r="T212" s="263"/>
      <c r="U212" s="263"/>
      <c r="V212" s="263" t="s">
        <v>94</v>
      </c>
      <c r="W212" s="263"/>
      <c r="X212" s="263"/>
      <c r="Y212" s="263"/>
      <c r="Z212" s="263"/>
      <c r="AA212" s="121"/>
      <c r="AB212" s="121"/>
      <c r="AC212" s="121"/>
      <c r="AD212" s="121"/>
      <c r="AE212" s="15"/>
      <c r="AF212" s="15"/>
      <c r="AG212" s="15"/>
      <c r="AH212" s="15"/>
      <c r="AI212" s="15"/>
      <c r="AJ212" s="15"/>
      <c r="AK212" s="15"/>
      <c r="AL212" s="15"/>
      <c r="AM212" s="15"/>
      <c r="AN212" s="15"/>
      <c r="AO212" s="15"/>
    </row>
    <row r="213" spans="2:42" ht="10.5" customHeight="1" x14ac:dyDescent="0.2">
      <c r="B213" s="108"/>
      <c r="C213" s="108"/>
      <c r="D213" s="228" t="s">
        <v>2</v>
      </c>
      <c r="E213" s="266">
        <f t="shared" ref="E213" si="139">Y203+AE203</f>
        <v>690</v>
      </c>
      <c r="F213" s="266"/>
      <c r="G213" s="266"/>
      <c r="H213" s="122"/>
      <c r="I213" s="122"/>
      <c r="J213" s="122"/>
      <c r="K213" s="122"/>
      <c r="L213" s="121"/>
      <c r="M213" s="121"/>
      <c r="N213" s="121"/>
      <c r="O213" s="121"/>
      <c r="P213" s="121"/>
      <c r="Q213" s="121"/>
      <c r="R213" s="121"/>
      <c r="S213" s="263">
        <f t="shared" ref="S213" si="140">R206*100</f>
        <v>78</v>
      </c>
      <c r="T213" s="263"/>
      <c r="U213" s="263" t="s">
        <v>2</v>
      </c>
      <c r="V213" s="250" t="s">
        <v>92</v>
      </c>
      <c r="W213" s="250"/>
      <c r="X213" s="250"/>
      <c r="Y213" s="107" t="s">
        <v>3</v>
      </c>
      <c r="Z213" s="250">
        <f t="shared" ref="Z213" si="141">AB208</f>
        <v>125</v>
      </c>
      <c r="AA213" s="250"/>
      <c r="AB213" s="250"/>
      <c r="AC213" s="121"/>
      <c r="AD213" s="121"/>
      <c r="AE213" s="15"/>
      <c r="AF213" s="15"/>
      <c r="AG213" s="15"/>
      <c r="AH213" s="15"/>
      <c r="AI213" s="15"/>
      <c r="AJ213" s="15"/>
      <c r="AK213" s="15"/>
      <c r="AL213" s="15"/>
      <c r="AM213" s="15"/>
      <c r="AN213" s="15"/>
      <c r="AO213" s="15"/>
    </row>
    <row r="214" spans="2:42" ht="10.5" customHeight="1" x14ac:dyDescent="0.2">
      <c r="B214" s="108"/>
      <c r="C214" s="108"/>
      <c r="D214" s="228"/>
      <c r="E214" s="265">
        <f t="shared" ref="E214" si="142">F205</f>
        <v>12.5</v>
      </c>
      <c r="F214" s="228"/>
      <c r="G214" s="228"/>
      <c r="H214" s="122"/>
      <c r="I214" s="122"/>
      <c r="J214" s="122"/>
      <c r="K214" s="122"/>
      <c r="L214" s="121"/>
      <c r="M214" s="121"/>
      <c r="N214" s="121"/>
      <c r="O214" s="121"/>
      <c r="P214" s="121"/>
      <c r="Q214" s="121"/>
      <c r="R214" s="121"/>
      <c r="S214" s="263"/>
      <c r="T214" s="263"/>
      <c r="U214" s="263"/>
      <c r="V214" s="263">
        <f t="shared" ref="V214" si="143">G208</f>
        <v>135</v>
      </c>
      <c r="W214" s="263"/>
      <c r="X214" s="263"/>
      <c r="Y214" s="263"/>
      <c r="Z214" s="263"/>
      <c r="AA214" s="263"/>
      <c r="AB214" s="263"/>
      <c r="AC214" s="121"/>
      <c r="AD214" s="121"/>
      <c r="AE214" s="15"/>
      <c r="AF214" s="15"/>
      <c r="AG214" s="15"/>
      <c r="AH214" s="15"/>
      <c r="AI214" s="15"/>
      <c r="AJ214" s="15"/>
      <c r="AK214" s="15"/>
      <c r="AL214" s="15"/>
      <c r="AM214" s="15"/>
      <c r="AN214" s="15"/>
      <c r="AO214" s="15"/>
    </row>
    <row r="215" spans="2:42" ht="10.5" customHeight="1" x14ac:dyDescent="0.2">
      <c r="B215" s="122"/>
      <c r="C215" s="122"/>
      <c r="D215" s="263" t="s">
        <v>2</v>
      </c>
      <c r="E215" s="264">
        <f t="shared" ref="E215" si="144">ROUND(E213/E214,2)</f>
        <v>55.2</v>
      </c>
      <c r="F215" s="264"/>
      <c r="G215" s="264"/>
      <c r="H215" s="263" t="s">
        <v>23</v>
      </c>
      <c r="I215" s="263"/>
      <c r="J215" s="122"/>
      <c r="K215" s="122"/>
      <c r="L215" s="122"/>
      <c r="M215" s="121"/>
      <c r="N215" s="121"/>
      <c r="O215" s="121"/>
      <c r="P215" s="121"/>
      <c r="Q215" s="121"/>
      <c r="R215" s="121"/>
      <c r="S215" s="263" t="s">
        <v>104</v>
      </c>
      <c r="T215" s="263"/>
      <c r="U215" s="263" t="s">
        <v>2</v>
      </c>
      <c r="V215" s="250">
        <f t="shared" ref="V215" si="145">S213</f>
        <v>78</v>
      </c>
      <c r="W215" s="250"/>
      <c r="X215" s="250"/>
      <c r="Y215" s="107" t="s">
        <v>3</v>
      </c>
      <c r="Z215" s="250">
        <f t="shared" ref="Z215" si="146">V214</f>
        <v>135</v>
      </c>
      <c r="AA215" s="250"/>
      <c r="AB215" s="250"/>
      <c r="AC215" s="121"/>
      <c r="AD215" s="121"/>
      <c r="AE215" s="15"/>
      <c r="AF215" s="15"/>
      <c r="AG215" s="15"/>
      <c r="AH215" s="15"/>
      <c r="AI215" s="15"/>
      <c r="AJ215" s="15"/>
      <c r="AK215" s="15"/>
      <c r="AL215" s="15"/>
      <c r="AM215" s="15"/>
      <c r="AN215" s="15"/>
      <c r="AO215" s="15"/>
    </row>
    <row r="216" spans="2:42" ht="10.5" customHeight="1" x14ac:dyDescent="0.2">
      <c r="B216" s="122"/>
      <c r="C216" s="122"/>
      <c r="D216" s="263"/>
      <c r="E216" s="264"/>
      <c r="F216" s="264"/>
      <c r="G216" s="264"/>
      <c r="H216" s="263"/>
      <c r="I216" s="263"/>
      <c r="J216" s="122"/>
      <c r="K216" s="122"/>
      <c r="L216" s="122"/>
      <c r="M216" s="121"/>
      <c r="N216" s="121"/>
      <c r="O216" s="121"/>
      <c r="P216" s="121"/>
      <c r="Q216" s="121"/>
      <c r="R216" s="121"/>
      <c r="S216" s="263"/>
      <c r="T216" s="263"/>
      <c r="U216" s="263"/>
      <c r="V216" s="263">
        <f t="shared" ref="V216" si="147">Z213</f>
        <v>125</v>
      </c>
      <c r="W216" s="263"/>
      <c r="X216" s="263"/>
      <c r="Y216" s="263"/>
      <c r="Z216" s="263"/>
      <c r="AA216" s="263"/>
      <c r="AB216" s="263"/>
      <c r="AC216" s="121"/>
      <c r="AD216" s="121"/>
      <c r="AE216" s="15"/>
      <c r="AF216" s="15"/>
      <c r="AG216" s="15"/>
      <c r="AH216" s="15"/>
      <c r="AI216" s="15"/>
      <c r="AJ216" s="15"/>
      <c r="AK216" s="15"/>
      <c r="AL216" s="15"/>
      <c r="AM216" s="15"/>
      <c r="AN216" s="15"/>
      <c r="AO216" s="15"/>
    </row>
    <row r="217" spans="2:42" ht="10.5" customHeight="1" x14ac:dyDescent="0.2">
      <c r="B217" s="121"/>
      <c r="C217" s="121"/>
      <c r="D217" s="121"/>
      <c r="E217" s="121"/>
      <c r="F217" s="121"/>
      <c r="G217" s="121"/>
      <c r="H217" s="121"/>
      <c r="I217" s="121"/>
      <c r="J217" s="121"/>
      <c r="K217" s="121"/>
      <c r="L217" s="121"/>
      <c r="M217" s="121"/>
      <c r="N217" s="121"/>
      <c r="O217" s="121"/>
      <c r="P217" s="121"/>
      <c r="Q217" s="121"/>
      <c r="R217" s="121"/>
      <c r="S217" s="121"/>
      <c r="T217" s="121"/>
      <c r="U217" s="263" t="s">
        <v>4</v>
      </c>
      <c r="V217" s="272">
        <f t="shared" ref="V217" si="148">ROUND(V215*Z215/V216,2)</f>
        <v>84.24</v>
      </c>
      <c r="W217" s="272"/>
      <c r="X217" s="272"/>
      <c r="Y217" s="272"/>
      <c r="Z217" s="263" t="s">
        <v>213</v>
      </c>
      <c r="AA217" s="263"/>
      <c r="AB217" s="121"/>
      <c r="AC217" s="121"/>
      <c r="AD217" s="121"/>
      <c r="AE217" s="15"/>
      <c r="AF217" s="15"/>
      <c r="AG217" s="15"/>
      <c r="AH217" s="15"/>
      <c r="AI217" s="15"/>
      <c r="AJ217" s="15"/>
      <c r="AK217" s="15"/>
      <c r="AL217" s="15"/>
    </row>
    <row r="218" spans="2:42" ht="10.5" customHeight="1" x14ac:dyDescent="0.2">
      <c r="B218" s="262">
        <f t="shared" ref="B218" si="149">O203*100</f>
        <v>648</v>
      </c>
      <c r="C218" s="262"/>
      <c r="D218" s="121" t="s">
        <v>24</v>
      </c>
      <c r="E218" s="263">
        <f t="shared" ref="E218" si="150">E215</f>
        <v>55.2</v>
      </c>
      <c r="F218" s="263"/>
      <c r="G218" s="263"/>
      <c r="H218" s="121" t="s">
        <v>2</v>
      </c>
      <c r="I218" s="271">
        <f t="shared" ref="I218" si="151">B218+E218</f>
        <v>703.2</v>
      </c>
      <c r="J218" s="271"/>
      <c r="K218" s="271"/>
      <c r="L218" s="121" t="s">
        <v>23</v>
      </c>
      <c r="M218" s="121"/>
      <c r="N218" s="121"/>
      <c r="O218" s="121"/>
      <c r="P218" s="121"/>
      <c r="Q218" s="121"/>
      <c r="R218" s="121"/>
      <c r="S218" s="121"/>
      <c r="T218" s="121"/>
      <c r="U218" s="263"/>
      <c r="V218" s="272"/>
      <c r="W218" s="272"/>
      <c r="X218" s="272"/>
      <c r="Y218" s="272"/>
      <c r="Z218" s="263"/>
      <c r="AA218" s="263"/>
      <c r="AB218" s="121"/>
      <c r="AC218" s="121"/>
      <c r="AD218" s="121"/>
      <c r="AE218" s="15"/>
      <c r="AF218" s="15"/>
      <c r="AG218" s="15"/>
      <c r="AH218" s="15"/>
      <c r="AI218" s="15"/>
      <c r="AJ218" s="15"/>
      <c r="AK218" s="15"/>
      <c r="AL218" s="15"/>
    </row>
    <row r="219" spans="2:42" ht="10.5" customHeight="1" x14ac:dyDescent="0.2">
      <c r="B219" s="121"/>
      <c r="C219" s="121"/>
      <c r="D219" s="121"/>
      <c r="E219" s="121"/>
      <c r="F219" s="121"/>
      <c r="G219" s="121"/>
      <c r="H219" s="121" t="s">
        <v>211</v>
      </c>
      <c r="I219" s="272">
        <f t="shared" ref="I219" si="152">ROUND(I218/100,3)</f>
        <v>7.032</v>
      </c>
      <c r="J219" s="272"/>
      <c r="K219" s="272"/>
      <c r="L219" s="121" t="s">
        <v>25</v>
      </c>
      <c r="M219" s="121"/>
      <c r="N219" s="121"/>
      <c r="O219" s="121"/>
      <c r="P219" s="121"/>
      <c r="Q219" s="121"/>
      <c r="R219" s="121"/>
      <c r="S219" s="121"/>
      <c r="T219" s="121"/>
      <c r="U219" s="121"/>
      <c r="V219" s="121"/>
      <c r="W219" s="121"/>
      <c r="X219" s="121"/>
      <c r="Y219" s="121"/>
      <c r="Z219" s="121"/>
      <c r="AA219" s="121"/>
      <c r="AB219" s="121"/>
      <c r="AC219" s="121"/>
      <c r="AD219" s="121"/>
      <c r="AE219" s="15"/>
      <c r="AF219" s="15"/>
      <c r="AG219" s="15"/>
      <c r="AH219" s="15"/>
      <c r="AI219" s="15"/>
      <c r="AJ219" s="15"/>
      <c r="AK219" s="15"/>
      <c r="AL219" s="15"/>
    </row>
    <row r="220" spans="2:42" ht="52.5" customHeight="1" x14ac:dyDescent="0.2">
      <c r="B220" s="121"/>
      <c r="C220" s="121"/>
      <c r="D220" s="121"/>
      <c r="E220" s="121"/>
      <c r="F220" s="121"/>
      <c r="G220" s="121"/>
      <c r="H220" s="121"/>
      <c r="I220" s="124"/>
      <c r="J220" s="124"/>
      <c r="K220" s="124"/>
      <c r="L220" s="121"/>
      <c r="M220" s="121"/>
      <c r="N220" s="121"/>
      <c r="O220" s="121"/>
      <c r="P220" s="121"/>
      <c r="Q220" s="121"/>
      <c r="R220" s="121"/>
      <c r="S220" s="121"/>
      <c r="T220" s="121"/>
      <c r="U220" s="121"/>
      <c r="V220" s="121"/>
      <c r="W220" s="121"/>
      <c r="X220" s="121"/>
      <c r="Y220" s="121"/>
      <c r="Z220" s="121"/>
      <c r="AA220" s="121"/>
      <c r="AB220" s="121"/>
      <c r="AC220" s="121"/>
      <c r="AD220" s="121"/>
      <c r="AE220" s="15"/>
      <c r="AF220" s="15"/>
      <c r="AG220" s="15"/>
      <c r="AH220" s="15"/>
      <c r="AI220" s="15"/>
      <c r="AJ220" s="15"/>
      <c r="AK220" s="15"/>
      <c r="AL220" s="15"/>
    </row>
    <row r="221" spans="2:42" ht="10.5" customHeight="1" x14ac:dyDescent="0.2">
      <c r="B221" s="122" t="s">
        <v>272</v>
      </c>
    </row>
    <row r="222" spans="2:42" ht="10.5" customHeight="1" x14ac:dyDescent="0.2">
      <c r="B222" s="152" t="s">
        <v>200</v>
      </c>
      <c r="C222" s="253"/>
      <c r="D222" s="253"/>
      <c r="E222" s="253"/>
      <c r="F222" s="253"/>
      <c r="G222" s="253"/>
      <c r="H222" s="253"/>
      <c r="I222" s="253"/>
      <c r="J222" s="253"/>
      <c r="K222" s="253"/>
      <c r="L222" s="253"/>
      <c r="M222" s="253"/>
      <c r="N222" s="253"/>
      <c r="O222" s="269">
        <v>7.1</v>
      </c>
      <c r="P222" s="269"/>
      <c r="Q222" s="269"/>
      <c r="R222" s="116" t="s">
        <v>201</v>
      </c>
      <c r="S222" s="116"/>
      <c r="T222" s="116"/>
      <c r="U222" s="116"/>
      <c r="V222" s="116"/>
      <c r="W222" s="116"/>
      <c r="X222" s="116"/>
      <c r="Y222" s="257">
        <v>420</v>
      </c>
      <c r="Z222" s="257"/>
      <c r="AA222" s="116" t="s">
        <v>202</v>
      </c>
      <c r="AB222" s="116"/>
      <c r="AC222" s="116"/>
      <c r="AD222" s="116"/>
      <c r="AE222" s="257">
        <v>180</v>
      </c>
      <c r="AF222" s="257"/>
      <c r="AG222" s="116" t="s">
        <v>203</v>
      </c>
      <c r="AH222" s="116"/>
      <c r="AI222" s="116"/>
      <c r="AJ222" s="116"/>
      <c r="AK222" s="116"/>
      <c r="AL222" s="116"/>
      <c r="AM222" s="116"/>
      <c r="AN222" s="116"/>
      <c r="AO222" s="116"/>
      <c r="AP222" s="16"/>
    </row>
    <row r="223" spans="2:42" ht="10.5" customHeight="1" x14ac:dyDescent="0.2">
      <c r="B223" s="258" t="s">
        <v>204</v>
      </c>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17"/>
    </row>
    <row r="224" spans="2:42" ht="10.5" customHeight="1" x14ac:dyDescent="0.2">
      <c r="B224" s="119" t="s">
        <v>205</v>
      </c>
      <c r="C224" s="117"/>
      <c r="D224" s="117"/>
      <c r="E224" s="117"/>
      <c r="F224" s="270">
        <v>17.600000000000001</v>
      </c>
      <c r="G224" s="270"/>
      <c r="H224" s="270"/>
      <c r="I224" s="117" t="s">
        <v>206</v>
      </c>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2"/>
      <c r="AP224" s="17"/>
    </row>
    <row r="225" spans="2:42" ht="10.5" customHeight="1" x14ac:dyDescent="0.2">
      <c r="B225" s="260" t="s">
        <v>207</v>
      </c>
      <c r="C225" s="261"/>
      <c r="D225" s="261"/>
      <c r="E225" s="261"/>
      <c r="F225" s="261"/>
      <c r="G225" s="261"/>
      <c r="H225" s="261"/>
      <c r="I225" s="261"/>
      <c r="J225" s="261"/>
      <c r="K225" s="261"/>
      <c r="L225" s="261"/>
      <c r="M225" s="261"/>
      <c r="N225" s="261"/>
      <c r="O225" s="261"/>
      <c r="P225" s="261"/>
      <c r="Q225" s="261"/>
      <c r="R225" s="273">
        <v>0.95</v>
      </c>
      <c r="S225" s="273"/>
      <c r="T225" s="261" t="s">
        <v>208</v>
      </c>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17"/>
    </row>
    <row r="226" spans="2:42" ht="10.5" customHeight="1" x14ac:dyDescent="0.2">
      <c r="B226" s="119" t="s">
        <v>371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99"/>
    </row>
    <row r="227" spans="2:42" ht="10.5" customHeight="1" x14ac:dyDescent="0.2">
      <c r="B227" s="120" t="s">
        <v>370</v>
      </c>
      <c r="C227" s="109"/>
      <c r="D227" s="109"/>
      <c r="E227" s="109"/>
      <c r="F227" s="109"/>
      <c r="G227" s="268">
        <v>145.30000000000001</v>
      </c>
      <c r="H227" s="268"/>
      <c r="I227" s="268"/>
      <c r="J227" s="109" t="s">
        <v>209</v>
      </c>
      <c r="K227" s="109"/>
      <c r="L227" s="1"/>
      <c r="M227" s="1"/>
      <c r="N227" s="1"/>
      <c r="O227" s="109"/>
      <c r="P227" s="109"/>
      <c r="Q227" s="109"/>
      <c r="R227" s="109"/>
      <c r="S227" s="109"/>
      <c r="T227" s="109"/>
      <c r="U227" s="109"/>
      <c r="V227" s="109"/>
      <c r="W227" s="109"/>
      <c r="X227" s="109"/>
      <c r="Y227" s="109"/>
      <c r="Z227" s="109"/>
      <c r="AA227" s="109"/>
      <c r="AB227" s="268">
        <v>128</v>
      </c>
      <c r="AC227" s="268"/>
      <c r="AD227" s="267" t="s">
        <v>210</v>
      </c>
      <c r="AE227" s="267"/>
      <c r="AF227" s="267"/>
      <c r="AG227" s="267"/>
      <c r="AH227" s="109"/>
      <c r="AI227" s="109"/>
      <c r="AJ227" s="1"/>
      <c r="AK227" s="1"/>
      <c r="AL227" s="1"/>
      <c r="AM227" s="1"/>
      <c r="AN227" s="1"/>
      <c r="AO227" s="1"/>
      <c r="AP227" s="19"/>
    </row>
    <row r="228" spans="2:42" ht="10.5" customHeight="1" x14ac:dyDescent="0.2">
      <c r="B228" s="121"/>
      <c r="C228" s="121"/>
      <c r="D228" s="121"/>
      <c r="E228" s="121"/>
      <c r="F228" s="121"/>
      <c r="G228" s="121"/>
      <c r="H228" s="121"/>
      <c r="I228" s="121"/>
      <c r="J228" s="121"/>
      <c r="K228" s="121"/>
      <c r="L228" s="121"/>
      <c r="M228" s="121"/>
      <c r="N228" s="121"/>
      <c r="O228" s="121"/>
      <c r="P228" s="121"/>
      <c r="Q228" s="121"/>
      <c r="R228" s="121"/>
      <c r="S228" s="121"/>
      <c r="T228" s="121"/>
      <c r="U228" s="122"/>
      <c r="V228" s="122"/>
      <c r="W228" s="122"/>
      <c r="X228" s="122"/>
      <c r="Y228" s="122"/>
      <c r="Z228" s="122"/>
      <c r="AA228" s="122"/>
      <c r="AB228" s="122"/>
      <c r="AC228" s="122"/>
      <c r="AD228" s="122"/>
    </row>
    <row r="229" spans="2:42" ht="10.5" customHeight="1" x14ac:dyDescent="0.2">
      <c r="B229" s="122" t="s">
        <v>120</v>
      </c>
      <c r="C229" s="122"/>
      <c r="D229" s="122"/>
      <c r="E229" s="122"/>
      <c r="F229" s="122"/>
      <c r="G229" s="122"/>
      <c r="H229" s="122"/>
      <c r="I229" s="122"/>
      <c r="J229" s="122"/>
      <c r="K229" s="122"/>
      <c r="L229" s="122"/>
      <c r="M229" s="122"/>
      <c r="N229" s="122"/>
      <c r="O229" s="122"/>
      <c r="P229" s="122"/>
      <c r="Q229" s="122"/>
      <c r="R229" s="122" t="s">
        <v>155</v>
      </c>
      <c r="S229" s="122"/>
      <c r="T229" s="122"/>
      <c r="U229" s="122"/>
      <c r="V229" s="122"/>
      <c r="W229" s="122"/>
      <c r="X229" s="122"/>
      <c r="Y229" s="122"/>
      <c r="Z229" s="122"/>
      <c r="AA229" s="121"/>
      <c r="AB229" s="121"/>
      <c r="AC229" s="121"/>
      <c r="AD229" s="121"/>
      <c r="AE229" s="15"/>
      <c r="AF229" s="15"/>
      <c r="AG229" s="15"/>
      <c r="AH229" s="15"/>
      <c r="AI229" s="15"/>
      <c r="AJ229" s="15"/>
      <c r="AK229" s="15"/>
      <c r="AL229" s="15"/>
      <c r="AM229" s="15"/>
      <c r="AN229" s="15"/>
      <c r="AO229" s="15"/>
    </row>
    <row r="230" spans="2:42" ht="10.5" customHeight="1" x14ac:dyDescent="0.2">
      <c r="B230" s="108"/>
      <c r="C230" s="228" t="s">
        <v>6</v>
      </c>
      <c r="D230" s="228" t="s">
        <v>2</v>
      </c>
      <c r="E230" s="107"/>
      <c r="F230" s="107" t="s">
        <v>92</v>
      </c>
      <c r="G230" s="107"/>
      <c r="H230" s="122"/>
      <c r="I230" s="122"/>
      <c r="J230" s="122"/>
      <c r="K230" s="122"/>
      <c r="L230" s="122"/>
      <c r="M230" s="122"/>
      <c r="N230" s="122"/>
      <c r="O230" s="122"/>
      <c r="P230" s="122"/>
      <c r="Q230" s="122"/>
      <c r="R230" s="122"/>
      <c r="S230" s="122"/>
      <c r="T230" s="263" t="s">
        <v>91</v>
      </c>
      <c r="U230" s="263" t="s">
        <v>2</v>
      </c>
      <c r="V230" s="250" t="s">
        <v>92</v>
      </c>
      <c r="W230" s="250"/>
      <c r="X230" s="109" t="s">
        <v>3</v>
      </c>
      <c r="Y230" s="250" t="s">
        <v>93</v>
      </c>
      <c r="Z230" s="250"/>
      <c r="AA230" s="121"/>
      <c r="AB230" s="121"/>
      <c r="AC230" s="121"/>
      <c r="AD230" s="121"/>
      <c r="AE230" s="15"/>
      <c r="AF230" s="15"/>
      <c r="AG230" s="15"/>
      <c r="AH230" s="15"/>
      <c r="AI230" s="15"/>
      <c r="AJ230" s="15"/>
      <c r="AK230" s="15"/>
      <c r="AL230" s="15"/>
      <c r="AM230" s="15"/>
      <c r="AN230" s="15"/>
      <c r="AO230" s="15"/>
    </row>
    <row r="231" spans="2:42" ht="10.5" customHeight="1" x14ac:dyDescent="0.2">
      <c r="B231" s="108"/>
      <c r="C231" s="228"/>
      <c r="D231" s="228"/>
      <c r="E231" s="228" t="s">
        <v>153</v>
      </c>
      <c r="F231" s="228"/>
      <c r="G231" s="228"/>
      <c r="H231" s="122"/>
      <c r="I231" s="122"/>
      <c r="J231" s="122"/>
      <c r="K231" s="122"/>
      <c r="L231" s="122"/>
      <c r="M231" s="122"/>
      <c r="N231" s="122"/>
      <c r="O231" s="122"/>
      <c r="P231" s="122"/>
      <c r="Q231" s="122"/>
      <c r="R231" s="122"/>
      <c r="S231" s="122"/>
      <c r="T231" s="263"/>
      <c r="U231" s="263"/>
      <c r="V231" s="263" t="s">
        <v>94</v>
      </c>
      <c r="W231" s="263"/>
      <c r="X231" s="263"/>
      <c r="Y231" s="263"/>
      <c r="Z231" s="263"/>
      <c r="AA231" s="121"/>
      <c r="AB231" s="121"/>
      <c r="AC231" s="121"/>
      <c r="AD231" s="121"/>
      <c r="AE231" s="15"/>
      <c r="AF231" s="15"/>
      <c r="AG231" s="15"/>
      <c r="AH231" s="15"/>
      <c r="AI231" s="15"/>
      <c r="AJ231" s="15"/>
      <c r="AK231" s="15"/>
      <c r="AL231" s="15"/>
      <c r="AM231" s="15"/>
      <c r="AN231" s="15"/>
      <c r="AO231" s="15"/>
    </row>
    <row r="232" spans="2:42" ht="10.5" customHeight="1" x14ac:dyDescent="0.2">
      <c r="B232" s="108"/>
      <c r="C232" s="108"/>
      <c r="D232" s="228" t="s">
        <v>2</v>
      </c>
      <c r="E232" s="266">
        <f t="shared" ref="E232" si="153">Y222+AE222</f>
        <v>600</v>
      </c>
      <c r="F232" s="266"/>
      <c r="G232" s="266"/>
      <c r="H232" s="122"/>
      <c r="I232" s="122"/>
      <c r="J232" s="122"/>
      <c r="K232" s="122"/>
      <c r="L232" s="121"/>
      <c r="M232" s="121"/>
      <c r="N232" s="121"/>
      <c r="O232" s="121"/>
      <c r="P232" s="121"/>
      <c r="Q232" s="121"/>
      <c r="R232" s="121"/>
      <c r="S232" s="263">
        <f t="shared" ref="S232" si="154">R225*100</f>
        <v>95</v>
      </c>
      <c r="T232" s="263"/>
      <c r="U232" s="263" t="s">
        <v>2</v>
      </c>
      <c r="V232" s="250" t="s">
        <v>92</v>
      </c>
      <c r="W232" s="250"/>
      <c r="X232" s="250"/>
      <c r="Y232" s="107" t="s">
        <v>3</v>
      </c>
      <c r="Z232" s="250">
        <f t="shared" ref="Z232" si="155">AB227</f>
        <v>128</v>
      </c>
      <c r="AA232" s="250"/>
      <c r="AB232" s="250"/>
      <c r="AC232" s="121"/>
      <c r="AD232" s="121"/>
      <c r="AE232" s="15"/>
      <c r="AF232" s="15"/>
      <c r="AG232" s="15"/>
      <c r="AH232" s="15"/>
      <c r="AI232" s="15"/>
      <c r="AJ232" s="15"/>
      <c r="AK232" s="15"/>
      <c r="AL232" s="15"/>
      <c r="AM232" s="15"/>
      <c r="AN232" s="15"/>
      <c r="AO232" s="15"/>
    </row>
    <row r="233" spans="2:42" ht="10.5" customHeight="1" x14ac:dyDescent="0.2">
      <c r="B233" s="108"/>
      <c r="C233" s="108"/>
      <c r="D233" s="228"/>
      <c r="E233" s="265">
        <f t="shared" ref="E233" si="156">F224</f>
        <v>17.600000000000001</v>
      </c>
      <c r="F233" s="228"/>
      <c r="G233" s="228"/>
      <c r="H233" s="122"/>
      <c r="I233" s="122"/>
      <c r="J233" s="122"/>
      <c r="K233" s="122"/>
      <c r="L233" s="121"/>
      <c r="M233" s="121"/>
      <c r="N233" s="121"/>
      <c r="O233" s="121"/>
      <c r="P233" s="121"/>
      <c r="Q233" s="121"/>
      <c r="R233" s="121"/>
      <c r="S233" s="263"/>
      <c r="T233" s="263"/>
      <c r="U233" s="263"/>
      <c r="V233" s="263">
        <f t="shared" ref="V233" si="157">G227</f>
        <v>145.30000000000001</v>
      </c>
      <c r="W233" s="263"/>
      <c r="X233" s="263"/>
      <c r="Y233" s="263"/>
      <c r="Z233" s="263"/>
      <c r="AA233" s="263"/>
      <c r="AB233" s="263"/>
      <c r="AC233" s="121"/>
      <c r="AD233" s="121"/>
      <c r="AE233" s="15"/>
      <c r="AF233" s="15"/>
      <c r="AG233" s="15"/>
      <c r="AH233" s="15"/>
      <c r="AI233" s="15"/>
      <c r="AJ233" s="15"/>
      <c r="AK233" s="15"/>
      <c r="AL233" s="15"/>
      <c r="AM233" s="15"/>
      <c r="AN233" s="15"/>
      <c r="AO233" s="15"/>
    </row>
    <row r="234" spans="2:42" ht="10.5" customHeight="1" x14ac:dyDescent="0.2">
      <c r="B234" s="122"/>
      <c r="C234" s="122"/>
      <c r="D234" s="263" t="s">
        <v>2</v>
      </c>
      <c r="E234" s="264">
        <f t="shared" ref="E234" si="158">ROUND(E232/E233,2)</f>
        <v>34.090000000000003</v>
      </c>
      <c r="F234" s="264"/>
      <c r="G234" s="264"/>
      <c r="H234" s="263" t="s">
        <v>23</v>
      </c>
      <c r="I234" s="263"/>
      <c r="J234" s="122"/>
      <c r="K234" s="122"/>
      <c r="L234" s="122"/>
      <c r="M234" s="121"/>
      <c r="N234" s="121"/>
      <c r="O234" s="121"/>
      <c r="P234" s="121"/>
      <c r="Q234" s="121"/>
      <c r="R234" s="121"/>
      <c r="S234" s="263" t="s">
        <v>104</v>
      </c>
      <c r="T234" s="263"/>
      <c r="U234" s="263" t="s">
        <v>2</v>
      </c>
      <c r="V234" s="250">
        <f t="shared" ref="V234" si="159">S232</f>
        <v>95</v>
      </c>
      <c r="W234" s="250"/>
      <c r="X234" s="250"/>
      <c r="Y234" s="107" t="s">
        <v>3</v>
      </c>
      <c r="Z234" s="250">
        <f t="shared" ref="Z234" si="160">V233</f>
        <v>145.30000000000001</v>
      </c>
      <c r="AA234" s="250"/>
      <c r="AB234" s="250"/>
      <c r="AC234" s="121"/>
      <c r="AD234" s="121"/>
      <c r="AE234" s="15"/>
      <c r="AF234" s="15"/>
      <c r="AG234" s="15"/>
      <c r="AH234" s="15"/>
      <c r="AI234" s="15"/>
      <c r="AJ234" s="15"/>
      <c r="AK234" s="15"/>
      <c r="AL234" s="15"/>
      <c r="AM234" s="15"/>
      <c r="AN234" s="15"/>
      <c r="AO234" s="15"/>
    </row>
    <row r="235" spans="2:42" ht="10.5" customHeight="1" x14ac:dyDescent="0.2">
      <c r="B235" s="122"/>
      <c r="C235" s="122"/>
      <c r="D235" s="263"/>
      <c r="E235" s="264"/>
      <c r="F235" s="264"/>
      <c r="G235" s="264"/>
      <c r="H235" s="263"/>
      <c r="I235" s="263"/>
      <c r="J235" s="122"/>
      <c r="K235" s="122"/>
      <c r="L235" s="122"/>
      <c r="M235" s="121"/>
      <c r="N235" s="121"/>
      <c r="O235" s="121"/>
      <c r="P235" s="121"/>
      <c r="Q235" s="121"/>
      <c r="R235" s="121"/>
      <c r="S235" s="263"/>
      <c r="T235" s="263"/>
      <c r="U235" s="263"/>
      <c r="V235" s="263">
        <f t="shared" ref="V235" si="161">Z232</f>
        <v>128</v>
      </c>
      <c r="W235" s="263"/>
      <c r="X235" s="263"/>
      <c r="Y235" s="263"/>
      <c r="Z235" s="263"/>
      <c r="AA235" s="263"/>
      <c r="AB235" s="263"/>
      <c r="AC235" s="121"/>
      <c r="AD235" s="121"/>
      <c r="AE235" s="15"/>
      <c r="AF235" s="15"/>
      <c r="AG235" s="15"/>
      <c r="AH235" s="15"/>
      <c r="AI235" s="15"/>
      <c r="AJ235" s="15"/>
      <c r="AK235" s="15"/>
      <c r="AL235" s="15"/>
      <c r="AM235" s="15"/>
      <c r="AN235" s="15"/>
      <c r="AO235" s="15"/>
    </row>
    <row r="236" spans="2:42" ht="10.5" customHeight="1" x14ac:dyDescent="0.2">
      <c r="B236" s="121"/>
      <c r="C236" s="121"/>
      <c r="D236" s="121"/>
      <c r="E236" s="121"/>
      <c r="F236" s="121"/>
      <c r="G236" s="121"/>
      <c r="H236" s="121"/>
      <c r="I236" s="121"/>
      <c r="J236" s="121"/>
      <c r="K236" s="121"/>
      <c r="L236" s="121"/>
      <c r="M236" s="121"/>
      <c r="N236" s="121"/>
      <c r="O236" s="121"/>
      <c r="P236" s="121"/>
      <c r="Q236" s="121"/>
      <c r="R236" s="121"/>
      <c r="S236" s="121"/>
      <c r="T236" s="121"/>
      <c r="U236" s="263" t="s">
        <v>4</v>
      </c>
      <c r="V236" s="272">
        <f t="shared" ref="V236" si="162">ROUND(V234*Z234/V235,2)</f>
        <v>107.84</v>
      </c>
      <c r="W236" s="272"/>
      <c r="X236" s="272"/>
      <c r="Y236" s="272"/>
      <c r="Z236" s="263" t="s">
        <v>213</v>
      </c>
      <c r="AA236" s="263"/>
      <c r="AB236" s="121"/>
      <c r="AC236" s="121"/>
      <c r="AD236" s="121"/>
      <c r="AE236" s="15"/>
      <c r="AF236" s="15"/>
      <c r="AG236" s="15"/>
      <c r="AH236" s="15"/>
      <c r="AI236" s="15"/>
      <c r="AJ236" s="15"/>
      <c r="AK236" s="15"/>
      <c r="AL236" s="15"/>
    </row>
    <row r="237" spans="2:42" ht="10.5" customHeight="1" x14ac:dyDescent="0.2">
      <c r="B237" s="262">
        <f t="shared" ref="B237" si="163">O222*100</f>
        <v>710</v>
      </c>
      <c r="C237" s="262"/>
      <c r="D237" s="121" t="s">
        <v>24</v>
      </c>
      <c r="E237" s="263">
        <f t="shared" ref="E237" si="164">E234</f>
        <v>34.090000000000003</v>
      </c>
      <c r="F237" s="263"/>
      <c r="G237" s="263"/>
      <c r="H237" s="121" t="s">
        <v>2</v>
      </c>
      <c r="I237" s="271">
        <f t="shared" ref="I237" si="165">B237+E237</f>
        <v>744.09</v>
      </c>
      <c r="J237" s="271"/>
      <c r="K237" s="271"/>
      <c r="L237" s="121" t="s">
        <v>23</v>
      </c>
      <c r="M237" s="121"/>
      <c r="N237" s="121"/>
      <c r="O237" s="121"/>
      <c r="P237" s="121"/>
      <c r="Q237" s="121"/>
      <c r="R237" s="121"/>
      <c r="S237" s="121"/>
      <c r="T237" s="121"/>
      <c r="U237" s="263"/>
      <c r="V237" s="272"/>
      <c r="W237" s="272"/>
      <c r="X237" s="272"/>
      <c r="Y237" s="272"/>
      <c r="Z237" s="263"/>
      <c r="AA237" s="263"/>
      <c r="AB237" s="121"/>
      <c r="AC237" s="121"/>
      <c r="AD237" s="121"/>
      <c r="AE237" s="15"/>
      <c r="AF237" s="15"/>
      <c r="AG237" s="15"/>
      <c r="AH237" s="15"/>
      <c r="AI237" s="15"/>
      <c r="AJ237" s="15"/>
      <c r="AK237" s="15"/>
      <c r="AL237" s="15"/>
    </row>
    <row r="238" spans="2:42" ht="10.5" customHeight="1" x14ac:dyDescent="0.2">
      <c r="B238" s="121"/>
      <c r="C238" s="121"/>
      <c r="D238" s="121"/>
      <c r="E238" s="121"/>
      <c r="F238" s="121"/>
      <c r="G238" s="121"/>
      <c r="H238" s="121" t="s">
        <v>211</v>
      </c>
      <c r="I238" s="272">
        <f t="shared" ref="I238" si="166">ROUND(I237/100,3)</f>
        <v>7.4409999999999998</v>
      </c>
      <c r="J238" s="272"/>
      <c r="K238" s="272"/>
      <c r="L238" s="121" t="s">
        <v>25</v>
      </c>
      <c r="M238" s="121"/>
      <c r="N238" s="121"/>
      <c r="O238" s="121"/>
      <c r="P238" s="121"/>
      <c r="Q238" s="121"/>
      <c r="R238" s="121"/>
      <c r="S238" s="121"/>
      <c r="T238" s="121"/>
      <c r="U238" s="121"/>
      <c r="V238" s="121"/>
      <c r="W238" s="121"/>
      <c r="X238" s="121"/>
      <c r="Y238" s="121"/>
      <c r="Z238" s="121"/>
      <c r="AA238" s="121"/>
      <c r="AB238" s="121"/>
      <c r="AC238" s="121"/>
      <c r="AD238" s="121"/>
      <c r="AE238" s="15"/>
      <c r="AF238" s="15"/>
      <c r="AG238" s="15"/>
      <c r="AH238" s="15"/>
      <c r="AI238" s="15"/>
      <c r="AJ238" s="15"/>
      <c r="AK238" s="15"/>
      <c r="AL238" s="15"/>
    </row>
    <row r="239" spans="2:42" ht="10.5" customHeight="1" x14ac:dyDescent="0.2">
      <c r="B239" s="122" t="s">
        <v>273</v>
      </c>
    </row>
    <row r="240" spans="2:42" ht="10.5" customHeight="1" x14ac:dyDescent="0.2">
      <c r="B240" s="152" t="s">
        <v>200</v>
      </c>
      <c r="C240" s="253"/>
      <c r="D240" s="253"/>
      <c r="E240" s="253"/>
      <c r="F240" s="253"/>
      <c r="G240" s="253"/>
      <c r="H240" s="253"/>
      <c r="I240" s="253"/>
      <c r="J240" s="253"/>
      <c r="K240" s="253"/>
      <c r="L240" s="253"/>
      <c r="M240" s="253"/>
      <c r="N240" s="253"/>
      <c r="O240" s="269">
        <v>7.11</v>
      </c>
      <c r="P240" s="269"/>
      <c r="Q240" s="269"/>
      <c r="R240" s="116" t="s">
        <v>201</v>
      </c>
      <c r="S240" s="116"/>
      <c r="T240" s="116"/>
      <c r="U240" s="116"/>
      <c r="V240" s="116"/>
      <c r="W240" s="116"/>
      <c r="X240" s="116"/>
      <c r="Y240" s="257">
        <v>580</v>
      </c>
      <c r="Z240" s="257"/>
      <c r="AA240" s="116" t="s">
        <v>202</v>
      </c>
      <c r="AB240" s="116"/>
      <c r="AC240" s="116"/>
      <c r="AD240" s="116"/>
      <c r="AE240" s="257">
        <v>190</v>
      </c>
      <c r="AF240" s="257"/>
      <c r="AG240" s="116" t="s">
        <v>203</v>
      </c>
      <c r="AH240" s="116"/>
      <c r="AI240" s="116"/>
      <c r="AJ240" s="116"/>
      <c r="AK240" s="116"/>
      <c r="AL240" s="116"/>
      <c r="AM240" s="116"/>
      <c r="AN240" s="116"/>
      <c r="AO240" s="116"/>
      <c r="AP240" s="16"/>
    </row>
    <row r="241" spans="2:42" ht="10.5" customHeight="1" x14ac:dyDescent="0.2">
      <c r="B241" s="258" t="s">
        <v>204</v>
      </c>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17"/>
    </row>
    <row r="242" spans="2:42" ht="10.5" customHeight="1" x14ac:dyDescent="0.2">
      <c r="B242" s="119" t="s">
        <v>205</v>
      </c>
      <c r="C242" s="117"/>
      <c r="D242" s="117"/>
      <c r="E242" s="117"/>
      <c r="F242" s="270">
        <v>17.3</v>
      </c>
      <c r="G242" s="270"/>
      <c r="H242" s="270"/>
      <c r="I242" s="117" t="s">
        <v>206</v>
      </c>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2"/>
      <c r="AP242" s="17"/>
    </row>
    <row r="243" spans="2:42" ht="10.5" customHeight="1" x14ac:dyDescent="0.2">
      <c r="B243" s="260" t="s">
        <v>207</v>
      </c>
      <c r="C243" s="261"/>
      <c r="D243" s="261"/>
      <c r="E243" s="261"/>
      <c r="F243" s="261"/>
      <c r="G243" s="261"/>
      <c r="H243" s="261"/>
      <c r="I243" s="261"/>
      <c r="J243" s="261"/>
      <c r="K243" s="261"/>
      <c r="L243" s="261"/>
      <c r="M243" s="261"/>
      <c r="N243" s="261"/>
      <c r="O243" s="261"/>
      <c r="P243" s="261"/>
      <c r="Q243" s="261"/>
      <c r="R243" s="273">
        <v>0.85</v>
      </c>
      <c r="S243" s="273"/>
      <c r="T243" s="261" t="s">
        <v>208</v>
      </c>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17"/>
    </row>
    <row r="244" spans="2:42" ht="10.5" customHeight="1" x14ac:dyDescent="0.2">
      <c r="B244" s="119" t="s">
        <v>371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99"/>
    </row>
    <row r="245" spans="2:42" ht="10.5" customHeight="1" x14ac:dyDescent="0.2">
      <c r="B245" s="120" t="s">
        <v>370</v>
      </c>
      <c r="C245" s="109"/>
      <c r="D245" s="109"/>
      <c r="E245" s="109"/>
      <c r="F245" s="109"/>
      <c r="G245" s="268">
        <v>138</v>
      </c>
      <c r="H245" s="268"/>
      <c r="I245" s="268"/>
      <c r="J245" s="109" t="s">
        <v>209</v>
      </c>
      <c r="K245" s="109"/>
      <c r="L245" s="1"/>
      <c r="M245" s="1"/>
      <c r="N245" s="1"/>
      <c r="O245" s="109"/>
      <c r="P245" s="109"/>
      <c r="Q245" s="109"/>
      <c r="R245" s="109"/>
      <c r="S245" s="109"/>
      <c r="T245" s="109"/>
      <c r="U245" s="109"/>
      <c r="V245" s="109"/>
      <c r="W245" s="109"/>
      <c r="X245" s="109"/>
      <c r="Y245" s="109"/>
      <c r="Z245" s="109"/>
      <c r="AA245" s="109"/>
      <c r="AB245" s="268">
        <v>118</v>
      </c>
      <c r="AC245" s="268"/>
      <c r="AD245" s="267" t="s">
        <v>210</v>
      </c>
      <c r="AE245" s="267"/>
      <c r="AF245" s="267"/>
      <c r="AG245" s="267"/>
      <c r="AH245" s="109"/>
      <c r="AI245" s="109"/>
      <c r="AJ245" s="1"/>
      <c r="AK245" s="1"/>
      <c r="AL245" s="1"/>
      <c r="AM245" s="1"/>
      <c r="AN245" s="1"/>
      <c r="AO245" s="1"/>
      <c r="AP245" s="19"/>
    </row>
    <row r="246" spans="2:42" ht="10.5" customHeight="1" x14ac:dyDescent="0.2">
      <c r="B246" s="121"/>
      <c r="C246" s="121"/>
      <c r="D246" s="121"/>
      <c r="E246" s="121"/>
      <c r="F246" s="121"/>
      <c r="G246" s="121"/>
      <c r="H246" s="121"/>
      <c r="I246" s="121"/>
      <c r="J246" s="121"/>
      <c r="K246" s="121"/>
      <c r="L246" s="121"/>
      <c r="M246" s="121"/>
      <c r="N246" s="121"/>
      <c r="O246" s="121"/>
      <c r="P246" s="121"/>
      <c r="Q246" s="121"/>
      <c r="R246" s="121"/>
      <c r="S246" s="121"/>
      <c r="T246" s="121"/>
      <c r="U246" s="122"/>
      <c r="V246" s="122"/>
      <c r="W246" s="122"/>
      <c r="X246" s="122"/>
      <c r="Y246" s="122"/>
      <c r="Z246" s="122"/>
      <c r="AA246" s="122"/>
      <c r="AB246" s="122"/>
      <c r="AC246" s="122"/>
      <c r="AD246" s="122"/>
    </row>
    <row r="247" spans="2:42" ht="10.5" customHeight="1" x14ac:dyDescent="0.2">
      <c r="B247" s="122" t="s">
        <v>120</v>
      </c>
      <c r="C247" s="122"/>
      <c r="D247" s="122"/>
      <c r="E247" s="122"/>
      <c r="F247" s="122"/>
      <c r="G247" s="122"/>
      <c r="H247" s="122"/>
      <c r="I247" s="122"/>
      <c r="J247" s="122"/>
      <c r="K247" s="122"/>
      <c r="L247" s="122"/>
      <c r="M247" s="122"/>
      <c r="N247" s="122"/>
      <c r="O247" s="122"/>
      <c r="P247" s="122"/>
      <c r="Q247" s="122"/>
      <c r="R247" s="122" t="s">
        <v>155</v>
      </c>
      <c r="S247" s="122"/>
      <c r="T247" s="122"/>
      <c r="U247" s="122"/>
      <c r="V247" s="122"/>
      <c r="W247" s="122"/>
      <c r="X247" s="122"/>
      <c r="Y247" s="122"/>
      <c r="Z247" s="122"/>
      <c r="AA247" s="121"/>
      <c r="AB247" s="121"/>
      <c r="AC247" s="121"/>
      <c r="AD247" s="121"/>
      <c r="AE247" s="15"/>
      <c r="AF247" s="15"/>
      <c r="AG247" s="15"/>
      <c r="AH247" s="15"/>
      <c r="AI247" s="15"/>
      <c r="AJ247" s="15"/>
      <c r="AK247" s="15"/>
      <c r="AL247" s="15"/>
      <c r="AM247" s="15"/>
      <c r="AN247" s="15"/>
      <c r="AO247" s="15"/>
    </row>
    <row r="248" spans="2:42" ht="10.5" customHeight="1" x14ac:dyDescent="0.2">
      <c r="B248" s="108"/>
      <c r="C248" s="228" t="s">
        <v>6</v>
      </c>
      <c r="D248" s="228" t="s">
        <v>2</v>
      </c>
      <c r="E248" s="107"/>
      <c r="F248" s="107" t="s">
        <v>92</v>
      </c>
      <c r="G248" s="107"/>
      <c r="H248" s="122"/>
      <c r="I248" s="122"/>
      <c r="J248" s="122"/>
      <c r="K248" s="122"/>
      <c r="L248" s="122"/>
      <c r="M248" s="122"/>
      <c r="N248" s="122"/>
      <c r="O248" s="122"/>
      <c r="P248" s="122"/>
      <c r="Q248" s="122"/>
      <c r="R248" s="122"/>
      <c r="S248" s="122"/>
      <c r="T248" s="263" t="s">
        <v>91</v>
      </c>
      <c r="U248" s="263" t="s">
        <v>2</v>
      </c>
      <c r="V248" s="250" t="s">
        <v>92</v>
      </c>
      <c r="W248" s="250"/>
      <c r="X248" s="109" t="s">
        <v>3</v>
      </c>
      <c r="Y248" s="250" t="s">
        <v>93</v>
      </c>
      <c r="Z248" s="250"/>
      <c r="AA248" s="121"/>
      <c r="AB248" s="121"/>
      <c r="AC248" s="121"/>
      <c r="AD248" s="121"/>
      <c r="AE248" s="15"/>
      <c r="AF248" s="15"/>
      <c r="AG248" s="15"/>
      <c r="AH248" s="15"/>
      <c r="AI248" s="15"/>
      <c r="AJ248" s="15"/>
      <c r="AK248" s="15"/>
      <c r="AL248" s="15"/>
      <c r="AM248" s="15"/>
      <c r="AN248" s="15"/>
      <c r="AO248" s="15"/>
    </row>
    <row r="249" spans="2:42" ht="10.5" customHeight="1" x14ac:dyDescent="0.2">
      <c r="B249" s="108"/>
      <c r="C249" s="228"/>
      <c r="D249" s="228"/>
      <c r="E249" s="228" t="s">
        <v>153</v>
      </c>
      <c r="F249" s="228"/>
      <c r="G249" s="228"/>
      <c r="H249" s="122"/>
      <c r="I249" s="122"/>
      <c r="J249" s="122"/>
      <c r="K249" s="122"/>
      <c r="L249" s="122"/>
      <c r="M249" s="122"/>
      <c r="N249" s="122"/>
      <c r="O249" s="122"/>
      <c r="P249" s="122"/>
      <c r="Q249" s="122"/>
      <c r="R249" s="122"/>
      <c r="S249" s="122"/>
      <c r="T249" s="263"/>
      <c r="U249" s="263"/>
      <c r="V249" s="263" t="s">
        <v>94</v>
      </c>
      <c r="W249" s="263"/>
      <c r="X249" s="263"/>
      <c r="Y249" s="263"/>
      <c r="Z249" s="263"/>
      <c r="AA249" s="121"/>
      <c r="AB249" s="121"/>
      <c r="AC249" s="121"/>
      <c r="AD249" s="121"/>
      <c r="AE249" s="15"/>
      <c r="AF249" s="15"/>
      <c r="AG249" s="15"/>
      <c r="AH249" s="15"/>
      <c r="AI249" s="15"/>
      <c r="AJ249" s="15"/>
      <c r="AK249" s="15"/>
      <c r="AL249" s="15"/>
      <c r="AM249" s="15"/>
      <c r="AN249" s="15"/>
      <c r="AO249" s="15"/>
    </row>
    <row r="250" spans="2:42" ht="10.5" customHeight="1" x14ac:dyDescent="0.2">
      <c r="B250" s="108"/>
      <c r="C250" s="108"/>
      <c r="D250" s="228" t="s">
        <v>2</v>
      </c>
      <c r="E250" s="266">
        <f t="shared" ref="E250" si="167">Y240+AE240</f>
        <v>770</v>
      </c>
      <c r="F250" s="266"/>
      <c r="G250" s="266"/>
      <c r="H250" s="122"/>
      <c r="I250" s="122"/>
      <c r="J250" s="122"/>
      <c r="K250" s="122"/>
      <c r="L250" s="121"/>
      <c r="M250" s="121"/>
      <c r="N250" s="121"/>
      <c r="O250" s="121"/>
      <c r="P250" s="121"/>
      <c r="Q250" s="121"/>
      <c r="R250" s="121"/>
      <c r="S250" s="263">
        <f t="shared" ref="S250" si="168">R243*100</f>
        <v>85</v>
      </c>
      <c r="T250" s="263"/>
      <c r="U250" s="263" t="s">
        <v>2</v>
      </c>
      <c r="V250" s="250" t="s">
        <v>92</v>
      </c>
      <c r="W250" s="250"/>
      <c r="X250" s="250"/>
      <c r="Y250" s="107" t="s">
        <v>3</v>
      </c>
      <c r="Z250" s="250">
        <f t="shared" ref="Z250" si="169">AB245</f>
        <v>118</v>
      </c>
      <c r="AA250" s="250"/>
      <c r="AB250" s="250"/>
      <c r="AC250" s="121"/>
      <c r="AD250" s="121"/>
      <c r="AE250" s="15"/>
      <c r="AF250" s="15"/>
      <c r="AG250" s="15"/>
      <c r="AH250" s="15"/>
      <c r="AI250" s="15"/>
      <c r="AJ250" s="15"/>
      <c r="AK250" s="15"/>
      <c r="AL250" s="15"/>
      <c r="AM250" s="15"/>
      <c r="AN250" s="15"/>
      <c r="AO250" s="15"/>
    </row>
    <row r="251" spans="2:42" ht="10.5" customHeight="1" x14ac:dyDescent="0.2">
      <c r="B251" s="108"/>
      <c r="C251" s="108"/>
      <c r="D251" s="228"/>
      <c r="E251" s="265">
        <f t="shared" ref="E251" si="170">F242</f>
        <v>17.3</v>
      </c>
      <c r="F251" s="228"/>
      <c r="G251" s="228"/>
      <c r="H251" s="122"/>
      <c r="I251" s="122"/>
      <c r="J251" s="122"/>
      <c r="K251" s="122"/>
      <c r="L251" s="121"/>
      <c r="M251" s="121"/>
      <c r="N251" s="121"/>
      <c r="O251" s="121"/>
      <c r="P251" s="121"/>
      <c r="Q251" s="121"/>
      <c r="R251" s="121"/>
      <c r="S251" s="263"/>
      <c r="T251" s="263"/>
      <c r="U251" s="263"/>
      <c r="V251" s="263">
        <f t="shared" ref="V251" si="171">G245</f>
        <v>138</v>
      </c>
      <c r="W251" s="263"/>
      <c r="X251" s="263"/>
      <c r="Y251" s="263"/>
      <c r="Z251" s="263"/>
      <c r="AA251" s="263"/>
      <c r="AB251" s="263"/>
      <c r="AC251" s="121"/>
      <c r="AD251" s="121"/>
      <c r="AE251" s="15"/>
      <c r="AF251" s="15"/>
      <c r="AG251" s="15"/>
      <c r="AH251" s="15"/>
      <c r="AI251" s="15"/>
      <c r="AJ251" s="15"/>
      <c r="AK251" s="15"/>
      <c r="AL251" s="15"/>
      <c r="AM251" s="15"/>
      <c r="AN251" s="15"/>
      <c r="AO251" s="15"/>
    </row>
    <row r="252" spans="2:42" ht="10.5" customHeight="1" x14ac:dyDescent="0.2">
      <c r="B252" s="122"/>
      <c r="C252" s="122"/>
      <c r="D252" s="263" t="s">
        <v>2</v>
      </c>
      <c r="E252" s="264">
        <f t="shared" ref="E252" si="172">ROUND(E250/E251,2)</f>
        <v>44.51</v>
      </c>
      <c r="F252" s="264"/>
      <c r="G252" s="264"/>
      <c r="H252" s="263" t="s">
        <v>23</v>
      </c>
      <c r="I252" s="263"/>
      <c r="J252" s="122"/>
      <c r="K252" s="122"/>
      <c r="L252" s="122"/>
      <c r="M252" s="121"/>
      <c r="N252" s="121"/>
      <c r="O252" s="121"/>
      <c r="P252" s="121"/>
      <c r="Q252" s="121"/>
      <c r="R252" s="121"/>
      <c r="S252" s="263" t="s">
        <v>104</v>
      </c>
      <c r="T252" s="263"/>
      <c r="U252" s="263" t="s">
        <v>2</v>
      </c>
      <c r="V252" s="250">
        <f t="shared" ref="V252" si="173">S250</f>
        <v>85</v>
      </c>
      <c r="W252" s="250"/>
      <c r="X252" s="250"/>
      <c r="Y252" s="107" t="s">
        <v>3</v>
      </c>
      <c r="Z252" s="250">
        <f t="shared" ref="Z252" si="174">V251</f>
        <v>138</v>
      </c>
      <c r="AA252" s="250"/>
      <c r="AB252" s="250"/>
      <c r="AC252" s="121"/>
      <c r="AD252" s="121"/>
      <c r="AE252" s="15"/>
      <c r="AF252" s="15"/>
      <c r="AG252" s="15"/>
      <c r="AH252" s="15"/>
      <c r="AI252" s="15"/>
      <c r="AJ252" s="15"/>
      <c r="AK252" s="15"/>
      <c r="AL252" s="15"/>
      <c r="AM252" s="15"/>
      <c r="AN252" s="15"/>
      <c r="AO252" s="15"/>
    </row>
    <row r="253" spans="2:42" ht="10.5" customHeight="1" x14ac:dyDescent="0.2">
      <c r="B253" s="122"/>
      <c r="C253" s="122"/>
      <c r="D253" s="263"/>
      <c r="E253" s="264"/>
      <c r="F253" s="264"/>
      <c r="G253" s="264"/>
      <c r="H253" s="263"/>
      <c r="I253" s="263"/>
      <c r="J253" s="122"/>
      <c r="K253" s="122"/>
      <c r="L253" s="122"/>
      <c r="M253" s="121"/>
      <c r="N253" s="121"/>
      <c r="O253" s="121"/>
      <c r="P253" s="121"/>
      <c r="Q253" s="121"/>
      <c r="R253" s="121"/>
      <c r="S253" s="263"/>
      <c r="T253" s="263"/>
      <c r="U253" s="263"/>
      <c r="V253" s="263">
        <f t="shared" ref="V253" si="175">Z250</f>
        <v>118</v>
      </c>
      <c r="W253" s="263"/>
      <c r="X253" s="263"/>
      <c r="Y253" s="263"/>
      <c r="Z253" s="263"/>
      <c r="AA253" s="263"/>
      <c r="AB253" s="263"/>
      <c r="AC253" s="121"/>
      <c r="AD253" s="121"/>
      <c r="AE253" s="15"/>
      <c r="AF253" s="15"/>
      <c r="AG253" s="15"/>
      <c r="AH253" s="15"/>
      <c r="AI253" s="15"/>
      <c r="AJ253" s="15"/>
      <c r="AK253" s="15"/>
      <c r="AL253" s="15"/>
      <c r="AM253" s="15"/>
      <c r="AN253" s="15"/>
      <c r="AO253" s="15"/>
    </row>
    <row r="254" spans="2:42" ht="10.5" customHeight="1" x14ac:dyDescent="0.2">
      <c r="B254" s="121"/>
      <c r="C254" s="121"/>
      <c r="D254" s="121"/>
      <c r="E254" s="121"/>
      <c r="F254" s="121"/>
      <c r="G254" s="121"/>
      <c r="H254" s="121"/>
      <c r="I254" s="121"/>
      <c r="J254" s="121"/>
      <c r="K254" s="121"/>
      <c r="L254" s="121"/>
      <c r="M254" s="121"/>
      <c r="N254" s="121"/>
      <c r="O254" s="121"/>
      <c r="P254" s="121"/>
      <c r="Q254" s="121"/>
      <c r="R254" s="121"/>
      <c r="S254" s="121"/>
      <c r="T254" s="121"/>
      <c r="U254" s="263" t="s">
        <v>4</v>
      </c>
      <c r="V254" s="272">
        <f t="shared" ref="V254" si="176">ROUND(V252*Z252/V253,2)</f>
        <v>99.41</v>
      </c>
      <c r="W254" s="272"/>
      <c r="X254" s="272"/>
      <c r="Y254" s="272"/>
      <c r="Z254" s="263" t="s">
        <v>213</v>
      </c>
      <c r="AA254" s="263"/>
      <c r="AB254" s="121"/>
      <c r="AC254" s="121"/>
      <c r="AD254" s="121"/>
      <c r="AE254" s="15"/>
      <c r="AF254" s="15"/>
      <c r="AG254" s="15"/>
      <c r="AH254" s="15"/>
      <c r="AI254" s="15"/>
      <c r="AJ254" s="15"/>
      <c r="AK254" s="15"/>
      <c r="AL254" s="15"/>
    </row>
    <row r="255" spans="2:42" ht="10.5" customHeight="1" x14ac:dyDescent="0.2">
      <c r="B255" s="262">
        <f t="shared" ref="B255" si="177">O240*100</f>
        <v>711</v>
      </c>
      <c r="C255" s="262"/>
      <c r="D255" s="121" t="s">
        <v>24</v>
      </c>
      <c r="E255" s="263">
        <f t="shared" ref="E255" si="178">E252</f>
        <v>44.51</v>
      </c>
      <c r="F255" s="263"/>
      <c r="G255" s="263"/>
      <c r="H255" s="121" t="s">
        <v>2</v>
      </c>
      <c r="I255" s="271">
        <f t="shared" ref="I255" si="179">B255+E255</f>
        <v>755.51</v>
      </c>
      <c r="J255" s="271"/>
      <c r="K255" s="271"/>
      <c r="L255" s="121" t="s">
        <v>23</v>
      </c>
      <c r="M255" s="121"/>
      <c r="N255" s="121"/>
      <c r="O255" s="121"/>
      <c r="P255" s="121"/>
      <c r="Q255" s="121"/>
      <c r="R255" s="121"/>
      <c r="S255" s="121"/>
      <c r="T255" s="121"/>
      <c r="U255" s="263"/>
      <c r="V255" s="272"/>
      <c r="W255" s="272"/>
      <c r="X255" s="272"/>
      <c r="Y255" s="272"/>
      <c r="Z255" s="263"/>
      <c r="AA255" s="263"/>
      <c r="AB255" s="121"/>
      <c r="AC255" s="121"/>
      <c r="AD255" s="121"/>
      <c r="AE255" s="15"/>
      <c r="AF255" s="15"/>
      <c r="AG255" s="15"/>
      <c r="AH255" s="15"/>
      <c r="AI255" s="15"/>
      <c r="AJ255" s="15"/>
      <c r="AK255" s="15"/>
      <c r="AL255" s="15"/>
    </row>
    <row r="256" spans="2:42" ht="10.5" customHeight="1" x14ac:dyDescent="0.2">
      <c r="B256" s="121"/>
      <c r="C256" s="121"/>
      <c r="D256" s="121"/>
      <c r="E256" s="121"/>
      <c r="F256" s="121"/>
      <c r="G256" s="121"/>
      <c r="H256" s="121" t="s">
        <v>211</v>
      </c>
      <c r="I256" s="272">
        <f t="shared" ref="I256" si="180">ROUND(I255/100,3)</f>
        <v>7.5549999999999997</v>
      </c>
      <c r="J256" s="272"/>
      <c r="K256" s="272"/>
      <c r="L256" s="121" t="s">
        <v>25</v>
      </c>
      <c r="M256" s="121"/>
      <c r="N256" s="121"/>
      <c r="O256" s="121"/>
      <c r="P256" s="121"/>
      <c r="Q256" s="121"/>
      <c r="R256" s="121"/>
      <c r="S256" s="121"/>
      <c r="T256" s="121"/>
      <c r="U256" s="121"/>
      <c r="V256" s="121"/>
      <c r="W256" s="121"/>
      <c r="X256" s="121"/>
      <c r="Y256" s="121"/>
      <c r="Z256" s="121"/>
      <c r="AA256" s="121"/>
      <c r="AB256" s="121"/>
      <c r="AC256" s="121"/>
      <c r="AD256" s="121"/>
      <c r="AE256" s="15"/>
      <c r="AF256" s="15"/>
      <c r="AG256" s="15"/>
      <c r="AH256" s="15"/>
      <c r="AI256" s="15"/>
      <c r="AJ256" s="15"/>
      <c r="AK256" s="15"/>
      <c r="AL256" s="15"/>
    </row>
    <row r="257" spans="2:42" ht="10.5" customHeight="1" x14ac:dyDescent="0.2">
      <c r="B257" s="122" t="s">
        <v>267</v>
      </c>
    </row>
    <row r="258" spans="2:42" ht="10.5" customHeight="1" x14ac:dyDescent="0.2">
      <c r="B258" s="152" t="s">
        <v>200</v>
      </c>
      <c r="C258" s="253"/>
      <c r="D258" s="253"/>
      <c r="E258" s="253"/>
      <c r="F258" s="253"/>
      <c r="G258" s="253"/>
      <c r="H258" s="253"/>
      <c r="I258" s="253"/>
      <c r="J258" s="253"/>
      <c r="K258" s="253"/>
      <c r="L258" s="253"/>
      <c r="M258" s="253"/>
      <c r="N258" s="253"/>
      <c r="O258" s="269">
        <v>6.65</v>
      </c>
      <c r="P258" s="269"/>
      <c r="Q258" s="269"/>
      <c r="R258" s="116" t="s">
        <v>201</v>
      </c>
      <c r="S258" s="116"/>
      <c r="T258" s="116"/>
      <c r="U258" s="116"/>
      <c r="V258" s="116"/>
      <c r="W258" s="116"/>
      <c r="X258" s="116"/>
      <c r="Y258" s="257">
        <v>600</v>
      </c>
      <c r="Z258" s="257"/>
      <c r="AA258" s="116" t="s">
        <v>202</v>
      </c>
      <c r="AB258" s="116"/>
      <c r="AC258" s="116"/>
      <c r="AD258" s="116"/>
      <c r="AE258" s="257">
        <v>210</v>
      </c>
      <c r="AF258" s="257"/>
      <c r="AG258" s="116" t="s">
        <v>203</v>
      </c>
      <c r="AH258" s="116"/>
      <c r="AI258" s="116"/>
      <c r="AJ258" s="116"/>
      <c r="AK258" s="116"/>
      <c r="AL258" s="116"/>
      <c r="AM258" s="116"/>
      <c r="AN258" s="116"/>
      <c r="AO258" s="116"/>
      <c r="AP258" s="16"/>
    </row>
    <row r="259" spans="2:42" ht="10.5" customHeight="1" x14ac:dyDescent="0.2">
      <c r="B259" s="258" t="s">
        <v>204</v>
      </c>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17"/>
    </row>
    <row r="260" spans="2:42" ht="10.5" customHeight="1" x14ac:dyDescent="0.2">
      <c r="B260" s="119" t="s">
        <v>205</v>
      </c>
      <c r="C260" s="117"/>
      <c r="D260" s="117"/>
      <c r="E260" s="117"/>
      <c r="F260" s="270">
        <v>18.8</v>
      </c>
      <c r="G260" s="270"/>
      <c r="H260" s="270"/>
      <c r="I260" s="117" t="s">
        <v>206</v>
      </c>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2"/>
      <c r="AP260" s="17"/>
    </row>
    <row r="261" spans="2:42" ht="10.5" customHeight="1" x14ac:dyDescent="0.2">
      <c r="B261" s="260" t="s">
        <v>207</v>
      </c>
      <c r="C261" s="261"/>
      <c r="D261" s="261"/>
      <c r="E261" s="261"/>
      <c r="F261" s="261"/>
      <c r="G261" s="261"/>
      <c r="H261" s="261"/>
      <c r="I261" s="261"/>
      <c r="J261" s="261"/>
      <c r="K261" s="261"/>
      <c r="L261" s="261"/>
      <c r="M261" s="261"/>
      <c r="N261" s="261"/>
      <c r="O261" s="261"/>
      <c r="P261" s="261"/>
      <c r="Q261" s="261"/>
      <c r="R261" s="273">
        <v>1.05</v>
      </c>
      <c r="S261" s="273"/>
      <c r="T261" s="261" t="s">
        <v>208</v>
      </c>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17"/>
    </row>
    <row r="262" spans="2:42" ht="10.5" customHeight="1" x14ac:dyDescent="0.2">
      <c r="B262" s="119" t="s">
        <v>371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99"/>
    </row>
    <row r="263" spans="2:42" ht="10.5" customHeight="1" x14ac:dyDescent="0.2">
      <c r="B263" s="120" t="s">
        <v>370</v>
      </c>
      <c r="C263" s="109"/>
      <c r="D263" s="109"/>
      <c r="E263" s="109"/>
      <c r="F263" s="109"/>
      <c r="G263" s="268">
        <v>127</v>
      </c>
      <c r="H263" s="268"/>
      <c r="I263" s="268"/>
      <c r="J263" s="109" t="s">
        <v>209</v>
      </c>
      <c r="K263" s="109"/>
      <c r="L263" s="1"/>
      <c r="M263" s="1"/>
      <c r="N263" s="1"/>
      <c r="O263" s="109"/>
      <c r="P263" s="109"/>
      <c r="Q263" s="109"/>
      <c r="R263" s="109"/>
      <c r="S263" s="109"/>
      <c r="T263" s="109"/>
      <c r="U263" s="109"/>
      <c r="V263" s="109"/>
      <c r="W263" s="109"/>
      <c r="X263" s="109"/>
      <c r="Y263" s="109"/>
      <c r="Z263" s="109"/>
      <c r="AA263" s="109"/>
      <c r="AB263" s="268">
        <v>110</v>
      </c>
      <c r="AC263" s="268"/>
      <c r="AD263" s="267" t="s">
        <v>210</v>
      </c>
      <c r="AE263" s="267"/>
      <c r="AF263" s="267"/>
      <c r="AG263" s="267"/>
      <c r="AH263" s="109"/>
      <c r="AI263" s="109"/>
      <c r="AJ263" s="1"/>
      <c r="AK263" s="1"/>
      <c r="AL263" s="1"/>
      <c r="AM263" s="1"/>
      <c r="AN263" s="1"/>
      <c r="AO263" s="1"/>
      <c r="AP263" s="19"/>
    </row>
    <row r="264" spans="2:42" ht="10.5" customHeight="1" x14ac:dyDescent="0.2">
      <c r="B264" s="121"/>
      <c r="C264" s="121"/>
      <c r="D264" s="121"/>
      <c r="E264" s="121"/>
      <c r="F264" s="121"/>
      <c r="G264" s="121"/>
      <c r="H264" s="121"/>
      <c r="I264" s="121"/>
      <c r="J264" s="121"/>
      <c r="K264" s="121"/>
      <c r="L264" s="121"/>
      <c r="M264" s="121"/>
      <c r="N264" s="121"/>
      <c r="O264" s="121"/>
      <c r="P264" s="121"/>
      <c r="Q264" s="121"/>
      <c r="R264" s="121"/>
      <c r="S264" s="121"/>
      <c r="T264" s="121"/>
      <c r="U264" s="122"/>
      <c r="V264" s="122"/>
      <c r="W264" s="122"/>
      <c r="X264" s="122"/>
      <c r="Y264" s="122"/>
      <c r="Z264" s="122"/>
      <c r="AA264" s="122"/>
      <c r="AB264" s="122"/>
      <c r="AC264" s="122"/>
      <c r="AD264" s="122"/>
    </row>
    <row r="265" spans="2:42" ht="10.5" customHeight="1" x14ac:dyDescent="0.2">
      <c r="B265" s="122" t="s">
        <v>120</v>
      </c>
      <c r="C265" s="122"/>
      <c r="D265" s="122"/>
      <c r="E265" s="122"/>
      <c r="F265" s="122"/>
      <c r="G265" s="122"/>
      <c r="H265" s="122"/>
      <c r="I265" s="122"/>
      <c r="J265" s="122"/>
      <c r="K265" s="122"/>
      <c r="L265" s="122"/>
      <c r="M265" s="122"/>
      <c r="N265" s="122"/>
      <c r="O265" s="122"/>
      <c r="P265" s="122"/>
      <c r="Q265" s="122"/>
      <c r="R265" s="122" t="s">
        <v>155</v>
      </c>
      <c r="S265" s="122"/>
      <c r="T265" s="122"/>
      <c r="U265" s="122"/>
      <c r="V265" s="122"/>
      <c r="W265" s="122"/>
      <c r="X265" s="122"/>
      <c r="Y265" s="122"/>
      <c r="Z265" s="122"/>
      <c r="AA265" s="121"/>
      <c r="AB265" s="121"/>
      <c r="AC265" s="121"/>
      <c r="AD265" s="121"/>
      <c r="AE265" s="15"/>
      <c r="AF265" s="15"/>
      <c r="AG265" s="15"/>
      <c r="AH265" s="15"/>
      <c r="AI265" s="15"/>
      <c r="AJ265" s="15"/>
      <c r="AK265" s="15"/>
      <c r="AL265" s="15"/>
      <c r="AM265" s="15"/>
      <c r="AN265" s="15"/>
      <c r="AO265" s="15"/>
    </row>
    <row r="266" spans="2:42" ht="10.5" customHeight="1" x14ac:dyDescent="0.2">
      <c r="B266" s="108"/>
      <c r="C266" s="228" t="s">
        <v>6</v>
      </c>
      <c r="D266" s="228" t="s">
        <v>2</v>
      </c>
      <c r="E266" s="107"/>
      <c r="F266" s="107" t="s">
        <v>92</v>
      </c>
      <c r="G266" s="107"/>
      <c r="H266" s="122"/>
      <c r="I266" s="122"/>
      <c r="J266" s="122"/>
      <c r="K266" s="122"/>
      <c r="L266" s="122"/>
      <c r="M266" s="122"/>
      <c r="N266" s="122"/>
      <c r="O266" s="122"/>
      <c r="P266" s="122"/>
      <c r="Q266" s="122"/>
      <c r="R266" s="122"/>
      <c r="S266" s="122"/>
      <c r="T266" s="263" t="s">
        <v>91</v>
      </c>
      <c r="U266" s="263" t="s">
        <v>2</v>
      </c>
      <c r="V266" s="250" t="s">
        <v>92</v>
      </c>
      <c r="W266" s="250"/>
      <c r="X266" s="109" t="s">
        <v>3</v>
      </c>
      <c r="Y266" s="250" t="s">
        <v>93</v>
      </c>
      <c r="Z266" s="250"/>
      <c r="AA266" s="121"/>
      <c r="AB266" s="121"/>
      <c r="AC266" s="121"/>
      <c r="AD266" s="121"/>
      <c r="AE266" s="15"/>
      <c r="AF266" s="15"/>
      <c r="AG266" s="15"/>
      <c r="AH266" s="15"/>
      <c r="AI266" s="15"/>
      <c r="AJ266" s="15"/>
      <c r="AK266" s="15"/>
      <c r="AL266" s="15"/>
      <c r="AM266" s="15"/>
      <c r="AN266" s="15"/>
      <c r="AO266" s="15"/>
    </row>
    <row r="267" spans="2:42" ht="10.5" customHeight="1" x14ac:dyDescent="0.2">
      <c r="B267" s="108"/>
      <c r="C267" s="228"/>
      <c r="D267" s="228"/>
      <c r="E267" s="228" t="s">
        <v>153</v>
      </c>
      <c r="F267" s="228"/>
      <c r="G267" s="228"/>
      <c r="H267" s="122"/>
      <c r="I267" s="122"/>
      <c r="J267" s="122"/>
      <c r="K267" s="122"/>
      <c r="L267" s="122"/>
      <c r="M267" s="122"/>
      <c r="N267" s="122"/>
      <c r="O267" s="122"/>
      <c r="P267" s="122"/>
      <c r="Q267" s="122"/>
      <c r="R267" s="122"/>
      <c r="S267" s="122"/>
      <c r="T267" s="263"/>
      <c r="U267" s="263"/>
      <c r="V267" s="263" t="s">
        <v>94</v>
      </c>
      <c r="W267" s="263"/>
      <c r="X267" s="263"/>
      <c r="Y267" s="263"/>
      <c r="Z267" s="263"/>
      <c r="AA267" s="121"/>
      <c r="AB267" s="121"/>
      <c r="AC267" s="121"/>
      <c r="AD267" s="121"/>
      <c r="AE267" s="15"/>
      <c r="AF267" s="15"/>
      <c r="AG267" s="15"/>
      <c r="AH267" s="15"/>
      <c r="AI267" s="15"/>
      <c r="AJ267" s="15"/>
      <c r="AK267" s="15"/>
      <c r="AL267" s="15"/>
      <c r="AM267" s="15"/>
      <c r="AN267" s="15"/>
      <c r="AO267" s="15"/>
    </row>
    <row r="268" spans="2:42" ht="10.5" customHeight="1" x14ac:dyDescent="0.2">
      <c r="B268" s="108"/>
      <c r="C268" s="108"/>
      <c r="D268" s="228" t="s">
        <v>2</v>
      </c>
      <c r="E268" s="266">
        <f t="shared" ref="E268" si="181">Y258+AE258</f>
        <v>810</v>
      </c>
      <c r="F268" s="266"/>
      <c r="G268" s="266"/>
      <c r="H268" s="122"/>
      <c r="I268" s="122"/>
      <c r="J268" s="122"/>
      <c r="K268" s="122"/>
      <c r="L268" s="121"/>
      <c r="M268" s="121"/>
      <c r="N268" s="121"/>
      <c r="O268" s="121"/>
      <c r="P268" s="121"/>
      <c r="Q268" s="121"/>
      <c r="R268" s="121"/>
      <c r="S268" s="263">
        <f t="shared" ref="S268" si="182">R261*100</f>
        <v>105</v>
      </c>
      <c r="T268" s="263"/>
      <c r="U268" s="263" t="s">
        <v>2</v>
      </c>
      <c r="V268" s="250" t="s">
        <v>92</v>
      </c>
      <c r="W268" s="250"/>
      <c r="X268" s="250"/>
      <c r="Y268" s="107" t="s">
        <v>3</v>
      </c>
      <c r="Z268" s="250">
        <f t="shared" ref="Z268" si="183">AB263</f>
        <v>110</v>
      </c>
      <c r="AA268" s="250"/>
      <c r="AB268" s="250"/>
      <c r="AC268" s="121"/>
      <c r="AD268" s="121"/>
      <c r="AE268" s="15"/>
      <c r="AF268" s="15"/>
      <c r="AG268" s="15"/>
      <c r="AH268" s="15"/>
      <c r="AI268" s="15"/>
      <c r="AJ268" s="15"/>
      <c r="AK268" s="15"/>
      <c r="AL268" s="15"/>
      <c r="AM268" s="15"/>
      <c r="AN268" s="15"/>
      <c r="AO268" s="15"/>
    </row>
    <row r="269" spans="2:42" ht="10.5" customHeight="1" x14ac:dyDescent="0.2">
      <c r="B269" s="108"/>
      <c r="C269" s="108"/>
      <c r="D269" s="228"/>
      <c r="E269" s="265">
        <f t="shared" ref="E269" si="184">F260</f>
        <v>18.8</v>
      </c>
      <c r="F269" s="228"/>
      <c r="G269" s="228"/>
      <c r="H269" s="122"/>
      <c r="I269" s="122"/>
      <c r="J269" s="122"/>
      <c r="K269" s="122"/>
      <c r="L269" s="121"/>
      <c r="M269" s="121"/>
      <c r="N269" s="121"/>
      <c r="O269" s="121"/>
      <c r="P269" s="121"/>
      <c r="Q269" s="121"/>
      <c r="R269" s="121"/>
      <c r="S269" s="263"/>
      <c r="T269" s="263"/>
      <c r="U269" s="263"/>
      <c r="V269" s="263">
        <f t="shared" ref="V269" si="185">G263</f>
        <v>127</v>
      </c>
      <c r="W269" s="263"/>
      <c r="X269" s="263"/>
      <c r="Y269" s="263"/>
      <c r="Z269" s="263"/>
      <c r="AA269" s="263"/>
      <c r="AB269" s="263"/>
      <c r="AC269" s="121"/>
      <c r="AD269" s="121"/>
      <c r="AE269" s="15"/>
      <c r="AF269" s="15"/>
      <c r="AG269" s="15"/>
      <c r="AH269" s="15"/>
      <c r="AI269" s="15"/>
      <c r="AJ269" s="15"/>
      <c r="AK269" s="15"/>
      <c r="AL269" s="15"/>
      <c r="AM269" s="15"/>
      <c r="AN269" s="15"/>
      <c r="AO269" s="15"/>
    </row>
    <row r="270" spans="2:42" ht="10.5" customHeight="1" x14ac:dyDescent="0.2">
      <c r="B270" s="122"/>
      <c r="C270" s="122"/>
      <c r="D270" s="263" t="s">
        <v>2</v>
      </c>
      <c r="E270" s="264">
        <f t="shared" ref="E270" si="186">ROUND(E268/E269,2)</f>
        <v>43.09</v>
      </c>
      <c r="F270" s="264"/>
      <c r="G270" s="264"/>
      <c r="H270" s="263" t="s">
        <v>23</v>
      </c>
      <c r="I270" s="263"/>
      <c r="J270" s="122"/>
      <c r="K270" s="122"/>
      <c r="L270" s="122"/>
      <c r="M270" s="121"/>
      <c r="N270" s="121"/>
      <c r="O270" s="121"/>
      <c r="P270" s="121"/>
      <c r="Q270" s="121"/>
      <c r="R270" s="121"/>
      <c r="S270" s="263" t="s">
        <v>104</v>
      </c>
      <c r="T270" s="263"/>
      <c r="U270" s="263" t="s">
        <v>2</v>
      </c>
      <c r="V270" s="250">
        <f t="shared" ref="V270" si="187">S268</f>
        <v>105</v>
      </c>
      <c r="W270" s="250"/>
      <c r="X270" s="250"/>
      <c r="Y270" s="107" t="s">
        <v>3</v>
      </c>
      <c r="Z270" s="250">
        <f t="shared" ref="Z270" si="188">V269</f>
        <v>127</v>
      </c>
      <c r="AA270" s="250"/>
      <c r="AB270" s="250"/>
      <c r="AC270" s="121"/>
      <c r="AD270" s="121"/>
      <c r="AE270" s="15"/>
      <c r="AF270" s="15"/>
      <c r="AG270" s="15"/>
      <c r="AH270" s="15"/>
      <c r="AI270" s="15"/>
      <c r="AJ270" s="15"/>
      <c r="AK270" s="15"/>
      <c r="AL270" s="15"/>
      <c r="AM270" s="15"/>
      <c r="AN270" s="15"/>
      <c r="AO270" s="15"/>
    </row>
    <row r="271" spans="2:42" ht="10.5" customHeight="1" x14ac:dyDescent="0.2">
      <c r="B271" s="122"/>
      <c r="C271" s="122"/>
      <c r="D271" s="263"/>
      <c r="E271" s="264"/>
      <c r="F271" s="264"/>
      <c r="G271" s="264"/>
      <c r="H271" s="263"/>
      <c r="I271" s="263"/>
      <c r="J271" s="122"/>
      <c r="K271" s="122"/>
      <c r="L271" s="122"/>
      <c r="M271" s="121"/>
      <c r="N271" s="121"/>
      <c r="O271" s="121"/>
      <c r="P271" s="121"/>
      <c r="Q271" s="121"/>
      <c r="R271" s="121"/>
      <c r="S271" s="263"/>
      <c r="T271" s="263"/>
      <c r="U271" s="263"/>
      <c r="V271" s="263">
        <f t="shared" ref="V271" si="189">Z268</f>
        <v>110</v>
      </c>
      <c r="W271" s="263"/>
      <c r="X271" s="263"/>
      <c r="Y271" s="263"/>
      <c r="Z271" s="263"/>
      <c r="AA271" s="263"/>
      <c r="AB271" s="263"/>
      <c r="AC271" s="121"/>
      <c r="AD271" s="121"/>
      <c r="AE271" s="15"/>
      <c r="AF271" s="15"/>
      <c r="AG271" s="15"/>
      <c r="AH271" s="15"/>
      <c r="AI271" s="15"/>
      <c r="AJ271" s="15"/>
      <c r="AK271" s="15"/>
      <c r="AL271" s="15"/>
      <c r="AM271" s="15"/>
      <c r="AN271" s="15"/>
      <c r="AO271" s="15"/>
    </row>
    <row r="272" spans="2:42" ht="10.5" customHeight="1" x14ac:dyDescent="0.2">
      <c r="B272" s="121"/>
      <c r="C272" s="121"/>
      <c r="D272" s="121"/>
      <c r="E272" s="121"/>
      <c r="F272" s="121"/>
      <c r="G272" s="121"/>
      <c r="H272" s="121"/>
      <c r="I272" s="121"/>
      <c r="J272" s="121"/>
      <c r="K272" s="121"/>
      <c r="L272" s="121"/>
      <c r="M272" s="121"/>
      <c r="N272" s="121"/>
      <c r="O272" s="121"/>
      <c r="P272" s="121"/>
      <c r="Q272" s="121"/>
      <c r="R272" s="121"/>
      <c r="S272" s="121"/>
      <c r="T272" s="121"/>
      <c r="U272" s="263" t="s">
        <v>4</v>
      </c>
      <c r="V272" s="272">
        <f t="shared" ref="V272" si="190">ROUND(V270*Z270/V271,2)</f>
        <v>121.23</v>
      </c>
      <c r="W272" s="272"/>
      <c r="X272" s="272"/>
      <c r="Y272" s="272"/>
      <c r="Z272" s="263" t="s">
        <v>213</v>
      </c>
      <c r="AA272" s="263"/>
      <c r="AB272" s="121"/>
      <c r="AC272" s="121"/>
      <c r="AD272" s="121"/>
      <c r="AE272" s="15"/>
      <c r="AF272" s="15"/>
      <c r="AG272" s="15"/>
      <c r="AH272" s="15"/>
      <c r="AI272" s="15"/>
      <c r="AJ272" s="15"/>
      <c r="AK272" s="15"/>
      <c r="AL272" s="15"/>
    </row>
    <row r="273" spans="2:42" ht="10.5" customHeight="1" x14ac:dyDescent="0.2">
      <c r="B273" s="262">
        <f t="shared" ref="B273" si="191">O258*100</f>
        <v>665</v>
      </c>
      <c r="C273" s="262"/>
      <c r="D273" s="121" t="s">
        <v>24</v>
      </c>
      <c r="E273" s="263">
        <f t="shared" ref="E273" si="192">E270</f>
        <v>43.09</v>
      </c>
      <c r="F273" s="263"/>
      <c r="G273" s="263"/>
      <c r="H273" s="121" t="s">
        <v>2</v>
      </c>
      <c r="I273" s="271">
        <f t="shared" ref="I273" si="193">B273+E273</f>
        <v>708.09</v>
      </c>
      <c r="J273" s="271"/>
      <c r="K273" s="271"/>
      <c r="L273" s="121" t="s">
        <v>23</v>
      </c>
      <c r="M273" s="121"/>
      <c r="N273" s="121"/>
      <c r="O273" s="121"/>
      <c r="P273" s="121"/>
      <c r="Q273" s="121"/>
      <c r="R273" s="121"/>
      <c r="S273" s="121"/>
      <c r="T273" s="121"/>
      <c r="U273" s="263"/>
      <c r="V273" s="272"/>
      <c r="W273" s="272"/>
      <c r="X273" s="272"/>
      <c r="Y273" s="272"/>
      <c r="Z273" s="263"/>
      <c r="AA273" s="263"/>
      <c r="AB273" s="121"/>
      <c r="AC273" s="121"/>
      <c r="AD273" s="121"/>
      <c r="AE273" s="15"/>
      <c r="AF273" s="15"/>
      <c r="AG273" s="15"/>
      <c r="AH273" s="15"/>
      <c r="AI273" s="15"/>
      <c r="AJ273" s="15"/>
      <c r="AK273" s="15"/>
      <c r="AL273" s="15"/>
    </row>
    <row r="274" spans="2:42" ht="10.5" customHeight="1" x14ac:dyDescent="0.2">
      <c r="B274" s="121"/>
      <c r="C274" s="121"/>
      <c r="D274" s="121"/>
      <c r="E274" s="121"/>
      <c r="F274" s="121"/>
      <c r="G274" s="121"/>
      <c r="H274" s="121" t="s">
        <v>211</v>
      </c>
      <c r="I274" s="272">
        <f t="shared" ref="I274" si="194">ROUND(I273/100,3)</f>
        <v>7.0810000000000004</v>
      </c>
      <c r="J274" s="272"/>
      <c r="K274" s="272"/>
      <c r="L274" s="121" t="s">
        <v>25</v>
      </c>
      <c r="M274" s="121"/>
      <c r="N274" s="121"/>
      <c r="O274" s="121"/>
      <c r="P274" s="121"/>
      <c r="Q274" s="121"/>
      <c r="R274" s="121"/>
      <c r="S274" s="121"/>
      <c r="T274" s="121"/>
      <c r="U274" s="121"/>
      <c r="V274" s="121"/>
      <c r="W274" s="121"/>
      <c r="X274" s="121"/>
      <c r="Y274" s="121"/>
      <c r="Z274" s="121"/>
      <c r="AA274" s="121"/>
      <c r="AB274" s="121"/>
      <c r="AC274" s="121"/>
      <c r="AD274" s="121"/>
      <c r="AE274" s="15"/>
      <c r="AF274" s="15"/>
      <c r="AG274" s="15"/>
      <c r="AH274" s="15"/>
      <c r="AI274" s="15"/>
      <c r="AJ274" s="15"/>
      <c r="AK274" s="15"/>
      <c r="AL274" s="15"/>
    </row>
    <row r="275" spans="2:42" ht="10.5" customHeight="1" x14ac:dyDescent="0.2">
      <c r="B275" s="122" t="s">
        <v>268</v>
      </c>
    </row>
    <row r="276" spans="2:42" ht="10.5" customHeight="1" x14ac:dyDescent="0.2">
      <c r="B276" s="152" t="s">
        <v>200</v>
      </c>
      <c r="C276" s="253"/>
      <c r="D276" s="253"/>
      <c r="E276" s="253"/>
      <c r="F276" s="253"/>
      <c r="G276" s="253"/>
      <c r="H276" s="253"/>
      <c r="I276" s="253"/>
      <c r="J276" s="253"/>
      <c r="K276" s="253"/>
      <c r="L276" s="253"/>
      <c r="M276" s="253"/>
      <c r="N276" s="253"/>
      <c r="O276" s="269">
        <v>6.35</v>
      </c>
      <c r="P276" s="269"/>
      <c r="Q276" s="269"/>
      <c r="R276" s="116" t="s">
        <v>201</v>
      </c>
      <c r="S276" s="116"/>
      <c r="T276" s="116"/>
      <c r="U276" s="116"/>
      <c r="V276" s="116"/>
      <c r="W276" s="116"/>
      <c r="X276" s="116"/>
      <c r="Y276" s="257">
        <v>620</v>
      </c>
      <c r="Z276" s="257"/>
      <c r="AA276" s="116" t="s">
        <v>202</v>
      </c>
      <c r="AB276" s="116"/>
      <c r="AC276" s="116"/>
      <c r="AD276" s="116"/>
      <c r="AE276" s="257">
        <v>200</v>
      </c>
      <c r="AF276" s="257"/>
      <c r="AG276" s="116" t="s">
        <v>203</v>
      </c>
      <c r="AH276" s="116"/>
      <c r="AI276" s="116"/>
      <c r="AJ276" s="116"/>
      <c r="AK276" s="116"/>
      <c r="AL276" s="116"/>
      <c r="AM276" s="116"/>
      <c r="AN276" s="116"/>
      <c r="AO276" s="116"/>
      <c r="AP276" s="16"/>
    </row>
    <row r="277" spans="2:42" ht="10.5" customHeight="1" x14ac:dyDescent="0.2">
      <c r="B277" s="258" t="s">
        <v>204</v>
      </c>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c r="AO277" s="259"/>
      <c r="AP277" s="17"/>
    </row>
    <row r="278" spans="2:42" ht="10.5" customHeight="1" x14ac:dyDescent="0.2">
      <c r="B278" s="119" t="s">
        <v>205</v>
      </c>
      <c r="C278" s="117"/>
      <c r="D278" s="117"/>
      <c r="E278" s="117"/>
      <c r="F278" s="270">
        <v>15.4</v>
      </c>
      <c r="G278" s="270"/>
      <c r="H278" s="270"/>
      <c r="I278" s="117" t="s">
        <v>206</v>
      </c>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2"/>
      <c r="AP278" s="17"/>
    </row>
    <row r="279" spans="2:42" ht="10.5" customHeight="1" x14ac:dyDescent="0.2">
      <c r="B279" s="260" t="s">
        <v>207</v>
      </c>
      <c r="C279" s="261"/>
      <c r="D279" s="261"/>
      <c r="E279" s="261"/>
      <c r="F279" s="261"/>
      <c r="G279" s="261"/>
      <c r="H279" s="261"/>
      <c r="I279" s="261"/>
      <c r="J279" s="261"/>
      <c r="K279" s="261"/>
      <c r="L279" s="261"/>
      <c r="M279" s="261"/>
      <c r="N279" s="261"/>
      <c r="O279" s="261"/>
      <c r="P279" s="261"/>
      <c r="Q279" s="261"/>
      <c r="R279" s="273">
        <v>1.05</v>
      </c>
      <c r="S279" s="273"/>
      <c r="T279" s="261" t="s">
        <v>208</v>
      </c>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17"/>
    </row>
    <row r="280" spans="2:42" ht="10.5" customHeight="1" x14ac:dyDescent="0.2">
      <c r="B280" s="119" t="s">
        <v>371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99"/>
    </row>
    <row r="281" spans="2:42" ht="10.5" customHeight="1" x14ac:dyDescent="0.2">
      <c r="B281" s="120" t="s">
        <v>370</v>
      </c>
      <c r="C281" s="109"/>
      <c r="D281" s="109"/>
      <c r="E281" s="109"/>
      <c r="F281" s="109"/>
      <c r="G281" s="268">
        <v>124</v>
      </c>
      <c r="H281" s="268"/>
      <c r="I281" s="268"/>
      <c r="J281" s="109" t="s">
        <v>209</v>
      </c>
      <c r="K281" s="109"/>
      <c r="L281" s="1"/>
      <c r="M281" s="1"/>
      <c r="N281" s="1"/>
      <c r="O281" s="109"/>
      <c r="P281" s="109"/>
      <c r="Q281" s="109"/>
      <c r="R281" s="109"/>
      <c r="S281" s="109"/>
      <c r="T281" s="109"/>
      <c r="U281" s="109"/>
      <c r="V281" s="109"/>
      <c r="W281" s="109"/>
      <c r="X281" s="109"/>
      <c r="Y281" s="109"/>
      <c r="Z281" s="109"/>
      <c r="AA281" s="109"/>
      <c r="AB281" s="268">
        <v>125</v>
      </c>
      <c r="AC281" s="268"/>
      <c r="AD281" s="267" t="s">
        <v>210</v>
      </c>
      <c r="AE281" s="267"/>
      <c r="AF281" s="267"/>
      <c r="AG281" s="267"/>
      <c r="AH281" s="109"/>
      <c r="AI281" s="109"/>
      <c r="AJ281" s="1"/>
      <c r="AK281" s="1"/>
      <c r="AL281" s="1"/>
      <c r="AM281" s="1"/>
      <c r="AN281" s="1"/>
      <c r="AO281" s="1"/>
      <c r="AP281" s="19"/>
    </row>
    <row r="282" spans="2:42" ht="10.5" customHeight="1" x14ac:dyDescent="0.2">
      <c r="B282" s="121"/>
      <c r="C282" s="121"/>
      <c r="D282" s="121"/>
      <c r="E282" s="121"/>
      <c r="F282" s="121"/>
      <c r="G282" s="121"/>
      <c r="H282" s="121"/>
      <c r="I282" s="121"/>
      <c r="J282" s="121"/>
      <c r="K282" s="121"/>
      <c r="L282" s="121"/>
      <c r="M282" s="121"/>
      <c r="N282" s="121"/>
      <c r="O282" s="121"/>
      <c r="P282" s="121"/>
      <c r="Q282" s="121"/>
      <c r="R282" s="121"/>
      <c r="S282" s="121"/>
      <c r="T282" s="121"/>
      <c r="U282" s="122"/>
      <c r="V282" s="122"/>
      <c r="W282" s="122"/>
      <c r="X282" s="122"/>
      <c r="Y282" s="122"/>
      <c r="Z282" s="122"/>
      <c r="AA282" s="122"/>
      <c r="AB282" s="122"/>
      <c r="AC282" s="122"/>
      <c r="AD282" s="122"/>
    </row>
    <row r="283" spans="2:42" ht="10.5" customHeight="1" x14ac:dyDescent="0.2">
      <c r="B283" s="122" t="s">
        <v>120</v>
      </c>
      <c r="C283" s="122"/>
      <c r="D283" s="122"/>
      <c r="E283" s="122"/>
      <c r="F283" s="122"/>
      <c r="G283" s="122"/>
      <c r="H283" s="122"/>
      <c r="I283" s="122"/>
      <c r="J283" s="122"/>
      <c r="K283" s="122"/>
      <c r="L283" s="122"/>
      <c r="M283" s="122"/>
      <c r="N283" s="122"/>
      <c r="O283" s="122"/>
      <c r="P283" s="122"/>
      <c r="Q283" s="122"/>
      <c r="R283" s="122" t="s">
        <v>155</v>
      </c>
      <c r="S283" s="122"/>
      <c r="T283" s="122"/>
      <c r="U283" s="122"/>
      <c r="V283" s="122"/>
      <c r="W283" s="122"/>
      <c r="X283" s="122"/>
      <c r="Y283" s="122"/>
      <c r="Z283" s="122"/>
      <c r="AA283" s="121"/>
      <c r="AB283" s="121"/>
      <c r="AC283" s="121"/>
      <c r="AD283" s="121"/>
      <c r="AE283" s="15"/>
      <c r="AF283" s="15"/>
      <c r="AG283" s="15"/>
      <c r="AH283" s="15"/>
      <c r="AI283" s="15"/>
      <c r="AJ283" s="15"/>
      <c r="AK283" s="15"/>
      <c r="AL283" s="15"/>
      <c r="AM283" s="15"/>
      <c r="AN283" s="15"/>
      <c r="AO283" s="15"/>
    </row>
    <row r="284" spans="2:42" ht="10.5" customHeight="1" x14ac:dyDescent="0.2">
      <c r="B284" s="108"/>
      <c r="C284" s="228" t="s">
        <v>6</v>
      </c>
      <c r="D284" s="228" t="s">
        <v>2</v>
      </c>
      <c r="E284" s="107"/>
      <c r="F284" s="107" t="s">
        <v>92</v>
      </c>
      <c r="G284" s="107"/>
      <c r="H284" s="122"/>
      <c r="I284" s="122"/>
      <c r="J284" s="122"/>
      <c r="K284" s="122"/>
      <c r="L284" s="122"/>
      <c r="M284" s="122"/>
      <c r="N284" s="122"/>
      <c r="O284" s="122"/>
      <c r="P284" s="122"/>
      <c r="Q284" s="122"/>
      <c r="R284" s="122"/>
      <c r="S284" s="122"/>
      <c r="T284" s="263" t="s">
        <v>91</v>
      </c>
      <c r="U284" s="263" t="s">
        <v>2</v>
      </c>
      <c r="V284" s="250" t="s">
        <v>92</v>
      </c>
      <c r="W284" s="250"/>
      <c r="X284" s="109" t="s">
        <v>3</v>
      </c>
      <c r="Y284" s="250" t="s">
        <v>93</v>
      </c>
      <c r="Z284" s="250"/>
      <c r="AA284" s="121"/>
      <c r="AB284" s="121"/>
      <c r="AC284" s="121"/>
      <c r="AD284" s="121"/>
      <c r="AE284" s="15"/>
      <c r="AF284" s="15"/>
      <c r="AG284" s="15"/>
      <c r="AH284" s="15"/>
      <c r="AI284" s="15"/>
      <c r="AJ284" s="15"/>
      <c r="AK284" s="15"/>
      <c r="AL284" s="15"/>
      <c r="AM284" s="15"/>
      <c r="AN284" s="15"/>
      <c r="AO284" s="15"/>
    </row>
    <row r="285" spans="2:42" ht="10.5" customHeight="1" x14ac:dyDescent="0.2">
      <c r="B285" s="108"/>
      <c r="C285" s="228"/>
      <c r="D285" s="228"/>
      <c r="E285" s="228" t="s">
        <v>153</v>
      </c>
      <c r="F285" s="228"/>
      <c r="G285" s="228"/>
      <c r="H285" s="122"/>
      <c r="I285" s="122"/>
      <c r="J285" s="122"/>
      <c r="K285" s="122"/>
      <c r="L285" s="122"/>
      <c r="M285" s="122"/>
      <c r="N285" s="122"/>
      <c r="O285" s="122"/>
      <c r="P285" s="122"/>
      <c r="Q285" s="122"/>
      <c r="R285" s="122"/>
      <c r="S285" s="122"/>
      <c r="T285" s="263"/>
      <c r="U285" s="263"/>
      <c r="V285" s="263" t="s">
        <v>94</v>
      </c>
      <c r="W285" s="263"/>
      <c r="X285" s="263"/>
      <c r="Y285" s="263"/>
      <c r="Z285" s="263"/>
      <c r="AA285" s="121"/>
      <c r="AB285" s="121"/>
      <c r="AC285" s="121"/>
      <c r="AD285" s="121"/>
      <c r="AE285" s="15"/>
      <c r="AF285" s="15"/>
      <c r="AG285" s="15"/>
      <c r="AH285" s="15"/>
      <c r="AI285" s="15"/>
      <c r="AJ285" s="15"/>
      <c r="AK285" s="15"/>
      <c r="AL285" s="15"/>
      <c r="AM285" s="15"/>
      <c r="AN285" s="15"/>
      <c r="AO285" s="15"/>
    </row>
    <row r="286" spans="2:42" ht="10.5" customHeight="1" x14ac:dyDescent="0.2">
      <c r="B286" s="108"/>
      <c r="C286" s="108"/>
      <c r="D286" s="228" t="s">
        <v>2</v>
      </c>
      <c r="E286" s="266">
        <f t="shared" ref="E286" si="195">Y276+AE276</f>
        <v>820</v>
      </c>
      <c r="F286" s="266"/>
      <c r="G286" s="266"/>
      <c r="H286" s="122"/>
      <c r="I286" s="122"/>
      <c r="J286" s="122"/>
      <c r="K286" s="122"/>
      <c r="L286" s="121"/>
      <c r="M286" s="121"/>
      <c r="N286" s="121"/>
      <c r="O286" s="121"/>
      <c r="P286" s="121"/>
      <c r="Q286" s="121"/>
      <c r="R286" s="121"/>
      <c r="S286" s="263">
        <f t="shared" ref="S286" si="196">R279*100</f>
        <v>105</v>
      </c>
      <c r="T286" s="263"/>
      <c r="U286" s="263" t="s">
        <v>2</v>
      </c>
      <c r="V286" s="250" t="s">
        <v>92</v>
      </c>
      <c r="W286" s="250"/>
      <c r="X286" s="250"/>
      <c r="Y286" s="107" t="s">
        <v>3</v>
      </c>
      <c r="Z286" s="250">
        <f t="shared" ref="Z286" si="197">AB281</f>
        <v>125</v>
      </c>
      <c r="AA286" s="250"/>
      <c r="AB286" s="250"/>
      <c r="AC286" s="121"/>
      <c r="AD286" s="121"/>
      <c r="AE286" s="15"/>
      <c r="AF286" s="15"/>
      <c r="AG286" s="15"/>
      <c r="AH286" s="15"/>
      <c r="AI286" s="15"/>
      <c r="AJ286" s="15"/>
      <c r="AK286" s="15"/>
      <c r="AL286" s="15"/>
      <c r="AM286" s="15"/>
      <c r="AN286" s="15"/>
      <c r="AO286" s="15"/>
    </row>
    <row r="287" spans="2:42" ht="10.5" customHeight="1" x14ac:dyDescent="0.2">
      <c r="B287" s="108"/>
      <c r="C287" s="108"/>
      <c r="D287" s="228"/>
      <c r="E287" s="265">
        <f t="shared" ref="E287" si="198">F278</f>
        <v>15.4</v>
      </c>
      <c r="F287" s="228"/>
      <c r="G287" s="228"/>
      <c r="H287" s="122"/>
      <c r="I287" s="122"/>
      <c r="J287" s="122"/>
      <c r="K287" s="122"/>
      <c r="L287" s="121"/>
      <c r="M287" s="121"/>
      <c r="N287" s="121"/>
      <c r="O287" s="121"/>
      <c r="P287" s="121"/>
      <c r="Q287" s="121"/>
      <c r="R287" s="121"/>
      <c r="S287" s="263"/>
      <c r="T287" s="263"/>
      <c r="U287" s="263"/>
      <c r="V287" s="263">
        <f t="shared" ref="V287" si="199">G281</f>
        <v>124</v>
      </c>
      <c r="W287" s="263"/>
      <c r="X287" s="263"/>
      <c r="Y287" s="263"/>
      <c r="Z287" s="263"/>
      <c r="AA287" s="263"/>
      <c r="AB287" s="263"/>
      <c r="AC287" s="121"/>
      <c r="AD287" s="121"/>
      <c r="AE287" s="15"/>
      <c r="AF287" s="15"/>
      <c r="AG287" s="15"/>
      <c r="AH287" s="15"/>
      <c r="AI287" s="15"/>
      <c r="AJ287" s="15"/>
      <c r="AK287" s="15"/>
      <c r="AL287" s="15"/>
      <c r="AM287" s="15"/>
      <c r="AN287" s="15"/>
      <c r="AO287" s="15"/>
    </row>
    <row r="288" spans="2:42" ht="10.5" customHeight="1" x14ac:dyDescent="0.2">
      <c r="B288" s="122"/>
      <c r="C288" s="122"/>
      <c r="D288" s="263" t="s">
        <v>2</v>
      </c>
      <c r="E288" s="264">
        <f t="shared" ref="E288" si="200">ROUND(E286/E287,2)</f>
        <v>53.25</v>
      </c>
      <c r="F288" s="264"/>
      <c r="G288" s="264"/>
      <c r="H288" s="263" t="s">
        <v>23</v>
      </c>
      <c r="I288" s="263"/>
      <c r="J288" s="122"/>
      <c r="K288" s="122"/>
      <c r="L288" s="122"/>
      <c r="M288" s="121"/>
      <c r="N288" s="121"/>
      <c r="O288" s="121"/>
      <c r="P288" s="121"/>
      <c r="Q288" s="121"/>
      <c r="R288" s="121"/>
      <c r="S288" s="263" t="s">
        <v>104</v>
      </c>
      <c r="T288" s="263"/>
      <c r="U288" s="263" t="s">
        <v>2</v>
      </c>
      <c r="V288" s="250">
        <f t="shared" ref="V288" si="201">S286</f>
        <v>105</v>
      </c>
      <c r="W288" s="250"/>
      <c r="X288" s="250"/>
      <c r="Y288" s="107" t="s">
        <v>3</v>
      </c>
      <c r="Z288" s="250">
        <f t="shared" ref="Z288" si="202">V287</f>
        <v>124</v>
      </c>
      <c r="AA288" s="250"/>
      <c r="AB288" s="250"/>
      <c r="AC288" s="121"/>
      <c r="AD288" s="121"/>
      <c r="AE288" s="15"/>
      <c r="AF288" s="15"/>
      <c r="AG288" s="15"/>
      <c r="AH288" s="15"/>
      <c r="AI288" s="15"/>
      <c r="AJ288" s="15"/>
      <c r="AK288" s="15"/>
      <c r="AL288" s="15"/>
      <c r="AM288" s="15"/>
      <c r="AN288" s="15"/>
      <c r="AO288" s="15"/>
    </row>
    <row r="289" spans="2:42" ht="10.5" customHeight="1" x14ac:dyDescent="0.2">
      <c r="B289" s="122"/>
      <c r="C289" s="122"/>
      <c r="D289" s="263"/>
      <c r="E289" s="264"/>
      <c r="F289" s="264"/>
      <c r="G289" s="264"/>
      <c r="H289" s="263"/>
      <c r="I289" s="263"/>
      <c r="J289" s="122"/>
      <c r="K289" s="122"/>
      <c r="L289" s="122"/>
      <c r="M289" s="121"/>
      <c r="N289" s="121"/>
      <c r="O289" s="121"/>
      <c r="P289" s="121"/>
      <c r="Q289" s="121"/>
      <c r="R289" s="121"/>
      <c r="S289" s="263"/>
      <c r="T289" s="263"/>
      <c r="U289" s="263"/>
      <c r="V289" s="263">
        <f t="shared" ref="V289" si="203">Z286</f>
        <v>125</v>
      </c>
      <c r="W289" s="263"/>
      <c r="X289" s="263"/>
      <c r="Y289" s="263"/>
      <c r="Z289" s="263"/>
      <c r="AA289" s="263"/>
      <c r="AB289" s="263"/>
      <c r="AC289" s="121"/>
      <c r="AD289" s="121"/>
      <c r="AE289" s="15"/>
      <c r="AF289" s="15"/>
      <c r="AG289" s="15"/>
      <c r="AH289" s="15"/>
      <c r="AI289" s="15"/>
      <c r="AJ289" s="15"/>
      <c r="AK289" s="15"/>
      <c r="AL289" s="15"/>
      <c r="AM289" s="15"/>
      <c r="AN289" s="15"/>
      <c r="AO289" s="15"/>
    </row>
    <row r="290" spans="2:42" ht="10.5" customHeight="1" x14ac:dyDescent="0.2">
      <c r="B290" s="121"/>
      <c r="C290" s="121"/>
      <c r="D290" s="121"/>
      <c r="E290" s="121"/>
      <c r="F290" s="121"/>
      <c r="G290" s="121"/>
      <c r="H290" s="121"/>
      <c r="I290" s="121"/>
      <c r="J290" s="121"/>
      <c r="K290" s="121"/>
      <c r="L290" s="121"/>
      <c r="M290" s="121"/>
      <c r="N290" s="121"/>
      <c r="O290" s="121"/>
      <c r="P290" s="121"/>
      <c r="Q290" s="121"/>
      <c r="R290" s="121"/>
      <c r="S290" s="121"/>
      <c r="T290" s="121"/>
      <c r="U290" s="263" t="s">
        <v>4</v>
      </c>
      <c r="V290" s="272">
        <f t="shared" ref="V290" si="204">ROUND(V288*Z288/V289,2)</f>
        <v>104.16</v>
      </c>
      <c r="W290" s="272"/>
      <c r="X290" s="272"/>
      <c r="Y290" s="272"/>
      <c r="Z290" s="263" t="s">
        <v>213</v>
      </c>
      <c r="AA290" s="263"/>
      <c r="AB290" s="121"/>
      <c r="AC290" s="121"/>
      <c r="AD290" s="121"/>
      <c r="AE290" s="15"/>
      <c r="AF290" s="15"/>
      <c r="AG290" s="15"/>
      <c r="AH290" s="15"/>
      <c r="AI290" s="15"/>
      <c r="AJ290" s="15"/>
      <c r="AK290" s="15"/>
      <c r="AL290" s="15"/>
    </row>
    <row r="291" spans="2:42" ht="10.5" customHeight="1" x14ac:dyDescent="0.2">
      <c r="B291" s="262">
        <f t="shared" ref="B291" si="205">O276*100</f>
        <v>635</v>
      </c>
      <c r="C291" s="262"/>
      <c r="D291" s="121" t="s">
        <v>24</v>
      </c>
      <c r="E291" s="263">
        <f t="shared" ref="E291" si="206">E288</f>
        <v>53.25</v>
      </c>
      <c r="F291" s="263"/>
      <c r="G291" s="263"/>
      <c r="H291" s="121" t="s">
        <v>2</v>
      </c>
      <c r="I291" s="271">
        <f t="shared" ref="I291" si="207">B291+E291</f>
        <v>688.25</v>
      </c>
      <c r="J291" s="271"/>
      <c r="K291" s="271"/>
      <c r="L291" s="121" t="s">
        <v>23</v>
      </c>
      <c r="M291" s="121"/>
      <c r="N291" s="121"/>
      <c r="O291" s="121"/>
      <c r="P291" s="121"/>
      <c r="Q291" s="121"/>
      <c r="R291" s="121"/>
      <c r="S291" s="121"/>
      <c r="T291" s="121"/>
      <c r="U291" s="263"/>
      <c r="V291" s="272"/>
      <c r="W291" s="272"/>
      <c r="X291" s="272"/>
      <c r="Y291" s="272"/>
      <c r="Z291" s="263"/>
      <c r="AA291" s="263"/>
      <c r="AB291" s="121"/>
      <c r="AC291" s="121"/>
      <c r="AD291" s="121"/>
      <c r="AE291" s="15"/>
      <c r="AF291" s="15"/>
      <c r="AG291" s="15"/>
      <c r="AH291" s="15"/>
      <c r="AI291" s="15"/>
      <c r="AJ291" s="15"/>
      <c r="AK291" s="15"/>
      <c r="AL291" s="15"/>
    </row>
    <row r="292" spans="2:42" ht="10.5" customHeight="1" x14ac:dyDescent="0.2">
      <c r="B292" s="121"/>
      <c r="C292" s="121"/>
      <c r="D292" s="121"/>
      <c r="E292" s="121"/>
      <c r="F292" s="121"/>
      <c r="G292" s="121"/>
      <c r="H292" s="121" t="s">
        <v>211</v>
      </c>
      <c r="I292" s="272">
        <f t="shared" ref="I292" si="208">ROUND(I291/100,3)</f>
        <v>6.883</v>
      </c>
      <c r="J292" s="272"/>
      <c r="K292" s="272"/>
      <c r="L292" s="121" t="s">
        <v>25</v>
      </c>
      <c r="M292" s="121"/>
      <c r="N292" s="121"/>
      <c r="O292" s="121"/>
      <c r="P292" s="121"/>
      <c r="Q292" s="121"/>
      <c r="R292" s="121"/>
      <c r="S292" s="121"/>
      <c r="T292" s="121"/>
      <c r="U292" s="121"/>
      <c r="V292" s="121"/>
      <c r="W292" s="121"/>
      <c r="X292" s="121"/>
      <c r="Y292" s="121"/>
      <c r="Z292" s="121"/>
      <c r="AA292" s="121"/>
      <c r="AB292" s="121"/>
      <c r="AC292" s="121"/>
      <c r="AD292" s="121"/>
      <c r="AE292" s="15"/>
      <c r="AF292" s="15"/>
      <c r="AG292" s="15"/>
      <c r="AH292" s="15"/>
      <c r="AI292" s="15"/>
      <c r="AJ292" s="15"/>
      <c r="AK292" s="15"/>
      <c r="AL292" s="15"/>
    </row>
    <row r="293" spans="2:42" ht="51" customHeight="1" x14ac:dyDescent="0.2">
      <c r="B293" s="121"/>
      <c r="C293" s="121"/>
      <c r="D293" s="121"/>
      <c r="E293" s="121"/>
      <c r="F293" s="121"/>
      <c r="G293" s="121"/>
      <c r="H293" s="121"/>
      <c r="I293" s="124"/>
      <c r="J293" s="124"/>
      <c r="K293" s="124"/>
      <c r="L293" s="121"/>
      <c r="M293" s="121"/>
      <c r="N293" s="121"/>
      <c r="O293" s="121"/>
      <c r="P293" s="121"/>
      <c r="Q293" s="121"/>
      <c r="R293" s="121"/>
      <c r="S293" s="121"/>
      <c r="T293" s="121"/>
      <c r="U293" s="121"/>
      <c r="V293" s="121"/>
      <c r="W293" s="121"/>
      <c r="X293" s="121"/>
      <c r="Y293" s="121"/>
      <c r="Z293" s="121"/>
      <c r="AA293" s="121"/>
      <c r="AB293" s="121"/>
      <c r="AC293" s="121"/>
      <c r="AD293" s="121"/>
      <c r="AE293" s="15"/>
      <c r="AF293" s="15"/>
      <c r="AG293" s="15"/>
      <c r="AH293" s="15"/>
      <c r="AI293" s="15"/>
      <c r="AJ293" s="15"/>
      <c r="AK293" s="15"/>
      <c r="AL293" s="15"/>
    </row>
    <row r="294" spans="2:42" ht="10.5" customHeight="1" x14ac:dyDescent="0.2">
      <c r="B294" s="122" t="s">
        <v>269</v>
      </c>
    </row>
    <row r="295" spans="2:42" ht="10.5" customHeight="1" x14ac:dyDescent="0.2">
      <c r="B295" s="152" t="s">
        <v>200</v>
      </c>
      <c r="C295" s="253"/>
      <c r="D295" s="253"/>
      <c r="E295" s="253"/>
      <c r="F295" s="253"/>
      <c r="G295" s="253"/>
      <c r="H295" s="253"/>
      <c r="I295" s="253"/>
      <c r="J295" s="253"/>
      <c r="K295" s="253"/>
      <c r="L295" s="253"/>
      <c r="M295" s="253"/>
      <c r="N295" s="253"/>
      <c r="O295" s="269">
        <v>6.84</v>
      </c>
      <c r="P295" s="269"/>
      <c r="Q295" s="269"/>
      <c r="R295" s="116" t="s">
        <v>201</v>
      </c>
      <c r="S295" s="116"/>
      <c r="T295" s="116"/>
      <c r="U295" s="116"/>
      <c r="V295" s="116"/>
      <c r="W295" s="116"/>
      <c r="X295" s="116"/>
      <c r="Y295" s="257">
        <v>650</v>
      </c>
      <c r="Z295" s="257"/>
      <c r="AA295" s="116" t="s">
        <v>202</v>
      </c>
      <c r="AB295" s="116"/>
      <c r="AC295" s="116"/>
      <c r="AD295" s="116"/>
      <c r="AE295" s="257">
        <v>210</v>
      </c>
      <c r="AF295" s="257"/>
      <c r="AG295" s="116" t="s">
        <v>203</v>
      </c>
      <c r="AH295" s="116"/>
      <c r="AI295" s="116"/>
      <c r="AJ295" s="116"/>
      <c r="AK295" s="116"/>
      <c r="AL295" s="116"/>
      <c r="AM295" s="116"/>
      <c r="AN295" s="116"/>
      <c r="AO295" s="116"/>
      <c r="AP295" s="16"/>
    </row>
    <row r="296" spans="2:42" ht="10.5" customHeight="1" x14ac:dyDescent="0.2">
      <c r="B296" s="258" t="s">
        <v>204</v>
      </c>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c r="AO296" s="259"/>
      <c r="AP296" s="17"/>
    </row>
    <row r="297" spans="2:42" ht="10.5" customHeight="1" x14ac:dyDescent="0.2">
      <c r="B297" s="119" t="s">
        <v>205</v>
      </c>
      <c r="C297" s="117"/>
      <c r="D297" s="117"/>
      <c r="E297" s="117"/>
      <c r="F297" s="270">
        <v>16.8</v>
      </c>
      <c r="G297" s="270"/>
      <c r="H297" s="270"/>
      <c r="I297" s="117" t="s">
        <v>206</v>
      </c>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2"/>
      <c r="AP297" s="17"/>
    </row>
    <row r="298" spans="2:42" ht="10.5" customHeight="1" x14ac:dyDescent="0.2">
      <c r="B298" s="260" t="s">
        <v>207</v>
      </c>
      <c r="C298" s="261"/>
      <c r="D298" s="261"/>
      <c r="E298" s="261"/>
      <c r="F298" s="261"/>
      <c r="G298" s="261"/>
      <c r="H298" s="261"/>
      <c r="I298" s="261"/>
      <c r="J298" s="261"/>
      <c r="K298" s="261"/>
      <c r="L298" s="261"/>
      <c r="M298" s="261"/>
      <c r="N298" s="261"/>
      <c r="O298" s="261"/>
      <c r="P298" s="261"/>
      <c r="Q298" s="261"/>
      <c r="R298" s="273">
        <v>0.97</v>
      </c>
      <c r="S298" s="273"/>
      <c r="T298" s="261" t="s">
        <v>208</v>
      </c>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17"/>
    </row>
    <row r="299" spans="2:42" ht="10.5" customHeight="1" x14ac:dyDescent="0.2">
      <c r="B299" s="119" t="s">
        <v>371</v>
      </c>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99"/>
    </row>
    <row r="300" spans="2:42" ht="10.5" customHeight="1" x14ac:dyDescent="0.2">
      <c r="B300" s="120" t="s">
        <v>370</v>
      </c>
      <c r="C300" s="109"/>
      <c r="D300" s="109"/>
      <c r="E300" s="109"/>
      <c r="F300" s="109"/>
      <c r="G300" s="268">
        <v>142</v>
      </c>
      <c r="H300" s="268"/>
      <c r="I300" s="268"/>
      <c r="J300" s="109" t="s">
        <v>209</v>
      </c>
      <c r="K300" s="109"/>
      <c r="L300" s="1"/>
      <c r="M300" s="1"/>
      <c r="N300" s="1"/>
      <c r="O300" s="109"/>
      <c r="P300" s="109"/>
      <c r="Q300" s="109"/>
      <c r="R300" s="109"/>
      <c r="S300" s="109"/>
      <c r="T300" s="109"/>
      <c r="U300" s="109"/>
      <c r="V300" s="109"/>
      <c r="W300" s="109"/>
      <c r="X300" s="109"/>
      <c r="Y300" s="109"/>
      <c r="Z300" s="109"/>
      <c r="AA300" s="109"/>
      <c r="AB300" s="268">
        <v>115</v>
      </c>
      <c r="AC300" s="268"/>
      <c r="AD300" s="267" t="s">
        <v>210</v>
      </c>
      <c r="AE300" s="267"/>
      <c r="AF300" s="267"/>
      <c r="AG300" s="267"/>
      <c r="AH300" s="109"/>
      <c r="AI300" s="109"/>
      <c r="AJ300" s="1"/>
      <c r="AK300" s="1"/>
      <c r="AL300" s="1"/>
      <c r="AM300" s="1"/>
      <c r="AN300" s="1"/>
      <c r="AO300" s="1"/>
      <c r="AP300" s="19"/>
    </row>
    <row r="301" spans="2:42" ht="10.5" customHeight="1" x14ac:dyDescent="0.2">
      <c r="B301" s="121"/>
      <c r="C301" s="121"/>
      <c r="D301" s="121"/>
      <c r="E301" s="121"/>
      <c r="F301" s="121"/>
      <c r="G301" s="121"/>
      <c r="H301" s="121"/>
      <c r="I301" s="121"/>
      <c r="J301" s="121"/>
      <c r="K301" s="121"/>
      <c r="L301" s="121"/>
      <c r="M301" s="121"/>
      <c r="N301" s="121"/>
      <c r="O301" s="121"/>
      <c r="P301" s="121"/>
      <c r="Q301" s="121"/>
      <c r="R301" s="121"/>
      <c r="S301" s="121"/>
      <c r="T301" s="121"/>
      <c r="U301" s="122"/>
      <c r="V301" s="122"/>
      <c r="W301" s="122"/>
      <c r="X301" s="122"/>
      <c r="Y301" s="122"/>
      <c r="Z301" s="122"/>
      <c r="AA301" s="122"/>
      <c r="AB301" s="122"/>
      <c r="AC301" s="122"/>
      <c r="AD301" s="122"/>
    </row>
    <row r="302" spans="2:42" ht="10.5" customHeight="1" x14ac:dyDescent="0.2">
      <c r="B302" s="122" t="s">
        <v>120</v>
      </c>
      <c r="C302" s="122"/>
      <c r="D302" s="122"/>
      <c r="E302" s="122"/>
      <c r="F302" s="122"/>
      <c r="G302" s="122"/>
      <c r="H302" s="122"/>
      <c r="I302" s="122"/>
      <c r="J302" s="122"/>
      <c r="K302" s="122"/>
      <c r="L302" s="122"/>
      <c r="M302" s="122"/>
      <c r="N302" s="122"/>
      <c r="O302" s="122"/>
      <c r="P302" s="122"/>
      <c r="Q302" s="122"/>
      <c r="R302" s="122" t="s">
        <v>155</v>
      </c>
      <c r="S302" s="122"/>
      <c r="T302" s="122"/>
      <c r="U302" s="122"/>
      <c r="V302" s="122"/>
      <c r="W302" s="122"/>
      <c r="X302" s="122"/>
      <c r="Y302" s="122"/>
      <c r="Z302" s="122"/>
      <c r="AA302" s="121"/>
      <c r="AB302" s="121"/>
      <c r="AC302" s="121"/>
      <c r="AD302" s="121"/>
      <c r="AE302" s="15"/>
      <c r="AF302" s="15"/>
      <c r="AG302" s="15"/>
      <c r="AH302" s="15"/>
      <c r="AI302" s="15"/>
      <c r="AJ302" s="15"/>
      <c r="AK302" s="15"/>
      <c r="AL302" s="15"/>
      <c r="AM302" s="15"/>
      <c r="AN302" s="15"/>
      <c r="AO302" s="15"/>
    </row>
    <row r="303" spans="2:42" ht="10.5" customHeight="1" x14ac:dyDescent="0.2">
      <c r="B303" s="108"/>
      <c r="C303" s="228" t="s">
        <v>6</v>
      </c>
      <c r="D303" s="228" t="s">
        <v>2</v>
      </c>
      <c r="E303" s="107"/>
      <c r="F303" s="107" t="s">
        <v>92</v>
      </c>
      <c r="G303" s="107"/>
      <c r="H303" s="122"/>
      <c r="I303" s="122"/>
      <c r="J303" s="122"/>
      <c r="K303" s="122"/>
      <c r="L303" s="122"/>
      <c r="M303" s="122"/>
      <c r="N303" s="122"/>
      <c r="O303" s="122"/>
      <c r="P303" s="122"/>
      <c r="Q303" s="122"/>
      <c r="R303" s="122"/>
      <c r="S303" s="122"/>
      <c r="T303" s="263" t="s">
        <v>91</v>
      </c>
      <c r="U303" s="263" t="s">
        <v>2</v>
      </c>
      <c r="V303" s="250" t="s">
        <v>92</v>
      </c>
      <c r="W303" s="250"/>
      <c r="X303" s="109" t="s">
        <v>3</v>
      </c>
      <c r="Y303" s="250" t="s">
        <v>93</v>
      </c>
      <c r="Z303" s="250"/>
      <c r="AA303" s="121"/>
      <c r="AB303" s="121"/>
      <c r="AC303" s="121"/>
      <c r="AD303" s="121"/>
      <c r="AE303" s="15"/>
      <c r="AF303" s="15"/>
      <c r="AG303" s="15"/>
      <c r="AH303" s="15"/>
      <c r="AI303" s="15"/>
      <c r="AJ303" s="15"/>
      <c r="AK303" s="15"/>
      <c r="AL303" s="15"/>
      <c r="AM303" s="15"/>
      <c r="AN303" s="15"/>
      <c r="AO303" s="15"/>
    </row>
    <row r="304" spans="2:42" ht="10.5" customHeight="1" x14ac:dyDescent="0.2">
      <c r="B304" s="108"/>
      <c r="C304" s="228"/>
      <c r="D304" s="228"/>
      <c r="E304" s="228" t="s">
        <v>153</v>
      </c>
      <c r="F304" s="228"/>
      <c r="G304" s="228"/>
      <c r="H304" s="122"/>
      <c r="I304" s="122"/>
      <c r="J304" s="122"/>
      <c r="K304" s="122"/>
      <c r="L304" s="122"/>
      <c r="M304" s="122"/>
      <c r="N304" s="122"/>
      <c r="O304" s="122"/>
      <c r="P304" s="122"/>
      <c r="Q304" s="122"/>
      <c r="R304" s="122"/>
      <c r="S304" s="122"/>
      <c r="T304" s="263"/>
      <c r="U304" s="263"/>
      <c r="V304" s="263" t="s">
        <v>94</v>
      </c>
      <c r="W304" s="263"/>
      <c r="X304" s="263"/>
      <c r="Y304" s="263"/>
      <c r="Z304" s="263"/>
      <c r="AA304" s="121"/>
      <c r="AB304" s="121"/>
      <c r="AC304" s="121"/>
      <c r="AD304" s="121"/>
      <c r="AE304" s="15"/>
      <c r="AF304" s="15"/>
      <c r="AG304" s="15"/>
      <c r="AH304" s="15"/>
      <c r="AI304" s="15"/>
      <c r="AJ304" s="15"/>
      <c r="AK304" s="15"/>
      <c r="AL304" s="15"/>
      <c r="AM304" s="15"/>
      <c r="AN304" s="15"/>
      <c r="AO304" s="15"/>
    </row>
    <row r="305" spans="2:42" ht="10.5" customHeight="1" x14ac:dyDescent="0.2">
      <c r="B305" s="108"/>
      <c r="C305" s="108"/>
      <c r="D305" s="228" t="s">
        <v>2</v>
      </c>
      <c r="E305" s="266">
        <f t="shared" ref="E305" si="209">Y295+AE295</f>
        <v>860</v>
      </c>
      <c r="F305" s="266"/>
      <c r="G305" s="266"/>
      <c r="H305" s="122"/>
      <c r="I305" s="122"/>
      <c r="J305" s="122"/>
      <c r="K305" s="122"/>
      <c r="L305" s="121"/>
      <c r="M305" s="121"/>
      <c r="N305" s="121"/>
      <c r="O305" s="121"/>
      <c r="P305" s="121"/>
      <c r="Q305" s="121"/>
      <c r="R305" s="121"/>
      <c r="S305" s="263">
        <f t="shared" ref="S305" si="210">R298*100</f>
        <v>97</v>
      </c>
      <c r="T305" s="263"/>
      <c r="U305" s="263" t="s">
        <v>2</v>
      </c>
      <c r="V305" s="250" t="s">
        <v>92</v>
      </c>
      <c r="W305" s="250"/>
      <c r="X305" s="250"/>
      <c r="Y305" s="107" t="s">
        <v>3</v>
      </c>
      <c r="Z305" s="250">
        <f t="shared" ref="Z305" si="211">AB300</f>
        <v>115</v>
      </c>
      <c r="AA305" s="250"/>
      <c r="AB305" s="250"/>
      <c r="AC305" s="121"/>
      <c r="AD305" s="121"/>
      <c r="AE305" s="15"/>
      <c r="AF305" s="15"/>
      <c r="AG305" s="15"/>
      <c r="AH305" s="15"/>
      <c r="AI305" s="15"/>
      <c r="AJ305" s="15"/>
      <c r="AK305" s="15"/>
      <c r="AL305" s="15"/>
      <c r="AM305" s="15"/>
      <c r="AN305" s="15"/>
      <c r="AO305" s="15"/>
    </row>
    <row r="306" spans="2:42" ht="10.5" customHeight="1" x14ac:dyDescent="0.2">
      <c r="B306" s="108"/>
      <c r="C306" s="108"/>
      <c r="D306" s="228"/>
      <c r="E306" s="265">
        <f t="shared" ref="E306" si="212">F297</f>
        <v>16.8</v>
      </c>
      <c r="F306" s="228"/>
      <c r="G306" s="228"/>
      <c r="H306" s="122"/>
      <c r="I306" s="122"/>
      <c r="J306" s="122"/>
      <c r="K306" s="122"/>
      <c r="L306" s="121"/>
      <c r="M306" s="121"/>
      <c r="N306" s="121"/>
      <c r="O306" s="121"/>
      <c r="P306" s="121"/>
      <c r="Q306" s="121"/>
      <c r="R306" s="121"/>
      <c r="S306" s="263"/>
      <c r="T306" s="263"/>
      <c r="U306" s="263"/>
      <c r="V306" s="263">
        <f t="shared" ref="V306" si="213">G300</f>
        <v>142</v>
      </c>
      <c r="W306" s="263"/>
      <c r="X306" s="263"/>
      <c r="Y306" s="263"/>
      <c r="Z306" s="263"/>
      <c r="AA306" s="263"/>
      <c r="AB306" s="263"/>
      <c r="AC306" s="121"/>
      <c r="AD306" s="121"/>
      <c r="AE306" s="15"/>
      <c r="AF306" s="15"/>
      <c r="AG306" s="15"/>
      <c r="AH306" s="15"/>
      <c r="AI306" s="15"/>
      <c r="AJ306" s="15"/>
      <c r="AK306" s="15"/>
      <c r="AL306" s="15"/>
      <c r="AM306" s="15"/>
      <c r="AN306" s="15"/>
      <c r="AO306" s="15"/>
    </row>
    <row r="307" spans="2:42" ht="10.5" customHeight="1" x14ac:dyDescent="0.2">
      <c r="B307" s="122"/>
      <c r="C307" s="122"/>
      <c r="D307" s="263" t="s">
        <v>2</v>
      </c>
      <c r="E307" s="264">
        <f t="shared" ref="E307" si="214">ROUND(E305/E306,2)</f>
        <v>51.19</v>
      </c>
      <c r="F307" s="264"/>
      <c r="G307" s="264"/>
      <c r="H307" s="263" t="s">
        <v>23</v>
      </c>
      <c r="I307" s="263"/>
      <c r="J307" s="122"/>
      <c r="K307" s="122"/>
      <c r="L307" s="122"/>
      <c r="M307" s="121"/>
      <c r="N307" s="121"/>
      <c r="O307" s="121"/>
      <c r="P307" s="121"/>
      <c r="Q307" s="121"/>
      <c r="R307" s="121"/>
      <c r="S307" s="263" t="s">
        <v>104</v>
      </c>
      <c r="T307" s="263"/>
      <c r="U307" s="263" t="s">
        <v>2</v>
      </c>
      <c r="V307" s="250">
        <f t="shared" ref="V307" si="215">S305</f>
        <v>97</v>
      </c>
      <c r="W307" s="250"/>
      <c r="X307" s="250"/>
      <c r="Y307" s="107" t="s">
        <v>3</v>
      </c>
      <c r="Z307" s="250">
        <f t="shared" ref="Z307" si="216">V306</f>
        <v>142</v>
      </c>
      <c r="AA307" s="250"/>
      <c r="AB307" s="250"/>
      <c r="AC307" s="121"/>
      <c r="AD307" s="121"/>
      <c r="AE307" s="15"/>
      <c r="AF307" s="15"/>
      <c r="AG307" s="15"/>
      <c r="AH307" s="15"/>
      <c r="AI307" s="15"/>
      <c r="AJ307" s="15"/>
      <c r="AK307" s="15"/>
      <c r="AL307" s="15"/>
      <c r="AM307" s="15"/>
      <c r="AN307" s="15"/>
      <c r="AO307" s="15"/>
    </row>
    <row r="308" spans="2:42" ht="10.5" customHeight="1" x14ac:dyDescent="0.2">
      <c r="B308" s="122"/>
      <c r="C308" s="122"/>
      <c r="D308" s="263"/>
      <c r="E308" s="264"/>
      <c r="F308" s="264"/>
      <c r="G308" s="264"/>
      <c r="H308" s="263"/>
      <c r="I308" s="263"/>
      <c r="J308" s="122"/>
      <c r="K308" s="122"/>
      <c r="L308" s="122"/>
      <c r="M308" s="121"/>
      <c r="N308" s="121"/>
      <c r="O308" s="121"/>
      <c r="P308" s="121"/>
      <c r="Q308" s="121"/>
      <c r="R308" s="121"/>
      <c r="S308" s="263"/>
      <c r="T308" s="263"/>
      <c r="U308" s="263"/>
      <c r="V308" s="263">
        <f t="shared" ref="V308" si="217">Z305</f>
        <v>115</v>
      </c>
      <c r="W308" s="263"/>
      <c r="X308" s="263"/>
      <c r="Y308" s="263"/>
      <c r="Z308" s="263"/>
      <c r="AA308" s="263"/>
      <c r="AB308" s="263"/>
      <c r="AC308" s="121"/>
      <c r="AD308" s="121"/>
      <c r="AE308" s="15"/>
      <c r="AF308" s="15"/>
      <c r="AG308" s="15"/>
      <c r="AH308" s="15"/>
      <c r="AI308" s="15"/>
      <c r="AJ308" s="15"/>
      <c r="AK308" s="15"/>
      <c r="AL308" s="15"/>
      <c r="AM308" s="15"/>
      <c r="AN308" s="15"/>
      <c r="AO308" s="15"/>
    </row>
    <row r="309" spans="2:42" ht="10.5" customHeight="1" x14ac:dyDescent="0.2">
      <c r="B309" s="121"/>
      <c r="C309" s="121"/>
      <c r="D309" s="121"/>
      <c r="E309" s="121"/>
      <c r="F309" s="121"/>
      <c r="G309" s="121"/>
      <c r="H309" s="121"/>
      <c r="I309" s="121"/>
      <c r="J309" s="121"/>
      <c r="K309" s="121"/>
      <c r="L309" s="121"/>
      <c r="M309" s="121"/>
      <c r="N309" s="121"/>
      <c r="O309" s="121"/>
      <c r="P309" s="121"/>
      <c r="Q309" s="121"/>
      <c r="R309" s="121"/>
      <c r="S309" s="121"/>
      <c r="T309" s="121"/>
      <c r="U309" s="263" t="s">
        <v>4</v>
      </c>
      <c r="V309" s="272">
        <f t="shared" ref="V309" si="218">ROUND(V307*Z307/V308,2)</f>
        <v>119.77</v>
      </c>
      <c r="W309" s="272"/>
      <c r="X309" s="272"/>
      <c r="Y309" s="272"/>
      <c r="Z309" s="263" t="s">
        <v>213</v>
      </c>
      <c r="AA309" s="263"/>
      <c r="AB309" s="121"/>
      <c r="AC309" s="121"/>
      <c r="AD309" s="121"/>
      <c r="AE309" s="15"/>
      <c r="AF309" s="15"/>
      <c r="AG309" s="15"/>
      <c r="AH309" s="15"/>
      <c r="AI309" s="15"/>
      <c r="AJ309" s="15"/>
      <c r="AK309" s="15"/>
      <c r="AL309" s="15"/>
    </row>
    <row r="310" spans="2:42" ht="10.5" customHeight="1" x14ac:dyDescent="0.2">
      <c r="B310" s="262">
        <f t="shared" ref="B310" si="219">O295*100</f>
        <v>684</v>
      </c>
      <c r="C310" s="262"/>
      <c r="D310" s="121" t="s">
        <v>24</v>
      </c>
      <c r="E310" s="263">
        <f t="shared" ref="E310" si="220">E307</f>
        <v>51.19</v>
      </c>
      <c r="F310" s="263"/>
      <c r="G310" s="263"/>
      <c r="H310" s="121" t="s">
        <v>2</v>
      </c>
      <c r="I310" s="271">
        <f t="shared" ref="I310" si="221">B310+E310</f>
        <v>735.19</v>
      </c>
      <c r="J310" s="271"/>
      <c r="K310" s="271"/>
      <c r="L310" s="121" t="s">
        <v>23</v>
      </c>
      <c r="M310" s="121"/>
      <c r="N310" s="121"/>
      <c r="O310" s="121"/>
      <c r="P310" s="121"/>
      <c r="Q310" s="121"/>
      <c r="R310" s="121"/>
      <c r="S310" s="121"/>
      <c r="T310" s="121"/>
      <c r="U310" s="263"/>
      <c r="V310" s="272"/>
      <c r="W310" s="272"/>
      <c r="X310" s="272"/>
      <c r="Y310" s="272"/>
      <c r="Z310" s="263"/>
      <c r="AA310" s="263"/>
      <c r="AB310" s="121"/>
      <c r="AC310" s="121"/>
      <c r="AD310" s="121"/>
      <c r="AE310" s="15"/>
      <c r="AF310" s="15"/>
      <c r="AG310" s="15"/>
      <c r="AH310" s="15"/>
      <c r="AI310" s="15"/>
      <c r="AJ310" s="15"/>
      <c r="AK310" s="15"/>
      <c r="AL310" s="15"/>
    </row>
    <row r="311" spans="2:42" ht="10.5" customHeight="1" x14ac:dyDescent="0.2">
      <c r="B311" s="121"/>
      <c r="C311" s="121"/>
      <c r="D311" s="121"/>
      <c r="E311" s="121"/>
      <c r="F311" s="121"/>
      <c r="G311" s="121"/>
      <c r="H311" s="121" t="s">
        <v>211</v>
      </c>
      <c r="I311" s="272">
        <f t="shared" ref="I311" si="222">ROUND(I310/100,3)</f>
        <v>7.3520000000000003</v>
      </c>
      <c r="J311" s="272"/>
      <c r="K311" s="272"/>
      <c r="L311" s="121" t="s">
        <v>25</v>
      </c>
      <c r="M311" s="121"/>
      <c r="N311" s="121"/>
      <c r="O311" s="121"/>
      <c r="P311" s="121"/>
      <c r="Q311" s="121"/>
      <c r="R311" s="121"/>
      <c r="S311" s="121"/>
      <c r="T311" s="121"/>
      <c r="U311" s="121"/>
      <c r="V311" s="121"/>
      <c r="W311" s="121"/>
      <c r="X311" s="121"/>
      <c r="Y311" s="121"/>
      <c r="Z311" s="121"/>
      <c r="AA311" s="121"/>
      <c r="AB311" s="121"/>
      <c r="AC311" s="121"/>
      <c r="AD311" s="121"/>
      <c r="AE311" s="15"/>
      <c r="AF311" s="15"/>
      <c r="AG311" s="15"/>
      <c r="AH311" s="15"/>
      <c r="AI311" s="15"/>
      <c r="AJ311" s="15"/>
      <c r="AK311" s="15"/>
      <c r="AL311" s="15"/>
    </row>
    <row r="312" spans="2:42" ht="10.5" customHeight="1" x14ac:dyDescent="0.2">
      <c r="B312" s="122" t="s">
        <v>270</v>
      </c>
    </row>
    <row r="313" spans="2:42" ht="10.5" customHeight="1" x14ac:dyDescent="0.2">
      <c r="B313" s="152" t="s">
        <v>200</v>
      </c>
      <c r="C313" s="253"/>
      <c r="D313" s="253"/>
      <c r="E313" s="253"/>
      <c r="F313" s="253"/>
      <c r="G313" s="253"/>
      <c r="H313" s="253"/>
      <c r="I313" s="253"/>
      <c r="J313" s="253"/>
      <c r="K313" s="253"/>
      <c r="L313" s="253"/>
      <c r="M313" s="253"/>
      <c r="N313" s="253"/>
      <c r="O313" s="269">
        <v>6.55</v>
      </c>
      <c r="P313" s="269"/>
      <c r="Q313" s="269"/>
      <c r="R313" s="116" t="s">
        <v>201</v>
      </c>
      <c r="S313" s="116"/>
      <c r="T313" s="116"/>
      <c r="U313" s="116"/>
      <c r="V313" s="116"/>
      <c r="W313" s="116"/>
      <c r="X313" s="116"/>
      <c r="Y313" s="257">
        <v>600</v>
      </c>
      <c r="Z313" s="257"/>
      <c r="AA313" s="116" t="s">
        <v>202</v>
      </c>
      <c r="AB313" s="116"/>
      <c r="AC313" s="116"/>
      <c r="AD313" s="116"/>
      <c r="AE313" s="257">
        <v>190</v>
      </c>
      <c r="AF313" s="257"/>
      <c r="AG313" s="116" t="s">
        <v>203</v>
      </c>
      <c r="AH313" s="116"/>
      <c r="AI313" s="116"/>
      <c r="AJ313" s="116"/>
      <c r="AK313" s="116"/>
      <c r="AL313" s="116"/>
      <c r="AM313" s="116"/>
      <c r="AN313" s="116"/>
      <c r="AO313" s="116"/>
      <c r="AP313" s="16"/>
    </row>
    <row r="314" spans="2:42" ht="10.5" customHeight="1" x14ac:dyDescent="0.2">
      <c r="B314" s="258" t="s">
        <v>204</v>
      </c>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59"/>
      <c r="AN314" s="259"/>
      <c r="AO314" s="259"/>
      <c r="AP314" s="17"/>
    </row>
    <row r="315" spans="2:42" ht="10.5" customHeight="1" x14ac:dyDescent="0.2">
      <c r="B315" s="119" t="s">
        <v>205</v>
      </c>
      <c r="C315" s="117"/>
      <c r="D315" s="117"/>
      <c r="E315" s="117"/>
      <c r="F315" s="270">
        <v>18</v>
      </c>
      <c r="G315" s="270"/>
      <c r="H315" s="270"/>
      <c r="I315" s="117" t="s">
        <v>206</v>
      </c>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2"/>
      <c r="AP315" s="17"/>
    </row>
    <row r="316" spans="2:42" ht="10.5" customHeight="1" x14ac:dyDescent="0.2">
      <c r="B316" s="260" t="s">
        <v>207</v>
      </c>
      <c r="C316" s="261"/>
      <c r="D316" s="261"/>
      <c r="E316" s="261"/>
      <c r="F316" s="261"/>
      <c r="G316" s="261"/>
      <c r="H316" s="261"/>
      <c r="I316" s="261"/>
      <c r="J316" s="261"/>
      <c r="K316" s="261"/>
      <c r="L316" s="261"/>
      <c r="M316" s="261"/>
      <c r="N316" s="261"/>
      <c r="O316" s="261"/>
      <c r="P316" s="261"/>
      <c r="Q316" s="261"/>
      <c r="R316" s="273">
        <v>1.06</v>
      </c>
      <c r="S316" s="273"/>
      <c r="T316" s="261" t="s">
        <v>208</v>
      </c>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17"/>
    </row>
    <row r="317" spans="2:42" ht="10.5" customHeight="1" x14ac:dyDescent="0.2">
      <c r="B317" s="119" t="s">
        <v>371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99"/>
    </row>
    <row r="318" spans="2:42" ht="10.5" customHeight="1" x14ac:dyDescent="0.2">
      <c r="B318" s="120" t="s">
        <v>370</v>
      </c>
      <c r="C318" s="109"/>
      <c r="D318" s="109"/>
      <c r="E318" s="109"/>
      <c r="F318" s="109"/>
      <c r="G318" s="268">
        <v>152</v>
      </c>
      <c r="H318" s="268"/>
      <c r="I318" s="268"/>
      <c r="J318" s="109" t="s">
        <v>209</v>
      </c>
      <c r="K318" s="109"/>
      <c r="L318" s="1"/>
      <c r="M318" s="1"/>
      <c r="N318" s="1"/>
      <c r="O318" s="109"/>
      <c r="P318" s="109"/>
      <c r="Q318" s="109"/>
      <c r="R318" s="109"/>
      <c r="S318" s="109"/>
      <c r="T318" s="109"/>
      <c r="U318" s="109"/>
      <c r="V318" s="109"/>
      <c r="W318" s="109"/>
      <c r="X318" s="109"/>
      <c r="Y318" s="109"/>
      <c r="Z318" s="109"/>
      <c r="AA318" s="109"/>
      <c r="AB318" s="268">
        <v>119</v>
      </c>
      <c r="AC318" s="268"/>
      <c r="AD318" s="267" t="s">
        <v>210</v>
      </c>
      <c r="AE318" s="267"/>
      <c r="AF318" s="267"/>
      <c r="AG318" s="267"/>
      <c r="AH318" s="109"/>
      <c r="AI318" s="109"/>
      <c r="AJ318" s="1"/>
      <c r="AK318" s="1"/>
      <c r="AL318" s="1"/>
      <c r="AM318" s="1"/>
      <c r="AN318" s="1"/>
      <c r="AO318" s="1"/>
      <c r="AP318" s="19"/>
    </row>
    <row r="319" spans="2:42" ht="10.5" customHeight="1" x14ac:dyDescent="0.2">
      <c r="B319" s="121"/>
      <c r="C319" s="121"/>
      <c r="D319" s="121"/>
      <c r="E319" s="121"/>
      <c r="F319" s="121"/>
      <c r="G319" s="121"/>
      <c r="H319" s="121"/>
      <c r="I319" s="121"/>
      <c r="J319" s="121"/>
      <c r="K319" s="121"/>
      <c r="L319" s="121"/>
      <c r="M319" s="121"/>
      <c r="N319" s="121"/>
      <c r="O319" s="121"/>
      <c r="P319" s="121"/>
      <c r="Q319" s="121"/>
      <c r="R319" s="121"/>
      <c r="S319" s="121"/>
      <c r="T319" s="121"/>
      <c r="U319" s="122"/>
      <c r="V319" s="122"/>
      <c r="W319" s="122"/>
      <c r="X319" s="122"/>
      <c r="Y319" s="122"/>
      <c r="Z319" s="122"/>
      <c r="AA319" s="122"/>
      <c r="AB319" s="122"/>
      <c r="AC319" s="122"/>
      <c r="AD319" s="122"/>
    </row>
    <row r="320" spans="2:42" ht="10.5" customHeight="1" x14ac:dyDescent="0.2">
      <c r="B320" s="122" t="s">
        <v>120</v>
      </c>
      <c r="C320" s="122"/>
      <c r="D320" s="122"/>
      <c r="E320" s="122"/>
      <c r="F320" s="122"/>
      <c r="G320" s="122"/>
      <c r="H320" s="122"/>
      <c r="I320" s="122"/>
      <c r="J320" s="122"/>
      <c r="K320" s="122"/>
      <c r="L320" s="122"/>
      <c r="M320" s="122"/>
      <c r="N320" s="122"/>
      <c r="O320" s="122"/>
      <c r="P320" s="122"/>
      <c r="Q320" s="122"/>
      <c r="R320" s="122" t="s">
        <v>155</v>
      </c>
      <c r="S320" s="122"/>
      <c r="T320" s="122"/>
      <c r="U320" s="122"/>
      <c r="V320" s="122"/>
      <c r="W320" s="122"/>
      <c r="X320" s="122"/>
      <c r="Y320" s="122"/>
      <c r="Z320" s="122"/>
      <c r="AA320" s="121"/>
      <c r="AB320" s="121"/>
      <c r="AC320" s="121"/>
      <c r="AD320" s="121"/>
      <c r="AE320" s="15"/>
      <c r="AF320" s="15"/>
      <c r="AG320" s="15"/>
      <c r="AH320" s="15"/>
      <c r="AI320" s="15"/>
      <c r="AJ320" s="15"/>
      <c r="AK320" s="15"/>
      <c r="AL320" s="15"/>
      <c r="AM320" s="15"/>
      <c r="AN320" s="15"/>
      <c r="AO320" s="15"/>
    </row>
    <row r="321" spans="2:42" ht="10.5" customHeight="1" x14ac:dyDescent="0.2">
      <c r="B321" s="108"/>
      <c r="C321" s="228" t="s">
        <v>6</v>
      </c>
      <c r="D321" s="228" t="s">
        <v>2</v>
      </c>
      <c r="E321" s="107"/>
      <c r="F321" s="107" t="s">
        <v>92</v>
      </c>
      <c r="G321" s="107"/>
      <c r="H321" s="122"/>
      <c r="I321" s="122"/>
      <c r="J321" s="122"/>
      <c r="K321" s="122"/>
      <c r="L321" s="122"/>
      <c r="M321" s="122"/>
      <c r="N321" s="122"/>
      <c r="O321" s="122"/>
      <c r="P321" s="122"/>
      <c r="Q321" s="122"/>
      <c r="R321" s="122"/>
      <c r="S321" s="122"/>
      <c r="T321" s="263" t="s">
        <v>91</v>
      </c>
      <c r="U321" s="263" t="s">
        <v>2</v>
      </c>
      <c r="V321" s="250" t="s">
        <v>92</v>
      </c>
      <c r="W321" s="250"/>
      <c r="X321" s="109" t="s">
        <v>3</v>
      </c>
      <c r="Y321" s="250" t="s">
        <v>93</v>
      </c>
      <c r="Z321" s="250"/>
      <c r="AA321" s="121"/>
      <c r="AB321" s="121"/>
      <c r="AC321" s="121"/>
      <c r="AD321" s="121"/>
      <c r="AE321" s="15"/>
      <c r="AF321" s="15"/>
      <c r="AG321" s="15"/>
      <c r="AH321" s="15"/>
      <c r="AI321" s="15"/>
      <c r="AJ321" s="15"/>
      <c r="AK321" s="15"/>
      <c r="AL321" s="15"/>
      <c r="AM321" s="15"/>
      <c r="AN321" s="15"/>
      <c r="AO321" s="15"/>
    </row>
    <row r="322" spans="2:42" ht="10.5" customHeight="1" x14ac:dyDescent="0.2">
      <c r="B322" s="108"/>
      <c r="C322" s="228"/>
      <c r="D322" s="228"/>
      <c r="E322" s="228" t="s">
        <v>153</v>
      </c>
      <c r="F322" s="228"/>
      <c r="G322" s="228"/>
      <c r="H322" s="122"/>
      <c r="I322" s="122"/>
      <c r="J322" s="122"/>
      <c r="K322" s="122"/>
      <c r="L322" s="122"/>
      <c r="M322" s="122"/>
      <c r="N322" s="122"/>
      <c r="O322" s="122"/>
      <c r="P322" s="122"/>
      <c r="Q322" s="122"/>
      <c r="R322" s="122"/>
      <c r="S322" s="122"/>
      <c r="T322" s="263"/>
      <c r="U322" s="263"/>
      <c r="V322" s="263" t="s">
        <v>94</v>
      </c>
      <c r="W322" s="263"/>
      <c r="X322" s="263"/>
      <c r="Y322" s="263"/>
      <c r="Z322" s="263"/>
      <c r="AA322" s="121"/>
      <c r="AB322" s="121"/>
      <c r="AC322" s="121"/>
      <c r="AD322" s="121"/>
      <c r="AE322" s="15"/>
      <c r="AF322" s="15"/>
      <c r="AG322" s="15"/>
      <c r="AH322" s="15"/>
      <c r="AI322" s="15"/>
      <c r="AJ322" s="15"/>
      <c r="AK322" s="15"/>
      <c r="AL322" s="15"/>
      <c r="AM322" s="15"/>
      <c r="AN322" s="15"/>
      <c r="AO322" s="15"/>
    </row>
    <row r="323" spans="2:42" ht="10.5" customHeight="1" x14ac:dyDescent="0.2">
      <c r="B323" s="108"/>
      <c r="C323" s="108"/>
      <c r="D323" s="228" t="s">
        <v>2</v>
      </c>
      <c r="E323" s="266">
        <f t="shared" ref="E323" si="223">Y313+AE313</f>
        <v>790</v>
      </c>
      <c r="F323" s="266"/>
      <c r="G323" s="266"/>
      <c r="H323" s="122"/>
      <c r="I323" s="122"/>
      <c r="J323" s="122"/>
      <c r="K323" s="122"/>
      <c r="L323" s="121"/>
      <c r="M323" s="121"/>
      <c r="N323" s="121"/>
      <c r="O323" s="121"/>
      <c r="P323" s="121"/>
      <c r="Q323" s="121"/>
      <c r="R323" s="121"/>
      <c r="S323" s="263">
        <f t="shared" ref="S323" si="224">R316*100</f>
        <v>106</v>
      </c>
      <c r="T323" s="263"/>
      <c r="U323" s="263" t="s">
        <v>2</v>
      </c>
      <c r="V323" s="250" t="s">
        <v>92</v>
      </c>
      <c r="W323" s="250"/>
      <c r="X323" s="250"/>
      <c r="Y323" s="107" t="s">
        <v>3</v>
      </c>
      <c r="Z323" s="250">
        <f t="shared" ref="Z323" si="225">AB318</f>
        <v>119</v>
      </c>
      <c r="AA323" s="250"/>
      <c r="AB323" s="250"/>
      <c r="AC323" s="121"/>
      <c r="AD323" s="121"/>
      <c r="AE323" s="15"/>
      <c r="AF323" s="15"/>
      <c r="AG323" s="15"/>
      <c r="AH323" s="15"/>
      <c r="AI323" s="15"/>
      <c r="AJ323" s="15"/>
      <c r="AK323" s="15"/>
      <c r="AL323" s="15"/>
      <c r="AM323" s="15"/>
      <c r="AN323" s="15"/>
      <c r="AO323" s="15"/>
    </row>
    <row r="324" spans="2:42" ht="10.5" customHeight="1" x14ac:dyDescent="0.2">
      <c r="B324" s="108"/>
      <c r="C324" s="108"/>
      <c r="D324" s="228"/>
      <c r="E324" s="265">
        <f t="shared" ref="E324" si="226">F315</f>
        <v>18</v>
      </c>
      <c r="F324" s="228"/>
      <c r="G324" s="228"/>
      <c r="H324" s="122"/>
      <c r="I324" s="122"/>
      <c r="J324" s="122"/>
      <c r="K324" s="122"/>
      <c r="L324" s="121"/>
      <c r="M324" s="121"/>
      <c r="N324" s="121"/>
      <c r="O324" s="121"/>
      <c r="P324" s="121"/>
      <c r="Q324" s="121"/>
      <c r="R324" s="121"/>
      <c r="S324" s="263"/>
      <c r="T324" s="263"/>
      <c r="U324" s="263"/>
      <c r="V324" s="263">
        <f t="shared" ref="V324" si="227">G318</f>
        <v>152</v>
      </c>
      <c r="W324" s="263"/>
      <c r="X324" s="263"/>
      <c r="Y324" s="263"/>
      <c r="Z324" s="263"/>
      <c r="AA324" s="263"/>
      <c r="AB324" s="263"/>
      <c r="AC324" s="121"/>
      <c r="AD324" s="121"/>
      <c r="AE324" s="15"/>
      <c r="AF324" s="15"/>
      <c r="AG324" s="15"/>
      <c r="AH324" s="15"/>
      <c r="AI324" s="15"/>
      <c r="AJ324" s="15"/>
      <c r="AK324" s="15"/>
      <c r="AL324" s="15"/>
      <c r="AM324" s="15"/>
      <c r="AN324" s="15"/>
      <c r="AO324" s="15"/>
    </row>
    <row r="325" spans="2:42" ht="10.5" customHeight="1" x14ac:dyDescent="0.2">
      <c r="B325" s="122"/>
      <c r="C325" s="122"/>
      <c r="D325" s="263" t="s">
        <v>2</v>
      </c>
      <c r="E325" s="264">
        <f t="shared" ref="E325" si="228">ROUND(E323/E324,2)</f>
        <v>43.89</v>
      </c>
      <c r="F325" s="264"/>
      <c r="G325" s="264"/>
      <c r="H325" s="263" t="s">
        <v>23</v>
      </c>
      <c r="I325" s="263"/>
      <c r="J325" s="122"/>
      <c r="K325" s="122"/>
      <c r="L325" s="122"/>
      <c r="M325" s="121"/>
      <c r="N325" s="121"/>
      <c r="O325" s="121"/>
      <c r="P325" s="121"/>
      <c r="Q325" s="121"/>
      <c r="R325" s="121"/>
      <c r="S325" s="263" t="s">
        <v>104</v>
      </c>
      <c r="T325" s="263"/>
      <c r="U325" s="263" t="s">
        <v>2</v>
      </c>
      <c r="V325" s="250">
        <f t="shared" ref="V325" si="229">S323</f>
        <v>106</v>
      </c>
      <c r="W325" s="250"/>
      <c r="X325" s="250"/>
      <c r="Y325" s="107" t="s">
        <v>3</v>
      </c>
      <c r="Z325" s="250">
        <f t="shared" ref="Z325" si="230">V324</f>
        <v>152</v>
      </c>
      <c r="AA325" s="250"/>
      <c r="AB325" s="250"/>
      <c r="AC325" s="121"/>
      <c r="AD325" s="121"/>
      <c r="AE325" s="15"/>
      <c r="AF325" s="15"/>
      <c r="AG325" s="15"/>
      <c r="AH325" s="15"/>
      <c r="AI325" s="15"/>
      <c r="AJ325" s="15"/>
      <c r="AK325" s="15"/>
      <c r="AL325" s="15"/>
      <c r="AM325" s="15"/>
      <c r="AN325" s="15"/>
      <c r="AO325" s="15"/>
    </row>
    <row r="326" spans="2:42" ht="10.5" customHeight="1" x14ac:dyDescent="0.2">
      <c r="B326" s="122"/>
      <c r="C326" s="122"/>
      <c r="D326" s="263"/>
      <c r="E326" s="264"/>
      <c r="F326" s="264"/>
      <c r="G326" s="264"/>
      <c r="H326" s="263"/>
      <c r="I326" s="263"/>
      <c r="J326" s="122"/>
      <c r="K326" s="122"/>
      <c r="L326" s="122"/>
      <c r="M326" s="121"/>
      <c r="N326" s="121"/>
      <c r="O326" s="121"/>
      <c r="P326" s="121"/>
      <c r="Q326" s="121"/>
      <c r="R326" s="121"/>
      <c r="S326" s="263"/>
      <c r="T326" s="263"/>
      <c r="U326" s="263"/>
      <c r="V326" s="263">
        <f t="shared" ref="V326" si="231">Z323</f>
        <v>119</v>
      </c>
      <c r="W326" s="263"/>
      <c r="X326" s="263"/>
      <c r="Y326" s="263"/>
      <c r="Z326" s="263"/>
      <c r="AA326" s="263"/>
      <c r="AB326" s="263"/>
      <c r="AC326" s="121"/>
      <c r="AD326" s="121"/>
      <c r="AE326" s="15"/>
      <c r="AF326" s="15"/>
      <c r="AG326" s="15"/>
      <c r="AH326" s="15"/>
      <c r="AI326" s="15"/>
      <c r="AJ326" s="15"/>
      <c r="AK326" s="15"/>
      <c r="AL326" s="15"/>
      <c r="AM326" s="15"/>
      <c r="AN326" s="15"/>
      <c r="AO326" s="15"/>
    </row>
    <row r="327" spans="2:42" ht="10.5" customHeight="1" x14ac:dyDescent="0.2">
      <c r="B327" s="121"/>
      <c r="C327" s="121"/>
      <c r="D327" s="121"/>
      <c r="E327" s="121"/>
      <c r="F327" s="121"/>
      <c r="G327" s="121"/>
      <c r="H327" s="121"/>
      <c r="I327" s="121"/>
      <c r="J327" s="121"/>
      <c r="K327" s="121"/>
      <c r="L327" s="121"/>
      <c r="M327" s="121"/>
      <c r="N327" s="121"/>
      <c r="O327" s="121"/>
      <c r="P327" s="121"/>
      <c r="Q327" s="121"/>
      <c r="R327" s="121"/>
      <c r="S327" s="121"/>
      <c r="T327" s="121"/>
      <c r="U327" s="263" t="s">
        <v>4</v>
      </c>
      <c r="V327" s="272">
        <f t="shared" ref="V327" si="232">ROUND(V325*Z325/V326,2)</f>
        <v>135.38999999999999</v>
      </c>
      <c r="W327" s="272"/>
      <c r="X327" s="272"/>
      <c r="Y327" s="272"/>
      <c r="Z327" s="263" t="s">
        <v>213</v>
      </c>
      <c r="AA327" s="263"/>
      <c r="AB327" s="121"/>
      <c r="AC327" s="121"/>
      <c r="AD327" s="121"/>
      <c r="AE327" s="15"/>
      <c r="AF327" s="15"/>
      <c r="AG327" s="15"/>
      <c r="AH327" s="15"/>
      <c r="AI327" s="15"/>
      <c r="AJ327" s="15"/>
      <c r="AK327" s="15"/>
      <c r="AL327" s="15"/>
    </row>
    <row r="328" spans="2:42" ht="10.5" customHeight="1" x14ac:dyDescent="0.2">
      <c r="B328" s="262">
        <f t="shared" ref="B328" si="233">O313*100</f>
        <v>655</v>
      </c>
      <c r="C328" s="262"/>
      <c r="D328" s="121" t="s">
        <v>24</v>
      </c>
      <c r="E328" s="263">
        <f t="shared" ref="E328" si="234">E325</f>
        <v>43.89</v>
      </c>
      <c r="F328" s="263"/>
      <c r="G328" s="263"/>
      <c r="H328" s="121" t="s">
        <v>2</v>
      </c>
      <c r="I328" s="271">
        <f t="shared" ref="I328" si="235">B328+E328</f>
        <v>698.89</v>
      </c>
      <c r="J328" s="271"/>
      <c r="K328" s="271"/>
      <c r="L328" s="121" t="s">
        <v>23</v>
      </c>
      <c r="M328" s="121"/>
      <c r="N328" s="121"/>
      <c r="O328" s="121"/>
      <c r="P328" s="121"/>
      <c r="Q328" s="121"/>
      <c r="R328" s="121"/>
      <c r="S328" s="121"/>
      <c r="T328" s="121"/>
      <c r="U328" s="263"/>
      <c r="V328" s="272"/>
      <c r="W328" s="272"/>
      <c r="X328" s="272"/>
      <c r="Y328" s="272"/>
      <c r="Z328" s="263"/>
      <c r="AA328" s="263"/>
      <c r="AB328" s="121"/>
      <c r="AC328" s="121"/>
      <c r="AD328" s="121"/>
      <c r="AE328" s="15"/>
      <c r="AF328" s="15"/>
      <c r="AG328" s="15"/>
      <c r="AH328" s="15"/>
      <c r="AI328" s="15"/>
      <c r="AJ328" s="15"/>
      <c r="AK328" s="15"/>
      <c r="AL328" s="15"/>
    </row>
    <row r="329" spans="2:42" ht="10.5" customHeight="1" x14ac:dyDescent="0.2">
      <c r="B329" s="121"/>
      <c r="C329" s="121"/>
      <c r="D329" s="121"/>
      <c r="E329" s="121"/>
      <c r="F329" s="121"/>
      <c r="G329" s="121"/>
      <c r="H329" s="121" t="s">
        <v>211</v>
      </c>
      <c r="I329" s="272">
        <f t="shared" ref="I329" si="236">ROUND(I328/100,3)</f>
        <v>6.9889999999999999</v>
      </c>
      <c r="J329" s="272"/>
      <c r="K329" s="272"/>
      <c r="L329" s="121" t="s">
        <v>25</v>
      </c>
      <c r="M329" s="121"/>
      <c r="N329" s="121"/>
      <c r="O329" s="121"/>
      <c r="P329" s="121"/>
      <c r="Q329" s="121"/>
      <c r="R329" s="121"/>
      <c r="S329" s="121"/>
      <c r="T329" s="121"/>
      <c r="U329" s="121"/>
      <c r="V329" s="121"/>
      <c r="W329" s="121"/>
      <c r="X329" s="121"/>
      <c r="Y329" s="121"/>
      <c r="Z329" s="121"/>
      <c r="AA329" s="121"/>
      <c r="AB329" s="121"/>
      <c r="AC329" s="121"/>
      <c r="AD329" s="121"/>
      <c r="AE329" s="15"/>
      <c r="AF329" s="15"/>
      <c r="AG329" s="15"/>
      <c r="AH329" s="15"/>
      <c r="AI329" s="15"/>
      <c r="AJ329" s="15"/>
      <c r="AK329" s="15"/>
      <c r="AL329" s="15"/>
    </row>
    <row r="330" spans="2:42" ht="10.5" customHeight="1" x14ac:dyDescent="0.2">
      <c r="B330" s="122" t="s">
        <v>271</v>
      </c>
    </row>
    <row r="331" spans="2:42" ht="10.5" customHeight="1" x14ac:dyDescent="0.2">
      <c r="B331" s="152" t="s">
        <v>200</v>
      </c>
      <c r="C331" s="253"/>
      <c r="D331" s="253"/>
      <c r="E331" s="253"/>
      <c r="F331" s="253"/>
      <c r="G331" s="253"/>
      <c r="H331" s="253"/>
      <c r="I331" s="253"/>
      <c r="J331" s="253"/>
      <c r="K331" s="253"/>
      <c r="L331" s="253"/>
      <c r="M331" s="253"/>
      <c r="N331" s="253"/>
      <c r="O331" s="269">
        <v>6.45</v>
      </c>
      <c r="P331" s="269"/>
      <c r="Q331" s="269"/>
      <c r="R331" s="116" t="s">
        <v>201</v>
      </c>
      <c r="S331" s="116"/>
      <c r="T331" s="116"/>
      <c r="U331" s="116"/>
      <c r="V331" s="116"/>
      <c r="W331" s="116"/>
      <c r="X331" s="116"/>
      <c r="Y331" s="257">
        <v>610</v>
      </c>
      <c r="Z331" s="257"/>
      <c r="AA331" s="116" t="s">
        <v>202</v>
      </c>
      <c r="AB331" s="116"/>
      <c r="AC331" s="116"/>
      <c r="AD331" s="116"/>
      <c r="AE331" s="257">
        <v>200</v>
      </c>
      <c r="AF331" s="257"/>
      <c r="AG331" s="116" t="s">
        <v>203</v>
      </c>
      <c r="AH331" s="116"/>
      <c r="AI331" s="116"/>
      <c r="AJ331" s="116"/>
      <c r="AK331" s="116"/>
      <c r="AL331" s="116"/>
      <c r="AM331" s="116"/>
      <c r="AN331" s="116"/>
      <c r="AO331" s="116"/>
      <c r="AP331" s="16"/>
    </row>
    <row r="332" spans="2:42" ht="10.5" customHeight="1" x14ac:dyDescent="0.2">
      <c r="B332" s="258" t="s">
        <v>204</v>
      </c>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59"/>
      <c r="AL332" s="259"/>
      <c r="AM332" s="259"/>
      <c r="AN332" s="259"/>
      <c r="AO332" s="259"/>
      <c r="AP332" s="17"/>
    </row>
    <row r="333" spans="2:42" ht="10.5" customHeight="1" x14ac:dyDescent="0.2">
      <c r="B333" s="119" t="s">
        <v>205</v>
      </c>
      <c r="C333" s="117"/>
      <c r="D333" s="117"/>
      <c r="E333" s="117"/>
      <c r="F333" s="270">
        <v>19.5</v>
      </c>
      <c r="G333" s="270"/>
      <c r="H333" s="270"/>
      <c r="I333" s="117" t="s">
        <v>206</v>
      </c>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2"/>
      <c r="AP333" s="17"/>
    </row>
    <row r="334" spans="2:42" ht="10.5" customHeight="1" x14ac:dyDescent="0.2">
      <c r="B334" s="260" t="s">
        <v>207</v>
      </c>
      <c r="C334" s="261"/>
      <c r="D334" s="261"/>
      <c r="E334" s="261"/>
      <c r="F334" s="261"/>
      <c r="G334" s="261"/>
      <c r="H334" s="261"/>
      <c r="I334" s="261"/>
      <c r="J334" s="261"/>
      <c r="K334" s="261"/>
      <c r="L334" s="261"/>
      <c r="M334" s="261"/>
      <c r="N334" s="261"/>
      <c r="O334" s="261"/>
      <c r="P334" s="261"/>
      <c r="Q334" s="261"/>
      <c r="R334" s="273">
        <v>0.87</v>
      </c>
      <c r="S334" s="273"/>
      <c r="T334" s="261" t="s">
        <v>208</v>
      </c>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17"/>
    </row>
    <row r="335" spans="2:42" ht="10.5" customHeight="1" x14ac:dyDescent="0.2">
      <c r="B335" s="119" t="s">
        <v>371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99"/>
    </row>
    <row r="336" spans="2:42" ht="10.5" customHeight="1" x14ac:dyDescent="0.2">
      <c r="B336" s="120" t="s">
        <v>370</v>
      </c>
      <c r="C336" s="109"/>
      <c r="D336" s="109"/>
      <c r="E336" s="109"/>
      <c r="F336" s="109"/>
      <c r="G336" s="268">
        <v>138</v>
      </c>
      <c r="H336" s="268"/>
      <c r="I336" s="268"/>
      <c r="J336" s="109" t="s">
        <v>209</v>
      </c>
      <c r="K336" s="109"/>
      <c r="L336" s="1"/>
      <c r="M336" s="1"/>
      <c r="N336" s="1"/>
      <c r="O336" s="109"/>
      <c r="P336" s="109"/>
      <c r="Q336" s="109"/>
      <c r="R336" s="109"/>
      <c r="S336" s="109"/>
      <c r="T336" s="109"/>
      <c r="U336" s="109"/>
      <c r="V336" s="109"/>
      <c r="W336" s="109"/>
      <c r="X336" s="109"/>
      <c r="Y336" s="109"/>
      <c r="Z336" s="109"/>
      <c r="AA336" s="109"/>
      <c r="AB336" s="268">
        <v>106</v>
      </c>
      <c r="AC336" s="268"/>
      <c r="AD336" s="267" t="s">
        <v>210</v>
      </c>
      <c r="AE336" s="267"/>
      <c r="AF336" s="267"/>
      <c r="AG336" s="267"/>
      <c r="AH336" s="109"/>
      <c r="AI336" s="109"/>
      <c r="AJ336" s="1"/>
      <c r="AK336" s="1"/>
      <c r="AL336" s="1"/>
      <c r="AM336" s="1"/>
      <c r="AN336" s="1"/>
      <c r="AO336" s="1"/>
      <c r="AP336" s="19"/>
    </row>
    <row r="337" spans="2:42" ht="10.5" customHeight="1" x14ac:dyDescent="0.2">
      <c r="B337" s="121"/>
      <c r="C337" s="121"/>
      <c r="D337" s="121"/>
      <c r="E337" s="121"/>
      <c r="F337" s="121"/>
      <c r="G337" s="121"/>
      <c r="H337" s="121"/>
      <c r="I337" s="121"/>
      <c r="J337" s="121"/>
      <c r="K337" s="121"/>
      <c r="L337" s="121"/>
      <c r="M337" s="121"/>
      <c r="N337" s="121"/>
      <c r="O337" s="121"/>
      <c r="P337" s="121"/>
      <c r="Q337" s="121"/>
      <c r="R337" s="121"/>
      <c r="S337" s="121"/>
      <c r="T337" s="121"/>
      <c r="U337" s="122"/>
      <c r="V337" s="122"/>
      <c r="W337" s="122"/>
      <c r="X337" s="122"/>
      <c r="Y337" s="122"/>
      <c r="Z337" s="122"/>
      <c r="AA337" s="122"/>
      <c r="AB337" s="122"/>
      <c r="AC337" s="122"/>
      <c r="AD337" s="122"/>
    </row>
    <row r="338" spans="2:42" ht="10.5" customHeight="1" x14ac:dyDescent="0.2">
      <c r="B338" s="122" t="s">
        <v>120</v>
      </c>
      <c r="C338" s="122"/>
      <c r="D338" s="122"/>
      <c r="E338" s="122"/>
      <c r="F338" s="122"/>
      <c r="G338" s="122"/>
      <c r="H338" s="122"/>
      <c r="I338" s="122"/>
      <c r="J338" s="122"/>
      <c r="K338" s="122"/>
      <c r="L338" s="122"/>
      <c r="M338" s="122"/>
      <c r="N338" s="122"/>
      <c r="O338" s="122"/>
      <c r="P338" s="122"/>
      <c r="Q338" s="122"/>
      <c r="R338" s="122" t="s">
        <v>155</v>
      </c>
      <c r="S338" s="122"/>
      <c r="T338" s="122"/>
      <c r="U338" s="122"/>
      <c r="V338" s="122"/>
      <c r="W338" s="122"/>
      <c r="X338" s="122"/>
      <c r="Y338" s="122"/>
      <c r="Z338" s="122"/>
      <c r="AA338" s="121"/>
      <c r="AB338" s="121"/>
      <c r="AC338" s="121"/>
      <c r="AD338" s="121"/>
      <c r="AE338" s="15"/>
      <c r="AF338" s="15"/>
      <c r="AG338" s="15"/>
      <c r="AH338" s="15"/>
      <c r="AI338" s="15"/>
      <c r="AJ338" s="15"/>
      <c r="AK338" s="15"/>
      <c r="AL338" s="15"/>
      <c r="AM338" s="15"/>
      <c r="AN338" s="15"/>
      <c r="AO338" s="15"/>
    </row>
    <row r="339" spans="2:42" ht="10.5" customHeight="1" x14ac:dyDescent="0.2">
      <c r="B339" s="108"/>
      <c r="C339" s="228" t="s">
        <v>6</v>
      </c>
      <c r="D339" s="228" t="s">
        <v>2</v>
      </c>
      <c r="E339" s="107"/>
      <c r="F339" s="107" t="s">
        <v>92</v>
      </c>
      <c r="G339" s="107"/>
      <c r="H339" s="122"/>
      <c r="I339" s="122"/>
      <c r="J339" s="122"/>
      <c r="K339" s="122"/>
      <c r="L339" s="122"/>
      <c r="M339" s="122"/>
      <c r="N339" s="122"/>
      <c r="O339" s="122"/>
      <c r="P339" s="122"/>
      <c r="Q339" s="122"/>
      <c r="R339" s="122"/>
      <c r="S339" s="122"/>
      <c r="T339" s="263" t="s">
        <v>91</v>
      </c>
      <c r="U339" s="263" t="s">
        <v>2</v>
      </c>
      <c r="V339" s="250" t="s">
        <v>92</v>
      </c>
      <c r="W339" s="250"/>
      <c r="X339" s="109" t="s">
        <v>3</v>
      </c>
      <c r="Y339" s="250" t="s">
        <v>93</v>
      </c>
      <c r="Z339" s="250"/>
      <c r="AA339" s="121"/>
      <c r="AB339" s="121"/>
      <c r="AC339" s="121"/>
      <c r="AD339" s="121"/>
      <c r="AE339" s="15"/>
      <c r="AF339" s="15"/>
      <c r="AG339" s="15"/>
      <c r="AH339" s="15"/>
      <c r="AI339" s="15"/>
      <c r="AJ339" s="15"/>
      <c r="AK339" s="15"/>
      <c r="AL339" s="15"/>
      <c r="AM339" s="15"/>
      <c r="AN339" s="15"/>
      <c r="AO339" s="15"/>
    </row>
    <row r="340" spans="2:42" ht="10.5" customHeight="1" x14ac:dyDescent="0.2">
      <c r="B340" s="108"/>
      <c r="C340" s="228"/>
      <c r="D340" s="228"/>
      <c r="E340" s="228" t="s">
        <v>153</v>
      </c>
      <c r="F340" s="228"/>
      <c r="G340" s="228"/>
      <c r="H340" s="122"/>
      <c r="I340" s="122"/>
      <c r="J340" s="122"/>
      <c r="K340" s="122"/>
      <c r="L340" s="122"/>
      <c r="M340" s="122"/>
      <c r="N340" s="122"/>
      <c r="O340" s="122"/>
      <c r="P340" s="122"/>
      <c r="Q340" s="122"/>
      <c r="R340" s="122"/>
      <c r="S340" s="122"/>
      <c r="T340" s="263"/>
      <c r="U340" s="263"/>
      <c r="V340" s="263" t="s">
        <v>94</v>
      </c>
      <c r="W340" s="263"/>
      <c r="X340" s="263"/>
      <c r="Y340" s="263"/>
      <c r="Z340" s="263"/>
      <c r="AA340" s="121"/>
      <c r="AB340" s="121"/>
      <c r="AC340" s="121"/>
      <c r="AD340" s="121"/>
      <c r="AE340" s="15"/>
      <c r="AF340" s="15"/>
      <c r="AG340" s="15"/>
      <c r="AH340" s="15"/>
      <c r="AI340" s="15"/>
      <c r="AJ340" s="15"/>
      <c r="AK340" s="15"/>
      <c r="AL340" s="15"/>
      <c r="AM340" s="15"/>
      <c r="AN340" s="15"/>
      <c r="AO340" s="15"/>
    </row>
    <row r="341" spans="2:42" ht="10.5" customHeight="1" x14ac:dyDescent="0.2">
      <c r="B341" s="108"/>
      <c r="C341" s="108"/>
      <c r="D341" s="228" t="s">
        <v>2</v>
      </c>
      <c r="E341" s="266">
        <f t="shared" ref="E341" si="237">Y331+AE331</f>
        <v>810</v>
      </c>
      <c r="F341" s="266"/>
      <c r="G341" s="266"/>
      <c r="H341" s="122"/>
      <c r="I341" s="122"/>
      <c r="J341" s="122"/>
      <c r="K341" s="122"/>
      <c r="L341" s="121"/>
      <c r="M341" s="121"/>
      <c r="N341" s="121"/>
      <c r="O341" s="121"/>
      <c r="P341" s="121"/>
      <c r="Q341" s="121"/>
      <c r="R341" s="121"/>
      <c r="S341" s="263">
        <f t="shared" ref="S341" si="238">R334*100</f>
        <v>87</v>
      </c>
      <c r="T341" s="263"/>
      <c r="U341" s="263" t="s">
        <v>2</v>
      </c>
      <c r="V341" s="250" t="s">
        <v>92</v>
      </c>
      <c r="W341" s="250"/>
      <c r="X341" s="250"/>
      <c r="Y341" s="107" t="s">
        <v>3</v>
      </c>
      <c r="Z341" s="250">
        <f t="shared" ref="Z341" si="239">AB336</f>
        <v>106</v>
      </c>
      <c r="AA341" s="250"/>
      <c r="AB341" s="250"/>
      <c r="AC341" s="121"/>
      <c r="AD341" s="121"/>
      <c r="AE341" s="15"/>
      <c r="AF341" s="15"/>
      <c r="AG341" s="15"/>
      <c r="AH341" s="15"/>
      <c r="AI341" s="15"/>
      <c r="AJ341" s="15"/>
      <c r="AK341" s="15"/>
      <c r="AL341" s="15"/>
      <c r="AM341" s="15"/>
      <c r="AN341" s="15"/>
      <c r="AO341" s="15"/>
    </row>
    <row r="342" spans="2:42" ht="10.5" customHeight="1" x14ac:dyDescent="0.2">
      <c r="B342" s="108"/>
      <c r="C342" s="108"/>
      <c r="D342" s="228"/>
      <c r="E342" s="265">
        <f t="shared" ref="E342" si="240">F333</f>
        <v>19.5</v>
      </c>
      <c r="F342" s="228"/>
      <c r="G342" s="228"/>
      <c r="H342" s="122"/>
      <c r="I342" s="122"/>
      <c r="J342" s="122"/>
      <c r="K342" s="122"/>
      <c r="L342" s="121"/>
      <c r="M342" s="121"/>
      <c r="N342" s="121"/>
      <c r="O342" s="121"/>
      <c r="P342" s="121"/>
      <c r="Q342" s="121"/>
      <c r="R342" s="121"/>
      <c r="S342" s="263"/>
      <c r="T342" s="263"/>
      <c r="U342" s="263"/>
      <c r="V342" s="263">
        <f t="shared" ref="V342" si="241">G336</f>
        <v>138</v>
      </c>
      <c r="W342" s="263"/>
      <c r="X342" s="263"/>
      <c r="Y342" s="263"/>
      <c r="Z342" s="263"/>
      <c r="AA342" s="263"/>
      <c r="AB342" s="263"/>
      <c r="AC342" s="121"/>
      <c r="AD342" s="121"/>
      <c r="AE342" s="15"/>
      <c r="AF342" s="15"/>
      <c r="AG342" s="15"/>
      <c r="AH342" s="15"/>
      <c r="AI342" s="15"/>
      <c r="AJ342" s="15"/>
      <c r="AK342" s="15"/>
      <c r="AL342" s="15"/>
      <c r="AM342" s="15"/>
      <c r="AN342" s="15"/>
      <c r="AO342" s="15"/>
    </row>
    <row r="343" spans="2:42" ht="10.5" customHeight="1" x14ac:dyDescent="0.2">
      <c r="B343" s="122"/>
      <c r="C343" s="122"/>
      <c r="D343" s="263" t="s">
        <v>2</v>
      </c>
      <c r="E343" s="264">
        <f t="shared" ref="E343" si="242">ROUND(E341/E342,2)</f>
        <v>41.54</v>
      </c>
      <c r="F343" s="264"/>
      <c r="G343" s="264"/>
      <c r="H343" s="263" t="s">
        <v>23</v>
      </c>
      <c r="I343" s="263"/>
      <c r="J343" s="122"/>
      <c r="K343" s="122"/>
      <c r="L343" s="122"/>
      <c r="M343" s="121"/>
      <c r="N343" s="121"/>
      <c r="O343" s="121"/>
      <c r="P343" s="121"/>
      <c r="Q343" s="121"/>
      <c r="R343" s="121"/>
      <c r="S343" s="263" t="s">
        <v>104</v>
      </c>
      <c r="T343" s="263"/>
      <c r="U343" s="263" t="s">
        <v>2</v>
      </c>
      <c r="V343" s="250">
        <f t="shared" ref="V343" si="243">S341</f>
        <v>87</v>
      </c>
      <c r="W343" s="250"/>
      <c r="X343" s="250"/>
      <c r="Y343" s="107" t="s">
        <v>3</v>
      </c>
      <c r="Z343" s="250">
        <f t="shared" ref="Z343" si="244">V342</f>
        <v>138</v>
      </c>
      <c r="AA343" s="250"/>
      <c r="AB343" s="250"/>
      <c r="AC343" s="121"/>
      <c r="AD343" s="121"/>
      <c r="AE343" s="15"/>
      <c r="AF343" s="15"/>
      <c r="AG343" s="15"/>
      <c r="AH343" s="15"/>
      <c r="AI343" s="15"/>
      <c r="AJ343" s="15"/>
      <c r="AK343" s="15"/>
      <c r="AL343" s="15"/>
      <c r="AM343" s="15"/>
      <c r="AN343" s="15"/>
      <c r="AO343" s="15"/>
    </row>
    <row r="344" spans="2:42" ht="10.5" customHeight="1" x14ac:dyDescent="0.2">
      <c r="B344" s="122"/>
      <c r="C344" s="122"/>
      <c r="D344" s="263"/>
      <c r="E344" s="264"/>
      <c r="F344" s="264"/>
      <c r="G344" s="264"/>
      <c r="H344" s="263"/>
      <c r="I344" s="263"/>
      <c r="J344" s="122"/>
      <c r="K344" s="122"/>
      <c r="L344" s="122"/>
      <c r="M344" s="121"/>
      <c r="N344" s="121"/>
      <c r="O344" s="121"/>
      <c r="P344" s="121"/>
      <c r="Q344" s="121"/>
      <c r="R344" s="121"/>
      <c r="S344" s="263"/>
      <c r="T344" s="263"/>
      <c r="U344" s="263"/>
      <c r="V344" s="263">
        <f t="shared" ref="V344" si="245">Z341</f>
        <v>106</v>
      </c>
      <c r="W344" s="263"/>
      <c r="X344" s="263"/>
      <c r="Y344" s="263"/>
      <c r="Z344" s="263"/>
      <c r="AA344" s="263"/>
      <c r="AB344" s="263"/>
      <c r="AC344" s="121"/>
      <c r="AD344" s="121"/>
      <c r="AE344" s="15"/>
      <c r="AF344" s="15"/>
      <c r="AG344" s="15"/>
      <c r="AH344" s="15"/>
      <c r="AI344" s="15"/>
      <c r="AJ344" s="15"/>
      <c r="AK344" s="15"/>
      <c r="AL344" s="15"/>
      <c r="AM344" s="15"/>
      <c r="AN344" s="15"/>
      <c r="AO344" s="15"/>
    </row>
    <row r="345" spans="2:42" ht="10.5" customHeight="1" x14ac:dyDescent="0.2">
      <c r="B345" s="121"/>
      <c r="C345" s="121"/>
      <c r="D345" s="121"/>
      <c r="E345" s="121"/>
      <c r="F345" s="121"/>
      <c r="G345" s="121"/>
      <c r="H345" s="121"/>
      <c r="I345" s="121"/>
      <c r="J345" s="121"/>
      <c r="K345" s="121"/>
      <c r="L345" s="121"/>
      <c r="M345" s="121"/>
      <c r="N345" s="121"/>
      <c r="O345" s="121"/>
      <c r="P345" s="121"/>
      <c r="Q345" s="121"/>
      <c r="R345" s="121"/>
      <c r="S345" s="121"/>
      <c r="T345" s="121"/>
      <c r="U345" s="263" t="s">
        <v>4</v>
      </c>
      <c r="V345" s="272">
        <f t="shared" ref="V345" si="246">ROUND(V343*Z343/V344,2)</f>
        <v>113.26</v>
      </c>
      <c r="W345" s="272"/>
      <c r="X345" s="272"/>
      <c r="Y345" s="272"/>
      <c r="Z345" s="263" t="s">
        <v>213</v>
      </c>
      <c r="AA345" s="263"/>
      <c r="AB345" s="121"/>
      <c r="AC345" s="121"/>
      <c r="AD345" s="121"/>
      <c r="AE345" s="15"/>
      <c r="AF345" s="15"/>
      <c r="AG345" s="15"/>
      <c r="AH345" s="15"/>
      <c r="AI345" s="15"/>
      <c r="AJ345" s="15"/>
      <c r="AK345" s="15"/>
      <c r="AL345" s="15"/>
    </row>
    <row r="346" spans="2:42" ht="10.5" customHeight="1" x14ac:dyDescent="0.2">
      <c r="B346" s="262">
        <f t="shared" ref="B346" si="247">O331*100</f>
        <v>645</v>
      </c>
      <c r="C346" s="262"/>
      <c r="D346" s="121" t="s">
        <v>24</v>
      </c>
      <c r="E346" s="263">
        <f t="shared" ref="E346" si="248">E343</f>
        <v>41.54</v>
      </c>
      <c r="F346" s="263"/>
      <c r="G346" s="263"/>
      <c r="H346" s="121" t="s">
        <v>2</v>
      </c>
      <c r="I346" s="271">
        <f t="shared" ref="I346" si="249">B346+E346</f>
        <v>686.54</v>
      </c>
      <c r="J346" s="271"/>
      <c r="K346" s="271"/>
      <c r="L346" s="121" t="s">
        <v>23</v>
      </c>
      <c r="M346" s="121"/>
      <c r="N346" s="121"/>
      <c r="O346" s="121"/>
      <c r="P346" s="121"/>
      <c r="Q346" s="121"/>
      <c r="R346" s="121"/>
      <c r="S346" s="121"/>
      <c r="T346" s="121"/>
      <c r="U346" s="263"/>
      <c r="V346" s="272"/>
      <c r="W346" s="272"/>
      <c r="X346" s="272"/>
      <c r="Y346" s="272"/>
      <c r="Z346" s="263"/>
      <c r="AA346" s="263"/>
      <c r="AB346" s="121"/>
      <c r="AC346" s="121"/>
      <c r="AD346" s="121"/>
      <c r="AE346" s="15"/>
      <c r="AF346" s="15"/>
      <c r="AG346" s="15"/>
      <c r="AH346" s="15"/>
      <c r="AI346" s="15"/>
      <c r="AJ346" s="15"/>
      <c r="AK346" s="15"/>
      <c r="AL346" s="15"/>
    </row>
    <row r="347" spans="2:42" ht="10.5" customHeight="1" x14ac:dyDescent="0.2">
      <c r="B347" s="121"/>
      <c r="C347" s="121"/>
      <c r="D347" s="121"/>
      <c r="E347" s="121"/>
      <c r="F347" s="121"/>
      <c r="G347" s="121"/>
      <c r="H347" s="121" t="s">
        <v>211</v>
      </c>
      <c r="I347" s="272">
        <f t="shared" ref="I347" si="250">ROUND(I346/100,3)</f>
        <v>6.8650000000000002</v>
      </c>
      <c r="J347" s="272"/>
      <c r="K347" s="272"/>
      <c r="L347" s="121" t="s">
        <v>25</v>
      </c>
      <c r="M347" s="121"/>
      <c r="N347" s="121"/>
      <c r="O347" s="121"/>
      <c r="P347" s="121"/>
      <c r="Q347" s="121"/>
      <c r="R347" s="121"/>
      <c r="S347" s="121"/>
      <c r="T347" s="121"/>
      <c r="U347" s="121"/>
      <c r="V347" s="121"/>
      <c r="W347" s="121"/>
      <c r="X347" s="121"/>
      <c r="Y347" s="121"/>
      <c r="Z347" s="121"/>
      <c r="AA347" s="121"/>
      <c r="AB347" s="121"/>
      <c r="AC347" s="121"/>
      <c r="AD347" s="121"/>
      <c r="AE347" s="15"/>
      <c r="AF347" s="15"/>
      <c r="AG347" s="15"/>
      <c r="AH347" s="15"/>
      <c r="AI347" s="15"/>
      <c r="AJ347" s="15"/>
      <c r="AK347" s="15"/>
      <c r="AL347" s="15"/>
    </row>
    <row r="348" spans="2:42" ht="10.5" customHeight="1" x14ac:dyDescent="0.2">
      <c r="B348" s="121"/>
      <c r="C348" s="121"/>
      <c r="D348" s="121"/>
      <c r="E348" s="121"/>
      <c r="F348" s="121"/>
      <c r="G348" s="121"/>
      <c r="H348" s="121"/>
      <c r="I348" s="123"/>
      <c r="J348" s="123"/>
      <c r="K348" s="123"/>
      <c r="L348" s="121"/>
      <c r="M348" s="121"/>
      <c r="N348" s="121"/>
      <c r="O348" s="121"/>
      <c r="P348" s="121"/>
      <c r="Q348" s="121"/>
      <c r="R348" s="121"/>
      <c r="S348" s="121"/>
      <c r="T348" s="121"/>
      <c r="U348" s="121"/>
      <c r="V348" s="121"/>
      <c r="W348" s="121"/>
      <c r="X348" s="121"/>
      <c r="Y348" s="121"/>
      <c r="Z348" s="121"/>
      <c r="AA348" s="121"/>
      <c r="AB348" s="121"/>
      <c r="AC348" s="121"/>
      <c r="AD348" s="121"/>
      <c r="AE348" s="15"/>
      <c r="AF348" s="15"/>
      <c r="AG348" s="15"/>
      <c r="AH348" s="15"/>
      <c r="AI348" s="15"/>
      <c r="AJ348" s="15"/>
      <c r="AK348" s="15"/>
      <c r="AL348" s="15"/>
    </row>
    <row r="349" spans="2:42" ht="10.5" customHeight="1" x14ac:dyDescent="0.2">
      <c r="B349" s="122" t="s">
        <v>254</v>
      </c>
    </row>
    <row r="350" spans="2:42" ht="10.5" customHeight="1" x14ac:dyDescent="0.2">
      <c r="B350" s="152" t="s">
        <v>200</v>
      </c>
      <c r="C350" s="253"/>
      <c r="D350" s="253"/>
      <c r="E350" s="253"/>
      <c r="F350" s="253"/>
      <c r="G350" s="253"/>
      <c r="H350" s="253"/>
      <c r="I350" s="253"/>
      <c r="J350" s="253"/>
      <c r="K350" s="253"/>
      <c r="L350" s="253"/>
      <c r="M350" s="253"/>
      <c r="N350" s="253"/>
      <c r="O350" s="269">
        <v>6.86</v>
      </c>
      <c r="P350" s="269"/>
      <c r="Q350" s="269"/>
      <c r="R350" s="116" t="s">
        <v>201</v>
      </c>
      <c r="S350" s="116"/>
      <c r="T350" s="116"/>
      <c r="U350" s="116"/>
      <c r="V350" s="116"/>
      <c r="W350" s="116"/>
      <c r="X350" s="116"/>
      <c r="Y350" s="257">
        <v>590</v>
      </c>
      <c r="Z350" s="257"/>
      <c r="AA350" s="116" t="s">
        <v>202</v>
      </c>
      <c r="AB350" s="116"/>
      <c r="AC350" s="116"/>
      <c r="AD350" s="116"/>
      <c r="AE350" s="257">
        <v>220</v>
      </c>
      <c r="AF350" s="257"/>
      <c r="AG350" s="116" t="s">
        <v>203</v>
      </c>
      <c r="AH350" s="116"/>
      <c r="AI350" s="116"/>
      <c r="AJ350" s="116"/>
      <c r="AK350" s="116"/>
      <c r="AL350" s="116"/>
      <c r="AM350" s="116"/>
      <c r="AN350" s="116"/>
      <c r="AO350" s="116"/>
      <c r="AP350" s="16"/>
    </row>
    <row r="351" spans="2:42" ht="10.5" customHeight="1" x14ac:dyDescent="0.2">
      <c r="B351" s="258" t="s">
        <v>204</v>
      </c>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17"/>
    </row>
    <row r="352" spans="2:42" ht="10.5" customHeight="1" x14ac:dyDescent="0.2">
      <c r="B352" s="119" t="s">
        <v>205</v>
      </c>
      <c r="C352" s="117"/>
      <c r="D352" s="117"/>
      <c r="E352" s="117"/>
      <c r="F352" s="270">
        <v>18.8</v>
      </c>
      <c r="G352" s="270"/>
      <c r="H352" s="270"/>
      <c r="I352" s="117" t="s">
        <v>206</v>
      </c>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2"/>
      <c r="AP352" s="17"/>
    </row>
    <row r="353" spans="2:42" ht="10.5" customHeight="1" x14ac:dyDescent="0.2">
      <c r="B353" s="260" t="s">
        <v>207</v>
      </c>
      <c r="C353" s="261"/>
      <c r="D353" s="261"/>
      <c r="E353" s="261"/>
      <c r="F353" s="261"/>
      <c r="G353" s="261"/>
      <c r="H353" s="261"/>
      <c r="I353" s="261"/>
      <c r="J353" s="261"/>
      <c r="K353" s="261"/>
      <c r="L353" s="261"/>
      <c r="M353" s="261"/>
      <c r="N353" s="261"/>
      <c r="O353" s="261"/>
      <c r="P353" s="261"/>
      <c r="Q353" s="261"/>
      <c r="R353" s="273">
        <v>1.1499999999999999</v>
      </c>
      <c r="S353" s="273"/>
      <c r="T353" s="261" t="s">
        <v>208</v>
      </c>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17"/>
    </row>
    <row r="354" spans="2:42" ht="10.5" customHeight="1" x14ac:dyDescent="0.2">
      <c r="B354" s="119" t="s">
        <v>371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99"/>
    </row>
    <row r="355" spans="2:42" ht="10.5" customHeight="1" x14ac:dyDescent="0.2">
      <c r="B355" s="120" t="s">
        <v>370</v>
      </c>
      <c r="C355" s="109"/>
      <c r="D355" s="109"/>
      <c r="E355" s="109"/>
      <c r="F355" s="109"/>
      <c r="G355" s="268">
        <v>133</v>
      </c>
      <c r="H355" s="268"/>
      <c r="I355" s="268"/>
      <c r="J355" s="109" t="s">
        <v>209</v>
      </c>
      <c r="K355" s="109"/>
      <c r="L355" s="1"/>
      <c r="M355" s="1"/>
      <c r="N355" s="1"/>
      <c r="O355" s="109"/>
      <c r="P355" s="109"/>
      <c r="Q355" s="109"/>
      <c r="R355" s="109"/>
      <c r="S355" s="109"/>
      <c r="T355" s="109"/>
      <c r="U355" s="109"/>
      <c r="V355" s="109"/>
      <c r="W355" s="109"/>
      <c r="X355" s="109"/>
      <c r="Y355" s="109"/>
      <c r="Z355" s="109"/>
      <c r="AA355" s="109"/>
      <c r="AB355" s="268">
        <v>105</v>
      </c>
      <c r="AC355" s="268"/>
      <c r="AD355" s="267" t="s">
        <v>210</v>
      </c>
      <c r="AE355" s="267"/>
      <c r="AF355" s="267"/>
      <c r="AG355" s="267"/>
      <c r="AH355" s="109"/>
      <c r="AI355" s="109"/>
      <c r="AJ355" s="1"/>
      <c r="AK355" s="1"/>
      <c r="AL355" s="1"/>
      <c r="AM355" s="1"/>
      <c r="AN355" s="1"/>
      <c r="AO355" s="1"/>
      <c r="AP355" s="19"/>
    </row>
    <row r="356" spans="2:42" ht="10.5" customHeight="1" x14ac:dyDescent="0.2">
      <c r="B356" s="121"/>
      <c r="C356" s="121"/>
      <c r="D356" s="121"/>
      <c r="E356" s="121"/>
      <c r="F356" s="121"/>
      <c r="G356" s="121"/>
      <c r="H356" s="121"/>
      <c r="I356" s="121"/>
      <c r="J356" s="121"/>
      <c r="K356" s="121"/>
      <c r="L356" s="121"/>
      <c r="M356" s="121"/>
      <c r="N356" s="121"/>
      <c r="O356" s="121"/>
      <c r="P356" s="121"/>
      <c r="Q356" s="121"/>
      <c r="R356" s="121"/>
      <c r="S356" s="121"/>
      <c r="T356" s="121"/>
      <c r="U356" s="122"/>
      <c r="V356" s="122"/>
      <c r="W356" s="122"/>
      <c r="X356" s="122"/>
      <c r="Y356" s="122"/>
      <c r="Z356" s="122"/>
      <c r="AA356" s="122"/>
      <c r="AB356" s="122"/>
      <c r="AC356" s="122"/>
      <c r="AD356" s="122"/>
    </row>
    <row r="357" spans="2:42" ht="10.5" customHeight="1" x14ac:dyDescent="0.2">
      <c r="B357" s="122" t="s">
        <v>120</v>
      </c>
      <c r="C357" s="122"/>
      <c r="D357" s="122"/>
      <c r="E357" s="122"/>
      <c r="F357" s="122"/>
      <c r="G357" s="122"/>
      <c r="H357" s="122"/>
      <c r="I357" s="122"/>
      <c r="J357" s="122"/>
      <c r="K357" s="122"/>
      <c r="L357" s="122"/>
      <c r="M357" s="122"/>
      <c r="N357" s="122"/>
      <c r="O357" s="122"/>
      <c r="P357" s="122"/>
      <c r="Q357" s="122"/>
      <c r="R357" s="122" t="s">
        <v>155</v>
      </c>
      <c r="S357" s="122"/>
      <c r="T357" s="122"/>
      <c r="U357" s="122"/>
      <c r="V357" s="122"/>
      <c r="W357" s="122"/>
      <c r="X357" s="122"/>
      <c r="Y357" s="122"/>
      <c r="Z357" s="122"/>
      <c r="AA357" s="121"/>
      <c r="AB357" s="121"/>
      <c r="AC357" s="121"/>
      <c r="AD357" s="121"/>
      <c r="AE357" s="15"/>
      <c r="AF357" s="15"/>
      <c r="AG357" s="15"/>
      <c r="AH357" s="15"/>
      <c r="AI357" s="15"/>
      <c r="AJ357" s="15"/>
      <c r="AK357" s="15"/>
      <c r="AL357" s="15"/>
      <c r="AM357" s="15"/>
      <c r="AN357" s="15"/>
      <c r="AO357" s="15"/>
    </row>
    <row r="358" spans="2:42" ht="10.5" customHeight="1" x14ac:dyDescent="0.2">
      <c r="B358" s="108"/>
      <c r="C358" s="228" t="s">
        <v>6</v>
      </c>
      <c r="D358" s="228" t="s">
        <v>2</v>
      </c>
      <c r="E358" s="107"/>
      <c r="F358" s="107" t="s">
        <v>92</v>
      </c>
      <c r="G358" s="107"/>
      <c r="H358" s="122"/>
      <c r="I358" s="122"/>
      <c r="J358" s="122"/>
      <c r="K358" s="122"/>
      <c r="L358" s="122"/>
      <c r="M358" s="122"/>
      <c r="N358" s="122"/>
      <c r="O358" s="122"/>
      <c r="P358" s="122"/>
      <c r="Q358" s="122"/>
      <c r="R358" s="122"/>
      <c r="S358" s="122"/>
      <c r="T358" s="263" t="s">
        <v>91</v>
      </c>
      <c r="U358" s="263" t="s">
        <v>2</v>
      </c>
      <c r="V358" s="250" t="s">
        <v>92</v>
      </c>
      <c r="W358" s="250"/>
      <c r="X358" s="109" t="s">
        <v>3</v>
      </c>
      <c r="Y358" s="250" t="s">
        <v>93</v>
      </c>
      <c r="Z358" s="250"/>
      <c r="AA358" s="121"/>
      <c r="AB358" s="121"/>
      <c r="AC358" s="121"/>
      <c r="AD358" s="121"/>
      <c r="AE358" s="15"/>
      <c r="AF358" s="15"/>
      <c r="AG358" s="15"/>
      <c r="AH358" s="15"/>
      <c r="AI358" s="15"/>
      <c r="AJ358" s="15"/>
      <c r="AK358" s="15"/>
      <c r="AL358" s="15"/>
      <c r="AM358" s="15"/>
      <c r="AN358" s="15"/>
      <c r="AO358" s="15"/>
    </row>
    <row r="359" spans="2:42" ht="10.5" customHeight="1" x14ac:dyDescent="0.2">
      <c r="B359" s="108"/>
      <c r="C359" s="228"/>
      <c r="D359" s="228"/>
      <c r="E359" s="228" t="s">
        <v>153</v>
      </c>
      <c r="F359" s="228"/>
      <c r="G359" s="228"/>
      <c r="H359" s="122"/>
      <c r="I359" s="122"/>
      <c r="J359" s="122"/>
      <c r="K359" s="122"/>
      <c r="L359" s="122"/>
      <c r="M359" s="122"/>
      <c r="N359" s="122"/>
      <c r="O359" s="122"/>
      <c r="P359" s="122"/>
      <c r="Q359" s="122"/>
      <c r="R359" s="122"/>
      <c r="S359" s="122"/>
      <c r="T359" s="263"/>
      <c r="U359" s="263"/>
      <c r="V359" s="263" t="s">
        <v>94</v>
      </c>
      <c r="W359" s="263"/>
      <c r="X359" s="263"/>
      <c r="Y359" s="263"/>
      <c r="Z359" s="263"/>
      <c r="AA359" s="121"/>
      <c r="AB359" s="121"/>
      <c r="AC359" s="121"/>
      <c r="AD359" s="121"/>
      <c r="AE359" s="15"/>
      <c r="AF359" s="15"/>
      <c r="AG359" s="15"/>
      <c r="AH359" s="15"/>
      <c r="AI359" s="15"/>
      <c r="AJ359" s="15"/>
      <c r="AK359" s="15"/>
      <c r="AL359" s="15"/>
      <c r="AM359" s="15"/>
      <c r="AN359" s="15"/>
      <c r="AO359" s="15"/>
    </row>
    <row r="360" spans="2:42" ht="10.5" customHeight="1" x14ac:dyDescent="0.2">
      <c r="B360" s="108"/>
      <c r="C360" s="108"/>
      <c r="D360" s="228" t="s">
        <v>2</v>
      </c>
      <c r="E360" s="266">
        <f t="shared" ref="E360" si="251">Y350+AE350</f>
        <v>810</v>
      </c>
      <c r="F360" s="266"/>
      <c r="G360" s="266"/>
      <c r="H360" s="122"/>
      <c r="I360" s="122"/>
      <c r="J360" s="122"/>
      <c r="K360" s="122"/>
      <c r="L360" s="121"/>
      <c r="M360" s="121"/>
      <c r="N360" s="121"/>
      <c r="O360" s="121"/>
      <c r="P360" s="121"/>
      <c r="Q360" s="121"/>
      <c r="R360" s="121"/>
      <c r="S360" s="263">
        <f t="shared" ref="S360" si="252">R353*100</f>
        <v>114.99999999999999</v>
      </c>
      <c r="T360" s="263"/>
      <c r="U360" s="263" t="s">
        <v>2</v>
      </c>
      <c r="V360" s="250" t="s">
        <v>92</v>
      </c>
      <c r="W360" s="250"/>
      <c r="X360" s="250"/>
      <c r="Y360" s="107" t="s">
        <v>3</v>
      </c>
      <c r="Z360" s="250">
        <f t="shared" ref="Z360" si="253">AB355</f>
        <v>105</v>
      </c>
      <c r="AA360" s="250"/>
      <c r="AB360" s="250"/>
      <c r="AC360" s="121"/>
      <c r="AD360" s="121"/>
      <c r="AE360" s="15"/>
      <c r="AF360" s="15"/>
      <c r="AG360" s="15"/>
      <c r="AH360" s="15"/>
      <c r="AI360" s="15"/>
      <c r="AJ360" s="15"/>
      <c r="AK360" s="15"/>
      <c r="AL360" s="15"/>
      <c r="AM360" s="15"/>
      <c r="AN360" s="15"/>
      <c r="AO360" s="15"/>
    </row>
    <row r="361" spans="2:42" ht="10.5" customHeight="1" x14ac:dyDescent="0.2">
      <c r="B361" s="108"/>
      <c r="C361" s="108"/>
      <c r="D361" s="228"/>
      <c r="E361" s="265">
        <f t="shared" ref="E361" si="254">F352</f>
        <v>18.8</v>
      </c>
      <c r="F361" s="228"/>
      <c r="G361" s="228"/>
      <c r="H361" s="122"/>
      <c r="I361" s="122"/>
      <c r="J361" s="122"/>
      <c r="K361" s="122"/>
      <c r="L361" s="121"/>
      <c r="M361" s="121"/>
      <c r="N361" s="121"/>
      <c r="O361" s="121"/>
      <c r="P361" s="121"/>
      <c r="Q361" s="121"/>
      <c r="R361" s="121"/>
      <c r="S361" s="263"/>
      <c r="T361" s="263"/>
      <c r="U361" s="263"/>
      <c r="V361" s="263">
        <f t="shared" ref="V361" si="255">G355</f>
        <v>133</v>
      </c>
      <c r="W361" s="263"/>
      <c r="X361" s="263"/>
      <c r="Y361" s="263"/>
      <c r="Z361" s="263"/>
      <c r="AA361" s="263"/>
      <c r="AB361" s="263"/>
      <c r="AC361" s="121"/>
      <c r="AD361" s="121"/>
      <c r="AE361" s="15"/>
      <c r="AF361" s="15"/>
      <c r="AG361" s="15"/>
      <c r="AH361" s="15"/>
      <c r="AI361" s="15"/>
      <c r="AJ361" s="15"/>
      <c r="AK361" s="15"/>
      <c r="AL361" s="15"/>
      <c r="AM361" s="15"/>
      <c r="AN361" s="15"/>
      <c r="AO361" s="15"/>
    </row>
    <row r="362" spans="2:42" ht="10.5" customHeight="1" x14ac:dyDescent="0.2">
      <c r="B362" s="122"/>
      <c r="C362" s="122"/>
      <c r="D362" s="263" t="s">
        <v>2</v>
      </c>
      <c r="E362" s="264">
        <f t="shared" ref="E362" si="256">ROUND(E360/E361,2)</f>
        <v>43.09</v>
      </c>
      <c r="F362" s="264"/>
      <c r="G362" s="264"/>
      <c r="H362" s="263" t="s">
        <v>23</v>
      </c>
      <c r="I362" s="263"/>
      <c r="J362" s="122"/>
      <c r="K362" s="122"/>
      <c r="L362" s="122"/>
      <c r="M362" s="121"/>
      <c r="N362" s="121"/>
      <c r="O362" s="121"/>
      <c r="P362" s="121"/>
      <c r="Q362" s="121"/>
      <c r="R362" s="121"/>
      <c r="S362" s="263" t="s">
        <v>104</v>
      </c>
      <c r="T362" s="263"/>
      <c r="U362" s="263" t="s">
        <v>2</v>
      </c>
      <c r="V362" s="250">
        <f t="shared" ref="V362" si="257">S360</f>
        <v>114.99999999999999</v>
      </c>
      <c r="W362" s="250"/>
      <c r="X362" s="250"/>
      <c r="Y362" s="107" t="s">
        <v>3</v>
      </c>
      <c r="Z362" s="250">
        <f t="shared" ref="Z362" si="258">V361</f>
        <v>133</v>
      </c>
      <c r="AA362" s="250"/>
      <c r="AB362" s="250"/>
      <c r="AC362" s="121"/>
      <c r="AD362" s="121"/>
      <c r="AE362" s="15"/>
      <c r="AF362" s="15"/>
      <c r="AG362" s="15"/>
      <c r="AH362" s="15"/>
      <c r="AI362" s="15"/>
      <c r="AJ362" s="15"/>
      <c r="AK362" s="15"/>
      <c r="AL362" s="15"/>
      <c r="AM362" s="15"/>
      <c r="AN362" s="15"/>
      <c r="AO362" s="15"/>
    </row>
    <row r="363" spans="2:42" ht="10.5" customHeight="1" x14ac:dyDescent="0.2">
      <c r="B363" s="122"/>
      <c r="C363" s="122"/>
      <c r="D363" s="263"/>
      <c r="E363" s="264"/>
      <c r="F363" s="264"/>
      <c r="G363" s="264"/>
      <c r="H363" s="263"/>
      <c r="I363" s="263"/>
      <c r="J363" s="122"/>
      <c r="K363" s="122"/>
      <c r="L363" s="122"/>
      <c r="M363" s="121"/>
      <c r="N363" s="121"/>
      <c r="O363" s="121"/>
      <c r="P363" s="121"/>
      <c r="Q363" s="121"/>
      <c r="R363" s="121"/>
      <c r="S363" s="263"/>
      <c r="T363" s="263"/>
      <c r="U363" s="263"/>
      <c r="V363" s="263">
        <f t="shared" ref="V363" si="259">Z360</f>
        <v>105</v>
      </c>
      <c r="W363" s="263"/>
      <c r="X363" s="263"/>
      <c r="Y363" s="263"/>
      <c r="Z363" s="263"/>
      <c r="AA363" s="263"/>
      <c r="AB363" s="263"/>
      <c r="AC363" s="121"/>
      <c r="AD363" s="121"/>
      <c r="AE363" s="15"/>
      <c r="AF363" s="15"/>
      <c r="AG363" s="15"/>
      <c r="AH363" s="15"/>
      <c r="AI363" s="15"/>
      <c r="AJ363" s="15"/>
      <c r="AK363" s="15"/>
      <c r="AL363" s="15"/>
      <c r="AM363" s="15"/>
      <c r="AN363" s="15"/>
      <c r="AO363" s="15"/>
    </row>
    <row r="364" spans="2:42" ht="10.5" customHeight="1" x14ac:dyDescent="0.2">
      <c r="B364" s="121"/>
      <c r="C364" s="121"/>
      <c r="D364" s="121"/>
      <c r="E364" s="121"/>
      <c r="F364" s="121"/>
      <c r="G364" s="121"/>
      <c r="H364" s="121"/>
      <c r="I364" s="121"/>
      <c r="J364" s="121"/>
      <c r="K364" s="121"/>
      <c r="L364" s="121"/>
      <c r="M364" s="121"/>
      <c r="N364" s="121"/>
      <c r="O364" s="121"/>
      <c r="P364" s="121"/>
      <c r="Q364" s="121"/>
      <c r="R364" s="121"/>
      <c r="S364" s="121"/>
      <c r="T364" s="121"/>
      <c r="U364" s="263" t="s">
        <v>4</v>
      </c>
      <c r="V364" s="272">
        <f t="shared" ref="V364" si="260">ROUND(V362*Z362/V363,2)</f>
        <v>145.66999999999999</v>
      </c>
      <c r="W364" s="272"/>
      <c r="X364" s="272"/>
      <c r="Y364" s="272"/>
      <c r="Z364" s="263" t="s">
        <v>213</v>
      </c>
      <c r="AA364" s="263"/>
      <c r="AB364" s="121"/>
      <c r="AC364" s="121"/>
      <c r="AD364" s="121"/>
      <c r="AE364" s="15"/>
      <c r="AF364" s="15"/>
      <c r="AG364" s="15"/>
      <c r="AH364" s="15"/>
      <c r="AI364" s="15"/>
      <c r="AJ364" s="15"/>
      <c r="AK364" s="15"/>
      <c r="AL364" s="15"/>
    </row>
    <row r="365" spans="2:42" ht="10.5" customHeight="1" x14ac:dyDescent="0.2">
      <c r="B365" s="262">
        <f t="shared" ref="B365" si="261">O350*100</f>
        <v>686</v>
      </c>
      <c r="C365" s="262"/>
      <c r="D365" s="121" t="s">
        <v>24</v>
      </c>
      <c r="E365" s="263">
        <f t="shared" ref="E365" si="262">E362</f>
        <v>43.09</v>
      </c>
      <c r="F365" s="263"/>
      <c r="G365" s="263"/>
      <c r="H365" s="121" t="s">
        <v>2</v>
      </c>
      <c r="I365" s="271">
        <f t="shared" ref="I365" si="263">B365+E365</f>
        <v>729.09</v>
      </c>
      <c r="J365" s="271"/>
      <c r="K365" s="271"/>
      <c r="L365" s="121" t="s">
        <v>23</v>
      </c>
      <c r="M365" s="121"/>
      <c r="N365" s="121"/>
      <c r="O365" s="121"/>
      <c r="P365" s="121"/>
      <c r="Q365" s="121"/>
      <c r="R365" s="121"/>
      <c r="S365" s="121"/>
      <c r="T365" s="121"/>
      <c r="U365" s="263"/>
      <c r="V365" s="272"/>
      <c r="W365" s="272"/>
      <c r="X365" s="272"/>
      <c r="Y365" s="272"/>
      <c r="Z365" s="263"/>
      <c r="AA365" s="263"/>
      <c r="AB365" s="121"/>
      <c r="AC365" s="121"/>
      <c r="AD365" s="121"/>
      <c r="AE365" s="15"/>
      <c r="AF365" s="15"/>
      <c r="AG365" s="15"/>
      <c r="AH365" s="15"/>
      <c r="AI365" s="15"/>
      <c r="AJ365" s="15"/>
      <c r="AK365" s="15"/>
      <c r="AL365" s="15"/>
    </row>
    <row r="366" spans="2:42" ht="10.5" customHeight="1" x14ac:dyDescent="0.2">
      <c r="B366" s="121"/>
      <c r="C366" s="121"/>
      <c r="D366" s="121"/>
      <c r="E366" s="121"/>
      <c r="F366" s="121"/>
      <c r="G366" s="121"/>
      <c r="H366" s="121" t="s">
        <v>211</v>
      </c>
      <c r="I366" s="272">
        <f t="shared" ref="I366" si="264">ROUND(I365/100,3)</f>
        <v>7.2910000000000004</v>
      </c>
      <c r="J366" s="272"/>
      <c r="K366" s="272"/>
      <c r="L366" s="121" t="s">
        <v>25</v>
      </c>
      <c r="M366" s="121"/>
      <c r="N366" s="121"/>
      <c r="O366" s="121"/>
      <c r="P366" s="121"/>
      <c r="Q366" s="121"/>
      <c r="R366" s="121"/>
      <c r="S366" s="121"/>
      <c r="T366" s="121"/>
      <c r="U366" s="121"/>
      <c r="V366" s="121"/>
      <c r="W366" s="121"/>
      <c r="X366" s="121"/>
      <c r="Y366" s="121"/>
      <c r="Z366" s="121"/>
      <c r="AA366" s="121"/>
      <c r="AB366" s="121"/>
      <c r="AC366" s="121"/>
      <c r="AD366" s="121"/>
      <c r="AE366" s="15"/>
      <c r="AF366" s="15"/>
      <c r="AG366" s="15"/>
      <c r="AH366" s="15"/>
      <c r="AI366" s="15"/>
      <c r="AJ366" s="15"/>
      <c r="AK366" s="15"/>
      <c r="AL366" s="15"/>
    </row>
  </sheetData>
  <mergeCells count="860">
    <mergeCell ref="I366:K366"/>
    <mergeCell ref="V362:X362"/>
    <mergeCell ref="Z362:AB362"/>
    <mergeCell ref="V363:AB363"/>
    <mergeCell ref="U364:U365"/>
    <mergeCell ref="V364:Y365"/>
    <mergeCell ref="Z364:AA365"/>
    <mergeCell ref="D362:D363"/>
    <mergeCell ref="E362:G363"/>
    <mergeCell ref="H362:I363"/>
    <mergeCell ref="S362:T363"/>
    <mergeCell ref="U362:U363"/>
    <mergeCell ref="D360:D361"/>
    <mergeCell ref="E360:G360"/>
    <mergeCell ref="S360:T361"/>
    <mergeCell ref="U360:U361"/>
    <mergeCell ref="V360:X360"/>
    <mergeCell ref="Z360:AB360"/>
    <mergeCell ref="E361:G361"/>
    <mergeCell ref="V361:AB361"/>
    <mergeCell ref="B365:C365"/>
    <mergeCell ref="E365:G365"/>
    <mergeCell ref="I365:K365"/>
    <mergeCell ref="C358:C359"/>
    <mergeCell ref="D358:D359"/>
    <mergeCell ref="T358:T359"/>
    <mergeCell ref="U358:U359"/>
    <mergeCell ref="V358:W358"/>
    <mergeCell ref="B353:Q353"/>
    <mergeCell ref="R353:S353"/>
    <mergeCell ref="T353:AO353"/>
    <mergeCell ref="G355:I355"/>
    <mergeCell ref="AB355:AC355"/>
    <mergeCell ref="AD355:AG355"/>
    <mergeCell ref="Y358:Z358"/>
    <mergeCell ref="E359:G359"/>
    <mergeCell ref="V359:Z359"/>
    <mergeCell ref="O350:Q350"/>
    <mergeCell ref="Y350:Z350"/>
    <mergeCell ref="AE350:AF350"/>
    <mergeCell ref="B351:AO351"/>
    <mergeCell ref="F352:H352"/>
    <mergeCell ref="B346:C346"/>
    <mergeCell ref="E346:G346"/>
    <mergeCell ref="I346:K346"/>
    <mergeCell ref="I347:K347"/>
    <mergeCell ref="B350:N350"/>
    <mergeCell ref="V344:AB344"/>
    <mergeCell ref="U345:U346"/>
    <mergeCell ref="V345:Y346"/>
    <mergeCell ref="Z345:AA346"/>
    <mergeCell ref="D343:D344"/>
    <mergeCell ref="E343:G344"/>
    <mergeCell ref="H343:I344"/>
    <mergeCell ref="S343:T344"/>
    <mergeCell ref="U343:U344"/>
    <mergeCell ref="D341:D342"/>
    <mergeCell ref="E341:G341"/>
    <mergeCell ref="S341:T342"/>
    <mergeCell ref="U341:U342"/>
    <mergeCell ref="V341:X341"/>
    <mergeCell ref="Z341:AB341"/>
    <mergeCell ref="E342:G342"/>
    <mergeCell ref="V342:AB342"/>
    <mergeCell ref="V343:X343"/>
    <mergeCell ref="Z343:AB343"/>
    <mergeCell ref="C339:C340"/>
    <mergeCell ref="D339:D340"/>
    <mergeCell ref="T339:T340"/>
    <mergeCell ref="U339:U340"/>
    <mergeCell ref="V339:W339"/>
    <mergeCell ref="B334:Q334"/>
    <mergeCell ref="R334:S334"/>
    <mergeCell ref="T334:AO334"/>
    <mergeCell ref="G336:I336"/>
    <mergeCell ref="AB336:AC336"/>
    <mergeCell ref="AD336:AG336"/>
    <mergeCell ref="Y339:Z339"/>
    <mergeCell ref="E340:G340"/>
    <mergeCell ref="V340:Z340"/>
    <mergeCell ref="O331:Q331"/>
    <mergeCell ref="Y331:Z331"/>
    <mergeCell ref="AE331:AF331"/>
    <mergeCell ref="B332:AO332"/>
    <mergeCell ref="F333:H333"/>
    <mergeCell ref="B328:C328"/>
    <mergeCell ref="E328:G328"/>
    <mergeCell ref="I328:K328"/>
    <mergeCell ref="I329:K329"/>
    <mergeCell ref="B331:N331"/>
    <mergeCell ref="V326:AB326"/>
    <mergeCell ref="U327:U328"/>
    <mergeCell ref="V327:Y328"/>
    <mergeCell ref="Z327:AA328"/>
    <mergeCell ref="D325:D326"/>
    <mergeCell ref="E325:G326"/>
    <mergeCell ref="H325:I326"/>
    <mergeCell ref="S325:T326"/>
    <mergeCell ref="U325:U326"/>
    <mergeCell ref="D323:D324"/>
    <mergeCell ref="E323:G323"/>
    <mergeCell ref="S323:T324"/>
    <mergeCell ref="U323:U324"/>
    <mergeCell ref="V323:X323"/>
    <mergeCell ref="Z323:AB323"/>
    <mergeCell ref="E324:G324"/>
    <mergeCell ref="V324:AB324"/>
    <mergeCell ref="V325:X325"/>
    <mergeCell ref="Z325:AB325"/>
    <mergeCell ref="C321:C322"/>
    <mergeCell ref="D321:D322"/>
    <mergeCell ref="T321:T322"/>
    <mergeCell ref="U321:U322"/>
    <mergeCell ref="V321:W321"/>
    <mergeCell ref="B316:Q316"/>
    <mergeCell ref="R316:S316"/>
    <mergeCell ref="T316:AO316"/>
    <mergeCell ref="G318:I318"/>
    <mergeCell ref="AB318:AC318"/>
    <mergeCell ref="AD318:AG318"/>
    <mergeCell ref="Y321:Z321"/>
    <mergeCell ref="E322:G322"/>
    <mergeCell ref="V322:Z322"/>
    <mergeCell ref="O313:Q313"/>
    <mergeCell ref="Y313:Z313"/>
    <mergeCell ref="AE313:AF313"/>
    <mergeCell ref="B314:AO314"/>
    <mergeCell ref="F315:H315"/>
    <mergeCell ref="B310:C310"/>
    <mergeCell ref="E310:G310"/>
    <mergeCell ref="I310:K310"/>
    <mergeCell ref="I311:K311"/>
    <mergeCell ref="B313:N313"/>
    <mergeCell ref="V308:AB308"/>
    <mergeCell ref="U309:U310"/>
    <mergeCell ref="V309:Y310"/>
    <mergeCell ref="Z309:AA310"/>
    <mergeCell ref="D307:D308"/>
    <mergeCell ref="E307:G308"/>
    <mergeCell ref="H307:I308"/>
    <mergeCell ref="S307:T308"/>
    <mergeCell ref="U307:U308"/>
    <mergeCell ref="D305:D306"/>
    <mergeCell ref="E305:G305"/>
    <mergeCell ref="S305:T306"/>
    <mergeCell ref="U305:U306"/>
    <mergeCell ref="V305:X305"/>
    <mergeCell ref="Z305:AB305"/>
    <mergeCell ref="E306:G306"/>
    <mergeCell ref="V306:AB306"/>
    <mergeCell ref="V307:X307"/>
    <mergeCell ref="Z307:AB307"/>
    <mergeCell ref="C303:C304"/>
    <mergeCell ref="D303:D304"/>
    <mergeCell ref="T303:T304"/>
    <mergeCell ref="U303:U304"/>
    <mergeCell ref="V303:W303"/>
    <mergeCell ref="B298:Q298"/>
    <mergeCell ref="R298:S298"/>
    <mergeCell ref="T298:AO298"/>
    <mergeCell ref="G300:I300"/>
    <mergeCell ref="AB300:AC300"/>
    <mergeCell ref="AD300:AG300"/>
    <mergeCell ref="Y303:Z303"/>
    <mergeCell ref="E304:G304"/>
    <mergeCell ref="V304:Z304"/>
    <mergeCell ref="O295:Q295"/>
    <mergeCell ref="Y295:Z295"/>
    <mergeCell ref="AE295:AF295"/>
    <mergeCell ref="B296:AO296"/>
    <mergeCell ref="F297:H297"/>
    <mergeCell ref="B291:C291"/>
    <mergeCell ref="E291:G291"/>
    <mergeCell ref="I291:K291"/>
    <mergeCell ref="I292:K292"/>
    <mergeCell ref="B295:N295"/>
    <mergeCell ref="V289:AB289"/>
    <mergeCell ref="U290:U291"/>
    <mergeCell ref="V290:Y291"/>
    <mergeCell ref="Z290:AA291"/>
    <mergeCell ref="D288:D289"/>
    <mergeCell ref="E288:G289"/>
    <mergeCell ref="H288:I289"/>
    <mergeCell ref="S288:T289"/>
    <mergeCell ref="U288:U289"/>
    <mergeCell ref="D286:D287"/>
    <mergeCell ref="E286:G286"/>
    <mergeCell ref="S286:T287"/>
    <mergeCell ref="U286:U287"/>
    <mergeCell ref="V286:X286"/>
    <mergeCell ref="Z286:AB286"/>
    <mergeCell ref="E287:G287"/>
    <mergeCell ref="V287:AB287"/>
    <mergeCell ref="V288:X288"/>
    <mergeCell ref="Z288:AB288"/>
    <mergeCell ref="C284:C285"/>
    <mergeCell ref="D284:D285"/>
    <mergeCell ref="T284:T285"/>
    <mergeCell ref="U284:U285"/>
    <mergeCell ref="V284:W284"/>
    <mergeCell ref="B279:Q279"/>
    <mergeCell ref="R279:S279"/>
    <mergeCell ref="T279:AO279"/>
    <mergeCell ref="G281:I281"/>
    <mergeCell ref="AB281:AC281"/>
    <mergeCell ref="AD281:AG281"/>
    <mergeCell ref="Y284:Z284"/>
    <mergeCell ref="E285:G285"/>
    <mergeCell ref="V285:Z285"/>
    <mergeCell ref="O276:Q276"/>
    <mergeCell ref="Y276:Z276"/>
    <mergeCell ref="AE276:AF276"/>
    <mergeCell ref="B277:AO277"/>
    <mergeCell ref="F278:H278"/>
    <mergeCell ref="B273:C273"/>
    <mergeCell ref="E273:G273"/>
    <mergeCell ref="I273:K273"/>
    <mergeCell ref="I274:K274"/>
    <mergeCell ref="B276:N276"/>
    <mergeCell ref="V271:AB271"/>
    <mergeCell ref="U272:U273"/>
    <mergeCell ref="V272:Y273"/>
    <mergeCell ref="Z272:AA273"/>
    <mergeCell ref="D270:D271"/>
    <mergeCell ref="E270:G271"/>
    <mergeCell ref="H270:I271"/>
    <mergeCell ref="S270:T271"/>
    <mergeCell ref="U270:U271"/>
    <mergeCell ref="D268:D269"/>
    <mergeCell ref="E268:G268"/>
    <mergeCell ref="S268:T269"/>
    <mergeCell ref="U268:U269"/>
    <mergeCell ref="V268:X268"/>
    <mergeCell ref="Z268:AB268"/>
    <mergeCell ref="E269:G269"/>
    <mergeCell ref="V269:AB269"/>
    <mergeCell ref="V270:X270"/>
    <mergeCell ref="Z270:AB270"/>
    <mergeCell ref="C266:C267"/>
    <mergeCell ref="D266:D267"/>
    <mergeCell ref="T266:T267"/>
    <mergeCell ref="U266:U267"/>
    <mergeCell ref="V266:W266"/>
    <mergeCell ref="B261:Q261"/>
    <mergeCell ref="R261:S261"/>
    <mergeCell ref="T261:AO261"/>
    <mergeCell ref="G263:I263"/>
    <mergeCell ref="AB263:AC263"/>
    <mergeCell ref="AD263:AG263"/>
    <mergeCell ref="Y266:Z266"/>
    <mergeCell ref="E267:G267"/>
    <mergeCell ref="V267:Z267"/>
    <mergeCell ref="O258:Q258"/>
    <mergeCell ref="Y258:Z258"/>
    <mergeCell ref="AE258:AF258"/>
    <mergeCell ref="B259:AO259"/>
    <mergeCell ref="F260:H260"/>
    <mergeCell ref="B255:C255"/>
    <mergeCell ref="E255:G255"/>
    <mergeCell ref="I255:K255"/>
    <mergeCell ref="I256:K256"/>
    <mergeCell ref="B258:N258"/>
    <mergeCell ref="V253:AB253"/>
    <mergeCell ref="U254:U255"/>
    <mergeCell ref="V254:Y255"/>
    <mergeCell ref="Z254:AA255"/>
    <mergeCell ref="D252:D253"/>
    <mergeCell ref="E252:G253"/>
    <mergeCell ref="H252:I253"/>
    <mergeCell ref="S252:T253"/>
    <mergeCell ref="U252:U253"/>
    <mergeCell ref="D250:D251"/>
    <mergeCell ref="E250:G250"/>
    <mergeCell ref="S250:T251"/>
    <mergeCell ref="U250:U251"/>
    <mergeCell ref="V250:X250"/>
    <mergeCell ref="Z250:AB250"/>
    <mergeCell ref="E251:G251"/>
    <mergeCell ref="V251:AB251"/>
    <mergeCell ref="V252:X252"/>
    <mergeCell ref="Z252:AB252"/>
    <mergeCell ref="C248:C249"/>
    <mergeCell ref="D248:D249"/>
    <mergeCell ref="T248:T249"/>
    <mergeCell ref="U248:U249"/>
    <mergeCell ref="V248:W248"/>
    <mergeCell ref="B243:Q243"/>
    <mergeCell ref="R243:S243"/>
    <mergeCell ref="T243:AO243"/>
    <mergeCell ref="G245:I245"/>
    <mergeCell ref="AB245:AC245"/>
    <mergeCell ref="AD245:AG245"/>
    <mergeCell ref="Y248:Z248"/>
    <mergeCell ref="E249:G249"/>
    <mergeCell ref="V249:Z249"/>
    <mergeCell ref="O240:Q240"/>
    <mergeCell ref="Y240:Z240"/>
    <mergeCell ref="AE240:AF240"/>
    <mergeCell ref="B241:AO241"/>
    <mergeCell ref="F242:H242"/>
    <mergeCell ref="B237:C237"/>
    <mergeCell ref="E237:G237"/>
    <mergeCell ref="I237:K237"/>
    <mergeCell ref="I238:K238"/>
    <mergeCell ref="B240:N240"/>
    <mergeCell ref="V235:AB235"/>
    <mergeCell ref="U236:U237"/>
    <mergeCell ref="V236:Y237"/>
    <mergeCell ref="Z236:AA237"/>
    <mergeCell ref="D234:D235"/>
    <mergeCell ref="E234:G235"/>
    <mergeCell ref="H234:I235"/>
    <mergeCell ref="S234:T235"/>
    <mergeCell ref="U234:U235"/>
    <mergeCell ref="D232:D233"/>
    <mergeCell ref="E232:G232"/>
    <mergeCell ref="S232:T233"/>
    <mergeCell ref="U232:U233"/>
    <mergeCell ref="V232:X232"/>
    <mergeCell ref="Z232:AB232"/>
    <mergeCell ref="E233:G233"/>
    <mergeCell ref="V233:AB233"/>
    <mergeCell ref="V234:X234"/>
    <mergeCell ref="Z234:AB234"/>
    <mergeCell ref="C230:C231"/>
    <mergeCell ref="D230:D231"/>
    <mergeCell ref="T230:T231"/>
    <mergeCell ref="U230:U231"/>
    <mergeCell ref="V230:W230"/>
    <mergeCell ref="B225:Q225"/>
    <mergeCell ref="R225:S225"/>
    <mergeCell ref="T225:AO225"/>
    <mergeCell ref="G227:I227"/>
    <mergeCell ref="AB227:AC227"/>
    <mergeCell ref="AD227:AG227"/>
    <mergeCell ref="Y230:Z230"/>
    <mergeCell ref="E231:G231"/>
    <mergeCell ref="V231:Z231"/>
    <mergeCell ref="O222:Q222"/>
    <mergeCell ref="Y222:Z222"/>
    <mergeCell ref="AE222:AF222"/>
    <mergeCell ref="B223:AO223"/>
    <mergeCell ref="F224:H224"/>
    <mergeCell ref="B218:C218"/>
    <mergeCell ref="E218:G218"/>
    <mergeCell ref="I218:K218"/>
    <mergeCell ref="I219:K219"/>
    <mergeCell ref="B222:N222"/>
    <mergeCell ref="V216:AB216"/>
    <mergeCell ref="U217:U218"/>
    <mergeCell ref="V217:Y218"/>
    <mergeCell ref="Z217:AA218"/>
    <mergeCell ref="D215:D216"/>
    <mergeCell ref="E215:G216"/>
    <mergeCell ref="H215:I216"/>
    <mergeCell ref="S215:T216"/>
    <mergeCell ref="U215:U216"/>
    <mergeCell ref="D213:D214"/>
    <mergeCell ref="E213:G213"/>
    <mergeCell ref="S213:T214"/>
    <mergeCell ref="U213:U214"/>
    <mergeCell ref="V213:X213"/>
    <mergeCell ref="Z213:AB213"/>
    <mergeCell ref="E214:G214"/>
    <mergeCell ref="V214:AB214"/>
    <mergeCell ref="V215:X215"/>
    <mergeCell ref="Z215:AB215"/>
    <mergeCell ref="C211:C212"/>
    <mergeCell ref="D211:D212"/>
    <mergeCell ref="T211:T212"/>
    <mergeCell ref="U211:U212"/>
    <mergeCell ref="V211:W211"/>
    <mergeCell ref="B206:Q206"/>
    <mergeCell ref="R206:S206"/>
    <mergeCell ref="T206:AO206"/>
    <mergeCell ref="G208:I208"/>
    <mergeCell ref="AB208:AC208"/>
    <mergeCell ref="AD208:AG208"/>
    <mergeCell ref="Y211:Z211"/>
    <mergeCell ref="E212:G212"/>
    <mergeCell ref="V212:Z212"/>
    <mergeCell ref="O203:Q203"/>
    <mergeCell ref="Y203:Z203"/>
    <mergeCell ref="AE203:AF203"/>
    <mergeCell ref="B204:AO204"/>
    <mergeCell ref="F205:H205"/>
    <mergeCell ref="B200:C200"/>
    <mergeCell ref="E200:G200"/>
    <mergeCell ref="I200:K200"/>
    <mergeCell ref="I201:K201"/>
    <mergeCell ref="B203:N203"/>
    <mergeCell ref="V198:AB198"/>
    <mergeCell ref="U199:U200"/>
    <mergeCell ref="V199:Y200"/>
    <mergeCell ref="Z199:AA200"/>
    <mergeCell ref="D197:D198"/>
    <mergeCell ref="E197:G198"/>
    <mergeCell ref="H197:I198"/>
    <mergeCell ref="S197:T198"/>
    <mergeCell ref="U197:U198"/>
    <mergeCell ref="D195:D196"/>
    <mergeCell ref="E195:G195"/>
    <mergeCell ref="S195:T196"/>
    <mergeCell ref="U195:U196"/>
    <mergeCell ref="V195:X195"/>
    <mergeCell ref="Z195:AB195"/>
    <mergeCell ref="E196:G196"/>
    <mergeCell ref="V196:AB196"/>
    <mergeCell ref="V197:X197"/>
    <mergeCell ref="Z197:AB197"/>
    <mergeCell ref="C193:C194"/>
    <mergeCell ref="D193:D194"/>
    <mergeCell ref="T193:T194"/>
    <mergeCell ref="U193:U194"/>
    <mergeCell ref="V193:W193"/>
    <mergeCell ref="B188:Q188"/>
    <mergeCell ref="R188:S188"/>
    <mergeCell ref="T188:AO188"/>
    <mergeCell ref="G190:I190"/>
    <mergeCell ref="AB190:AC190"/>
    <mergeCell ref="AD190:AG190"/>
    <mergeCell ref="Y193:Z193"/>
    <mergeCell ref="E194:G194"/>
    <mergeCell ref="V194:Z194"/>
    <mergeCell ref="O185:Q185"/>
    <mergeCell ref="Y185:Z185"/>
    <mergeCell ref="AE185:AF185"/>
    <mergeCell ref="B186:AO186"/>
    <mergeCell ref="F187:H187"/>
    <mergeCell ref="B182:C182"/>
    <mergeCell ref="E182:G182"/>
    <mergeCell ref="I182:K182"/>
    <mergeCell ref="I183:K183"/>
    <mergeCell ref="B185:N185"/>
    <mergeCell ref="V180:AB180"/>
    <mergeCell ref="U181:U182"/>
    <mergeCell ref="V181:Y182"/>
    <mergeCell ref="Z181:AA182"/>
    <mergeCell ref="D179:D180"/>
    <mergeCell ref="E179:G180"/>
    <mergeCell ref="H179:I180"/>
    <mergeCell ref="S179:T180"/>
    <mergeCell ref="U179:U180"/>
    <mergeCell ref="D177:D178"/>
    <mergeCell ref="E177:G177"/>
    <mergeCell ref="S177:T178"/>
    <mergeCell ref="U177:U178"/>
    <mergeCell ref="V177:X177"/>
    <mergeCell ref="Z177:AB177"/>
    <mergeCell ref="E178:G178"/>
    <mergeCell ref="V178:AB178"/>
    <mergeCell ref="V179:X179"/>
    <mergeCell ref="Z179:AB179"/>
    <mergeCell ref="C175:C176"/>
    <mergeCell ref="D175:D176"/>
    <mergeCell ref="T175:T176"/>
    <mergeCell ref="U175:U176"/>
    <mergeCell ref="V175:W175"/>
    <mergeCell ref="B170:Q170"/>
    <mergeCell ref="R170:S170"/>
    <mergeCell ref="T170:AO170"/>
    <mergeCell ref="G172:I172"/>
    <mergeCell ref="AB172:AC172"/>
    <mergeCell ref="AD172:AG172"/>
    <mergeCell ref="Y175:Z175"/>
    <mergeCell ref="E176:G176"/>
    <mergeCell ref="V176:Z176"/>
    <mergeCell ref="O167:Q167"/>
    <mergeCell ref="Y167:Z167"/>
    <mergeCell ref="AE167:AF167"/>
    <mergeCell ref="B168:AO168"/>
    <mergeCell ref="F169:H169"/>
    <mergeCell ref="B164:C164"/>
    <mergeCell ref="E164:G164"/>
    <mergeCell ref="I164:K164"/>
    <mergeCell ref="I165:K165"/>
    <mergeCell ref="B167:N167"/>
    <mergeCell ref="V162:AB162"/>
    <mergeCell ref="U163:U164"/>
    <mergeCell ref="V163:Y164"/>
    <mergeCell ref="Z163:AA164"/>
    <mergeCell ref="D161:D162"/>
    <mergeCell ref="E161:G162"/>
    <mergeCell ref="H161:I162"/>
    <mergeCell ref="S161:T162"/>
    <mergeCell ref="U161:U162"/>
    <mergeCell ref="D159:D160"/>
    <mergeCell ref="E159:G159"/>
    <mergeCell ref="S159:T160"/>
    <mergeCell ref="U159:U160"/>
    <mergeCell ref="V159:X159"/>
    <mergeCell ref="Z159:AB159"/>
    <mergeCell ref="E160:G160"/>
    <mergeCell ref="V160:AB160"/>
    <mergeCell ref="V161:X161"/>
    <mergeCell ref="Z161:AB161"/>
    <mergeCell ref="C157:C158"/>
    <mergeCell ref="D157:D158"/>
    <mergeCell ref="T157:T158"/>
    <mergeCell ref="U157:U158"/>
    <mergeCell ref="V157:W157"/>
    <mergeCell ref="B152:Q152"/>
    <mergeCell ref="R152:S152"/>
    <mergeCell ref="T152:AO152"/>
    <mergeCell ref="G154:I154"/>
    <mergeCell ref="AB154:AC154"/>
    <mergeCell ref="AD154:AG154"/>
    <mergeCell ref="Y157:Z157"/>
    <mergeCell ref="E158:G158"/>
    <mergeCell ref="V158:Z158"/>
    <mergeCell ref="O149:Q149"/>
    <mergeCell ref="Y149:Z149"/>
    <mergeCell ref="AE149:AF149"/>
    <mergeCell ref="B150:AO150"/>
    <mergeCell ref="F151:H151"/>
    <mergeCell ref="B145:C145"/>
    <mergeCell ref="E145:G145"/>
    <mergeCell ref="I145:K145"/>
    <mergeCell ref="I146:K146"/>
    <mergeCell ref="B149:N149"/>
    <mergeCell ref="V143:AB143"/>
    <mergeCell ref="U144:U145"/>
    <mergeCell ref="V144:Y145"/>
    <mergeCell ref="Z144:AA145"/>
    <mergeCell ref="D142:D143"/>
    <mergeCell ref="E142:G143"/>
    <mergeCell ref="H142:I143"/>
    <mergeCell ref="S142:T143"/>
    <mergeCell ref="U142:U143"/>
    <mergeCell ref="D140:D141"/>
    <mergeCell ref="E140:G140"/>
    <mergeCell ref="S140:T141"/>
    <mergeCell ref="U140:U141"/>
    <mergeCell ref="V140:X140"/>
    <mergeCell ref="Z140:AB140"/>
    <mergeCell ref="E141:G141"/>
    <mergeCell ref="V141:AB141"/>
    <mergeCell ref="V142:X142"/>
    <mergeCell ref="Z142:AB142"/>
    <mergeCell ref="C138:C139"/>
    <mergeCell ref="D138:D139"/>
    <mergeCell ref="T138:T139"/>
    <mergeCell ref="U138:U139"/>
    <mergeCell ref="V138:W138"/>
    <mergeCell ref="B133:Q133"/>
    <mergeCell ref="R133:S133"/>
    <mergeCell ref="T133:AO133"/>
    <mergeCell ref="G135:I135"/>
    <mergeCell ref="AB135:AC135"/>
    <mergeCell ref="AD135:AG135"/>
    <mergeCell ref="Y138:Z138"/>
    <mergeCell ref="E139:G139"/>
    <mergeCell ref="V139:Z139"/>
    <mergeCell ref="O130:Q130"/>
    <mergeCell ref="Y130:Z130"/>
    <mergeCell ref="AE130:AF130"/>
    <mergeCell ref="B131:AO131"/>
    <mergeCell ref="F132:H132"/>
    <mergeCell ref="B127:C127"/>
    <mergeCell ref="E127:G127"/>
    <mergeCell ref="I127:K127"/>
    <mergeCell ref="I128:K128"/>
    <mergeCell ref="B130:N130"/>
    <mergeCell ref="V125:AB125"/>
    <mergeCell ref="U126:U127"/>
    <mergeCell ref="V126:Y127"/>
    <mergeCell ref="Z126:AA127"/>
    <mergeCell ref="D124:D125"/>
    <mergeCell ref="E124:G125"/>
    <mergeCell ref="H124:I125"/>
    <mergeCell ref="S124:T125"/>
    <mergeCell ref="U124:U125"/>
    <mergeCell ref="D122:D123"/>
    <mergeCell ref="E122:G122"/>
    <mergeCell ref="S122:T123"/>
    <mergeCell ref="U122:U123"/>
    <mergeCell ref="V122:X122"/>
    <mergeCell ref="Z122:AB122"/>
    <mergeCell ref="E123:G123"/>
    <mergeCell ref="V123:AB123"/>
    <mergeCell ref="V124:X124"/>
    <mergeCell ref="Z124:AB124"/>
    <mergeCell ref="C120:C121"/>
    <mergeCell ref="D120:D121"/>
    <mergeCell ref="T120:T121"/>
    <mergeCell ref="U120:U121"/>
    <mergeCell ref="V120:W120"/>
    <mergeCell ref="B115:Q115"/>
    <mergeCell ref="R115:S115"/>
    <mergeCell ref="T115:AO115"/>
    <mergeCell ref="G117:I117"/>
    <mergeCell ref="AB117:AC117"/>
    <mergeCell ref="AD117:AG117"/>
    <mergeCell ref="Y120:Z120"/>
    <mergeCell ref="E121:G121"/>
    <mergeCell ref="V121:Z121"/>
    <mergeCell ref="O112:Q112"/>
    <mergeCell ref="Y112:Z112"/>
    <mergeCell ref="AE112:AF112"/>
    <mergeCell ref="B113:AO113"/>
    <mergeCell ref="F114:H114"/>
    <mergeCell ref="B109:C109"/>
    <mergeCell ref="E109:G109"/>
    <mergeCell ref="I109:K109"/>
    <mergeCell ref="I110:K110"/>
    <mergeCell ref="B112:N112"/>
    <mergeCell ref="V107:AB107"/>
    <mergeCell ref="U108:U109"/>
    <mergeCell ref="V108:Y109"/>
    <mergeCell ref="Z108:AA109"/>
    <mergeCell ref="D106:D107"/>
    <mergeCell ref="E106:G107"/>
    <mergeCell ref="H106:I107"/>
    <mergeCell ref="S106:T107"/>
    <mergeCell ref="U106:U107"/>
    <mergeCell ref="D104:D105"/>
    <mergeCell ref="E104:G104"/>
    <mergeCell ref="S104:T105"/>
    <mergeCell ref="U104:U105"/>
    <mergeCell ref="V104:X104"/>
    <mergeCell ref="Z104:AB104"/>
    <mergeCell ref="E105:G105"/>
    <mergeCell ref="V105:AB105"/>
    <mergeCell ref="V106:X106"/>
    <mergeCell ref="Z106:AB106"/>
    <mergeCell ref="C102:C103"/>
    <mergeCell ref="D102:D103"/>
    <mergeCell ref="T102:T103"/>
    <mergeCell ref="U102:U103"/>
    <mergeCell ref="V102:W102"/>
    <mergeCell ref="B97:Q97"/>
    <mergeCell ref="R97:S97"/>
    <mergeCell ref="T97:AO97"/>
    <mergeCell ref="G99:I99"/>
    <mergeCell ref="AB99:AC99"/>
    <mergeCell ref="AD99:AG99"/>
    <mergeCell ref="Y102:Z102"/>
    <mergeCell ref="E103:G103"/>
    <mergeCell ref="V103:Z103"/>
    <mergeCell ref="O94:Q94"/>
    <mergeCell ref="Y94:Z94"/>
    <mergeCell ref="AE94:AF94"/>
    <mergeCell ref="B95:AO95"/>
    <mergeCell ref="F96:H96"/>
    <mergeCell ref="B91:C91"/>
    <mergeCell ref="E91:G91"/>
    <mergeCell ref="I91:K91"/>
    <mergeCell ref="I92:K92"/>
    <mergeCell ref="B94:N94"/>
    <mergeCell ref="V89:AB89"/>
    <mergeCell ref="U90:U91"/>
    <mergeCell ref="V90:Y91"/>
    <mergeCell ref="Z90:AA91"/>
    <mergeCell ref="D88:D89"/>
    <mergeCell ref="E88:G89"/>
    <mergeCell ref="H88:I89"/>
    <mergeCell ref="S88:T89"/>
    <mergeCell ref="U88:U89"/>
    <mergeCell ref="D86:D87"/>
    <mergeCell ref="E86:G86"/>
    <mergeCell ref="S86:T87"/>
    <mergeCell ref="U86:U87"/>
    <mergeCell ref="V86:X86"/>
    <mergeCell ref="Z86:AB86"/>
    <mergeCell ref="E87:G87"/>
    <mergeCell ref="V87:AB87"/>
    <mergeCell ref="V88:X88"/>
    <mergeCell ref="Z88:AB88"/>
    <mergeCell ref="C84:C85"/>
    <mergeCell ref="D84:D85"/>
    <mergeCell ref="T84:T85"/>
    <mergeCell ref="U84:U85"/>
    <mergeCell ref="V84:W84"/>
    <mergeCell ref="B79:Q79"/>
    <mergeCell ref="R79:S79"/>
    <mergeCell ref="T79:AO79"/>
    <mergeCell ref="G81:I81"/>
    <mergeCell ref="AB81:AC81"/>
    <mergeCell ref="AD81:AG81"/>
    <mergeCell ref="Y84:Z84"/>
    <mergeCell ref="E85:G85"/>
    <mergeCell ref="V85:Z85"/>
    <mergeCell ref="O76:Q76"/>
    <mergeCell ref="Y76:Z76"/>
    <mergeCell ref="AE76:AF76"/>
    <mergeCell ref="B77:AO77"/>
    <mergeCell ref="F78:H78"/>
    <mergeCell ref="B72:C72"/>
    <mergeCell ref="E72:G72"/>
    <mergeCell ref="I72:K72"/>
    <mergeCell ref="I73:K73"/>
    <mergeCell ref="B76:N76"/>
    <mergeCell ref="V70:AB70"/>
    <mergeCell ref="U71:U72"/>
    <mergeCell ref="V71:Y72"/>
    <mergeCell ref="Z71:AA72"/>
    <mergeCell ref="D69:D70"/>
    <mergeCell ref="E69:G70"/>
    <mergeCell ref="H69:I70"/>
    <mergeCell ref="S69:T70"/>
    <mergeCell ref="U69:U70"/>
    <mergeCell ref="D67:D68"/>
    <mergeCell ref="E67:G67"/>
    <mergeCell ref="S67:T68"/>
    <mergeCell ref="U67:U68"/>
    <mergeCell ref="V67:X67"/>
    <mergeCell ref="Z67:AB67"/>
    <mergeCell ref="E68:G68"/>
    <mergeCell ref="V68:AB68"/>
    <mergeCell ref="V69:X69"/>
    <mergeCell ref="Z69:AB69"/>
    <mergeCell ref="C65:C66"/>
    <mergeCell ref="D65:D66"/>
    <mergeCell ref="T65:T66"/>
    <mergeCell ref="U65:U66"/>
    <mergeCell ref="V65:W65"/>
    <mergeCell ref="B60:Q60"/>
    <mergeCell ref="R60:S60"/>
    <mergeCell ref="T60:AO60"/>
    <mergeCell ref="G62:I62"/>
    <mergeCell ref="AB62:AC62"/>
    <mergeCell ref="AD62:AG62"/>
    <mergeCell ref="Y65:Z65"/>
    <mergeCell ref="E66:G66"/>
    <mergeCell ref="V66:Z66"/>
    <mergeCell ref="O57:Q57"/>
    <mergeCell ref="Y57:Z57"/>
    <mergeCell ref="AE57:AF57"/>
    <mergeCell ref="B58:AO58"/>
    <mergeCell ref="F59:H59"/>
    <mergeCell ref="B54:C54"/>
    <mergeCell ref="E54:G54"/>
    <mergeCell ref="I54:K54"/>
    <mergeCell ref="I55:K55"/>
    <mergeCell ref="B57:N57"/>
    <mergeCell ref="V52:AB52"/>
    <mergeCell ref="U53:U54"/>
    <mergeCell ref="V53:Y54"/>
    <mergeCell ref="Z53:AA54"/>
    <mergeCell ref="D51:D52"/>
    <mergeCell ref="E51:G52"/>
    <mergeCell ref="H51:I52"/>
    <mergeCell ref="S51:T52"/>
    <mergeCell ref="U51:U52"/>
    <mergeCell ref="D49:D50"/>
    <mergeCell ref="E49:G49"/>
    <mergeCell ref="S49:T50"/>
    <mergeCell ref="U49:U50"/>
    <mergeCell ref="V49:X49"/>
    <mergeCell ref="Z49:AB49"/>
    <mergeCell ref="E50:G50"/>
    <mergeCell ref="V50:AB50"/>
    <mergeCell ref="V51:X51"/>
    <mergeCell ref="Z51:AB51"/>
    <mergeCell ref="C47:C48"/>
    <mergeCell ref="D47:D48"/>
    <mergeCell ref="T47:T48"/>
    <mergeCell ref="U47:U48"/>
    <mergeCell ref="V47:W47"/>
    <mergeCell ref="B42:Q42"/>
    <mergeCell ref="R42:S42"/>
    <mergeCell ref="T42:AO42"/>
    <mergeCell ref="G44:I44"/>
    <mergeCell ref="AB44:AC44"/>
    <mergeCell ref="AD44:AG44"/>
    <mergeCell ref="Y47:Z47"/>
    <mergeCell ref="E48:G48"/>
    <mergeCell ref="V48:Z48"/>
    <mergeCell ref="O39:Q39"/>
    <mergeCell ref="Y39:Z39"/>
    <mergeCell ref="AE39:AF39"/>
    <mergeCell ref="B40:AO40"/>
    <mergeCell ref="F41:H41"/>
    <mergeCell ref="B36:C36"/>
    <mergeCell ref="E36:G36"/>
    <mergeCell ref="I36:K36"/>
    <mergeCell ref="I37:K37"/>
    <mergeCell ref="B39:N39"/>
    <mergeCell ref="V34:AB34"/>
    <mergeCell ref="U35:U36"/>
    <mergeCell ref="V35:Y36"/>
    <mergeCell ref="Z35:AA36"/>
    <mergeCell ref="D33:D34"/>
    <mergeCell ref="E33:G34"/>
    <mergeCell ref="H33:I34"/>
    <mergeCell ref="S33:T34"/>
    <mergeCell ref="U33:U34"/>
    <mergeCell ref="D31:D32"/>
    <mergeCell ref="E31:G31"/>
    <mergeCell ref="S31:T32"/>
    <mergeCell ref="U31:U32"/>
    <mergeCell ref="V31:X31"/>
    <mergeCell ref="Z31:AB31"/>
    <mergeCell ref="E32:G32"/>
    <mergeCell ref="V32:AB32"/>
    <mergeCell ref="V33:X33"/>
    <mergeCell ref="Z33:AB33"/>
    <mergeCell ref="C29:C30"/>
    <mergeCell ref="D29:D30"/>
    <mergeCell ref="T29:T30"/>
    <mergeCell ref="U29:U30"/>
    <mergeCell ref="V29:W29"/>
    <mergeCell ref="F23:H23"/>
    <mergeCell ref="B24:Q24"/>
    <mergeCell ref="R24:S24"/>
    <mergeCell ref="T24:AO24"/>
    <mergeCell ref="G26:I26"/>
    <mergeCell ref="AB26:AC26"/>
    <mergeCell ref="AD26:AG26"/>
    <mergeCell ref="Y29:Z29"/>
    <mergeCell ref="E30:G30"/>
    <mergeCell ref="V30:Z30"/>
    <mergeCell ref="B21:N21"/>
    <mergeCell ref="O21:Q21"/>
    <mergeCell ref="Y21:Z21"/>
    <mergeCell ref="AE21:AF21"/>
    <mergeCell ref="B22:AO22"/>
    <mergeCell ref="B3:N3"/>
    <mergeCell ref="O3:Q3"/>
    <mergeCell ref="F5:H5"/>
    <mergeCell ref="V13:X13"/>
    <mergeCell ref="Z13:AB13"/>
    <mergeCell ref="V14:AB14"/>
    <mergeCell ref="I18:K18"/>
    <mergeCell ref="I19:K19"/>
    <mergeCell ref="S13:T14"/>
    <mergeCell ref="S15:T16"/>
    <mergeCell ref="U15:U16"/>
    <mergeCell ref="V15:X15"/>
    <mergeCell ref="Z15:AB15"/>
    <mergeCell ref="V16:AB16"/>
    <mergeCell ref="U17:U18"/>
    <mergeCell ref="V17:Y18"/>
    <mergeCell ref="Z17:AA18"/>
    <mergeCell ref="AE3:AF3"/>
    <mergeCell ref="R6:S6"/>
    <mergeCell ref="Y3:Z3"/>
    <mergeCell ref="B4:AO4"/>
    <mergeCell ref="B6:Q6"/>
    <mergeCell ref="T6:AO6"/>
    <mergeCell ref="B18:C18"/>
    <mergeCell ref="E18:G18"/>
    <mergeCell ref="D15:D16"/>
    <mergeCell ref="E15:G16"/>
    <mergeCell ref="H15:I16"/>
    <mergeCell ref="E14:G14"/>
    <mergeCell ref="U13:U14"/>
    <mergeCell ref="D13:D14"/>
    <mergeCell ref="E13:G13"/>
    <mergeCell ref="E12:G12"/>
    <mergeCell ref="AD8:AG8"/>
    <mergeCell ref="V12:Z12"/>
    <mergeCell ref="C11:C12"/>
    <mergeCell ref="D11:D12"/>
    <mergeCell ref="T11:T12"/>
    <mergeCell ref="U11:U12"/>
    <mergeCell ref="V11:W11"/>
    <mergeCell ref="Y11:Z11"/>
    <mergeCell ref="AB8:AC8"/>
    <mergeCell ref="G8:I8"/>
  </mergeCells>
  <phoneticPr fontId="1"/>
  <pageMargins left="0.7" right="0.7"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P238"/>
  <sheetViews>
    <sheetView tabSelected="1" topLeftCell="A154" zoomScaleNormal="100" workbookViewId="0">
      <selection activeCell="A176" sqref="A176:XFD180"/>
    </sheetView>
  </sheetViews>
  <sheetFormatPr defaultColWidth="9" defaultRowHeight="13.2" x14ac:dyDescent="0.2"/>
  <cols>
    <col min="1" max="1" width="1.6640625" style="8" customWidth="1"/>
    <col min="2" max="126" width="2.109375" style="8" customWidth="1"/>
    <col min="127" max="16384" width="9" style="8"/>
  </cols>
  <sheetData>
    <row r="2" spans="2:42" x14ac:dyDescent="0.2">
      <c r="B2" s="122" t="s">
        <v>26</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row>
    <row r="3" spans="2:42" x14ac:dyDescent="0.2">
      <c r="B3" s="280" t="s">
        <v>185</v>
      </c>
      <c r="C3" s="281"/>
      <c r="D3" s="281"/>
      <c r="E3" s="281"/>
      <c r="F3" s="281"/>
      <c r="G3" s="281"/>
      <c r="H3" s="281"/>
      <c r="I3" s="281"/>
      <c r="J3" s="257">
        <v>28</v>
      </c>
      <c r="K3" s="257"/>
      <c r="L3" s="153" t="s">
        <v>186</v>
      </c>
      <c r="M3" s="153"/>
      <c r="N3" s="153"/>
      <c r="O3" s="153"/>
      <c r="P3" s="257">
        <v>1.8</v>
      </c>
      <c r="Q3" s="257"/>
      <c r="R3" s="276" t="s">
        <v>187</v>
      </c>
      <c r="S3" s="276"/>
      <c r="T3" s="276"/>
      <c r="U3" s="276"/>
      <c r="V3" s="276"/>
      <c r="W3" s="276"/>
      <c r="X3" s="276"/>
      <c r="Y3" s="276"/>
      <c r="Z3" s="276"/>
      <c r="AA3" s="276"/>
      <c r="AB3" s="276"/>
      <c r="AC3" s="276"/>
      <c r="AD3" s="276"/>
      <c r="AE3" s="276"/>
      <c r="AF3" s="276"/>
      <c r="AG3" s="276"/>
      <c r="AH3" s="276"/>
      <c r="AI3" s="276"/>
      <c r="AJ3" s="276"/>
      <c r="AK3" s="276"/>
      <c r="AL3" s="276"/>
      <c r="AM3" s="276"/>
      <c r="AN3" s="276"/>
      <c r="AO3" s="276"/>
      <c r="AP3" s="277"/>
    </row>
    <row r="4" spans="2:42" x14ac:dyDescent="0.2">
      <c r="B4" s="278">
        <v>8.57</v>
      </c>
      <c r="C4" s="268"/>
      <c r="D4" s="268"/>
      <c r="E4" s="279" t="s">
        <v>188</v>
      </c>
      <c r="F4" s="279"/>
      <c r="G4" s="279"/>
      <c r="H4" s="279"/>
      <c r="I4" s="279"/>
      <c r="J4" s="279"/>
      <c r="K4" s="279"/>
      <c r="L4" s="279"/>
      <c r="M4" s="279"/>
      <c r="N4" s="279"/>
      <c r="O4" s="279"/>
      <c r="P4" s="279"/>
      <c r="Q4" s="279"/>
      <c r="R4" s="279"/>
      <c r="S4" s="279"/>
      <c r="T4" s="279"/>
      <c r="U4" s="279"/>
      <c r="V4" s="279"/>
      <c r="W4" s="279"/>
      <c r="X4" s="279"/>
      <c r="Y4" s="279"/>
      <c r="Z4" s="279"/>
      <c r="AA4" s="279"/>
      <c r="AB4" s="279"/>
      <c r="AC4" s="107"/>
      <c r="AD4" s="107"/>
      <c r="AE4" s="107"/>
      <c r="AF4" s="107"/>
      <c r="AG4" s="107"/>
      <c r="AH4" s="107"/>
      <c r="AI4" s="107"/>
      <c r="AJ4" s="107"/>
      <c r="AK4" s="107"/>
      <c r="AL4" s="107"/>
      <c r="AM4" s="107"/>
      <c r="AN4" s="107"/>
      <c r="AO4" s="107"/>
      <c r="AP4" s="137"/>
    </row>
    <row r="5" spans="2:42" s="122" customFormat="1" ht="10.5" customHeight="1" x14ac:dyDescent="0.2"/>
    <row r="6" spans="2:42" s="122" customFormat="1" ht="10.5" customHeight="1" x14ac:dyDescent="0.2">
      <c r="B6" s="122" t="s">
        <v>189</v>
      </c>
      <c r="C6" s="122" t="s">
        <v>4</v>
      </c>
      <c r="D6" s="263" t="s">
        <v>190</v>
      </c>
      <c r="E6" s="263"/>
      <c r="F6" s="263">
        <f>P3</f>
        <v>1.8</v>
      </c>
      <c r="G6" s="263"/>
      <c r="H6" s="122" t="s">
        <v>3</v>
      </c>
      <c r="I6" s="263">
        <f>J3</f>
        <v>28</v>
      </c>
      <c r="J6" s="263"/>
    </row>
    <row r="7" spans="2:42" s="122" customFormat="1" ht="10.5" customHeight="1" x14ac:dyDescent="0.2">
      <c r="C7" s="122" t="s">
        <v>4</v>
      </c>
      <c r="D7" s="272">
        <f>ROUND(TAN(RADIANS(F6))*I6,2)</f>
        <v>0.88</v>
      </c>
      <c r="E7" s="272"/>
      <c r="F7" s="272"/>
      <c r="G7" s="122" t="s">
        <v>25</v>
      </c>
    </row>
    <row r="8" spans="2:42" s="122" customFormat="1" ht="10.5" customHeight="1" x14ac:dyDescent="0.2">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row>
    <row r="9" spans="2:42" s="122" customFormat="1" ht="10.5" customHeight="1" x14ac:dyDescent="0.2">
      <c r="C9" s="263">
        <f>B4</f>
        <v>8.57</v>
      </c>
      <c r="D9" s="263"/>
      <c r="E9" s="263"/>
      <c r="F9" s="122" t="s">
        <v>191</v>
      </c>
      <c r="G9" s="274">
        <f>D7</f>
        <v>0.88</v>
      </c>
      <c r="H9" s="263"/>
      <c r="I9" s="122" t="s">
        <v>4</v>
      </c>
      <c r="J9" s="275">
        <f>C9-G9</f>
        <v>7.69</v>
      </c>
      <c r="K9" s="275"/>
      <c r="L9" s="275"/>
      <c r="M9" s="136" t="s">
        <v>5</v>
      </c>
      <c r="N9" s="136"/>
      <c r="O9" s="136"/>
      <c r="P9" s="136"/>
      <c r="Q9" s="136"/>
      <c r="R9" s="136"/>
      <c r="S9" s="136"/>
      <c r="T9" s="136"/>
      <c r="U9" s="136"/>
      <c r="V9" s="136"/>
      <c r="W9" s="136"/>
      <c r="X9" s="136"/>
      <c r="Y9" s="136"/>
      <c r="Z9" s="136"/>
      <c r="AA9" s="136"/>
      <c r="AB9" s="136"/>
      <c r="AC9" s="136"/>
      <c r="AD9" s="136"/>
      <c r="AE9" s="136"/>
      <c r="AF9" s="136"/>
      <c r="AG9" s="136"/>
      <c r="AH9" s="136"/>
      <c r="AI9" s="136"/>
      <c r="AJ9" s="136"/>
      <c r="AK9" s="136"/>
    </row>
    <row r="10" spans="2:42" s="122" customFormat="1" ht="10.5" customHeight="1" x14ac:dyDescent="0.2"/>
    <row r="11" spans="2:42" s="122" customFormat="1" ht="10.8" x14ac:dyDescent="0.2">
      <c r="B11" s="122" t="s">
        <v>27</v>
      </c>
    </row>
    <row r="12" spans="2:42" s="122" customFormat="1" ht="10.8" x14ac:dyDescent="0.2">
      <c r="B12" s="280" t="s">
        <v>185</v>
      </c>
      <c r="C12" s="281"/>
      <c r="D12" s="281"/>
      <c r="E12" s="281"/>
      <c r="F12" s="281"/>
      <c r="G12" s="281"/>
      <c r="H12" s="281"/>
      <c r="I12" s="281"/>
      <c r="J12" s="257">
        <v>26</v>
      </c>
      <c r="K12" s="257"/>
      <c r="L12" s="153" t="s">
        <v>186</v>
      </c>
      <c r="M12" s="153"/>
      <c r="N12" s="153"/>
      <c r="O12" s="153"/>
      <c r="P12" s="257">
        <v>1.9</v>
      </c>
      <c r="Q12" s="257"/>
      <c r="R12" s="276" t="s">
        <v>187</v>
      </c>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7"/>
    </row>
    <row r="13" spans="2:42" s="122" customFormat="1" ht="10.8" x14ac:dyDescent="0.2">
      <c r="B13" s="278">
        <v>9.82</v>
      </c>
      <c r="C13" s="268"/>
      <c r="D13" s="268"/>
      <c r="E13" s="279" t="s">
        <v>188</v>
      </c>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107"/>
      <c r="AD13" s="107"/>
      <c r="AE13" s="107"/>
      <c r="AF13" s="107"/>
      <c r="AG13" s="107"/>
      <c r="AH13" s="107"/>
      <c r="AI13" s="107"/>
      <c r="AJ13" s="107"/>
      <c r="AK13" s="107"/>
      <c r="AL13" s="107"/>
      <c r="AM13" s="107"/>
      <c r="AN13" s="107"/>
      <c r="AO13" s="107"/>
      <c r="AP13" s="137"/>
    </row>
    <row r="14" spans="2:42" s="122" customFormat="1" ht="10.5" customHeight="1" x14ac:dyDescent="0.2"/>
    <row r="15" spans="2:42" s="122" customFormat="1" ht="10.5" customHeight="1" x14ac:dyDescent="0.2">
      <c r="B15" s="122" t="s">
        <v>189</v>
      </c>
      <c r="C15" s="122" t="s">
        <v>4</v>
      </c>
      <c r="D15" s="263" t="s">
        <v>190</v>
      </c>
      <c r="E15" s="263"/>
      <c r="F15" s="263">
        <f t="shared" ref="F15" si="0">P12</f>
        <v>1.9</v>
      </c>
      <c r="G15" s="263"/>
      <c r="H15" s="122" t="s">
        <v>3</v>
      </c>
      <c r="I15" s="263">
        <f t="shared" ref="I15" si="1">J12</f>
        <v>26</v>
      </c>
      <c r="J15" s="263"/>
    </row>
    <row r="16" spans="2:42" s="122" customFormat="1" ht="10.5" customHeight="1" x14ac:dyDescent="0.2">
      <c r="C16" s="122" t="s">
        <v>4</v>
      </c>
      <c r="D16" s="272">
        <f t="shared" ref="D16" si="2">ROUND(TAN(RADIANS(F15))*I15,2)</f>
        <v>0.86</v>
      </c>
      <c r="E16" s="272"/>
      <c r="F16" s="272"/>
      <c r="G16" s="122" t="s">
        <v>25</v>
      </c>
    </row>
    <row r="17" spans="2:42" s="122" customFormat="1" ht="10.5" customHeight="1" x14ac:dyDescent="0.2">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row>
    <row r="18" spans="2:42" s="122" customFormat="1" ht="10.5" customHeight="1" x14ac:dyDescent="0.2">
      <c r="C18" s="263">
        <f t="shared" ref="C18" si="3">B13</f>
        <v>9.82</v>
      </c>
      <c r="D18" s="263"/>
      <c r="E18" s="263"/>
      <c r="F18" s="122" t="s">
        <v>57</v>
      </c>
      <c r="G18" s="274">
        <f t="shared" ref="G18" si="4">D16</f>
        <v>0.86</v>
      </c>
      <c r="H18" s="263"/>
      <c r="I18" s="122" t="s">
        <v>4</v>
      </c>
      <c r="J18" s="275">
        <f t="shared" ref="J18" si="5">C18-G18</f>
        <v>8.9600000000000009</v>
      </c>
      <c r="K18" s="275"/>
      <c r="L18" s="275"/>
      <c r="M18" s="136" t="s">
        <v>5</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row>
    <row r="19" spans="2:42" s="122" customFormat="1" ht="10.5" customHeight="1" x14ac:dyDescent="0.2"/>
    <row r="20" spans="2:42" s="122" customFormat="1" ht="10.8" x14ac:dyDescent="0.2">
      <c r="B20" s="122" t="s">
        <v>219</v>
      </c>
    </row>
    <row r="21" spans="2:42" s="122" customFormat="1" ht="10.8" x14ac:dyDescent="0.2">
      <c r="B21" s="280" t="s">
        <v>185</v>
      </c>
      <c r="C21" s="281"/>
      <c r="D21" s="281"/>
      <c r="E21" s="281"/>
      <c r="F21" s="281"/>
      <c r="G21" s="281"/>
      <c r="H21" s="281"/>
      <c r="I21" s="281"/>
      <c r="J21" s="257">
        <v>24</v>
      </c>
      <c r="K21" s="257"/>
      <c r="L21" s="153" t="s">
        <v>186</v>
      </c>
      <c r="M21" s="153"/>
      <c r="N21" s="153"/>
      <c r="O21" s="153"/>
      <c r="P21" s="257">
        <v>1.5</v>
      </c>
      <c r="Q21" s="257"/>
      <c r="R21" s="276" t="s">
        <v>187</v>
      </c>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7"/>
    </row>
    <row r="22" spans="2:42" s="122" customFormat="1" ht="10.8" x14ac:dyDescent="0.2">
      <c r="B22" s="278">
        <v>9.5399999999999991</v>
      </c>
      <c r="C22" s="268"/>
      <c r="D22" s="268"/>
      <c r="E22" s="279" t="s">
        <v>188</v>
      </c>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107"/>
      <c r="AD22" s="107"/>
      <c r="AE22" s="107"/>
      <c r="AF22" s="107"/>
      <c r="AG22" s="107"/>
      <c r="AH22" s="107"/>
      <c r="AI22" s="107"/>
      <c r="AJ22" s="107"/>
      <c r="AK22" s="107"/>
      <c r="AL22" s="107"/>
      <c r="AM22" s="107"/>
      <c r="AN22" s="107"/>
      <c r="AO22" s="107"/>
      <c r="AP22" s="137"/>
    </row>
    <row r="23" spans="2:42" s="122" customFormat="1" ht="10.5" customHeight="1" x14ac:dyDescent="0.2"/>
    <row r="24" spans="2:42" s="122" customFormat="1" ht="10.5" customHeight="1" x14ac:dyDescent="0.2">
      <c r="B24" s="122" t="s">
        <v>189</v>
      </c>
      <c r="C24" s="122" t="s">
        <v>4</v>
      </c>
      <c r="D24" s="263" t="s">
        <v>190</v>
      </c>
      <c r="E24" s="263"/>
      <c r="F24" s="263">
        <f t="shared" ref="F24" si="6">P21</f>
        <v>1.5</v>
      </c>
      <c r="G24" s="263"/>
      <c r="H24" s="122" t="s">
        <v>3</v>
      </c>
      <c r="I24" s="263">
        <f t="shared" ref="I24" si="7">J21</f>
        <v>24</v>
      </c>
      <c r="J24" s="263"/>
    </row>
    <row r="25" spans="2:42" s="122" customFormat="1" ht="10.5" customHeight="1" x14ac:dyDescent="0.2">
      <c r="C25" s="122" t="s">
        <v>4</v>
      </c>
      <c r="D25" s="272">
        <f t="shared" ref="D25" si="8">ROUND(TAN(RADIANS(F24))*I24,2)</f>
        <v>0.63</v>
      </c>
      <c r="E25" s="272"/>
      <c r="F25" s="272"/>
      <c r="G25" s="122" t="s">
        <v>25</v>
      </c>
    </row>
    <row r="26" spans="2:42" s="122" customFormat="1" ht="10.5" customHeight="1" x14ac:dyDescent="0.2">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row>
    <row r="27" spans="2:42" s="122" customFormat="1" ht="10.5" customHeight="1" x14ac:dyDescent="0.2">
      <c r="C27" s="263">
        <f t="shared" ref="C27" si="9">B22</f>
        <v>9.5399999999999991</v>
      </c>
      <c r="D27" s="263"/>
      <c r="E27" s="263"/>
      <c r="F27" s="122" t="s">
        <v>57</v>
      </c>
      <c r="G27" s="274">
        <f t="shared" ref="G27" si="10">D25</f>
        <v>0.63</v>
      </c>
      <c r="H27" s="263"/>
      <c r="I27" s="122" t="s">
        <v>4</v>
      </c>
      <c r="J27" s="275">
        <f t="shared" ref="J27" si="11">C27-G27</f>
        <v>8.9099999999999984</v>
      </c>
      <c r="K27" s="275"/>
      <c r="L27" s="275"/>
      <c r="M27" s="136" t="s">
        <v>5</v>
      </c>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row>
    <row r="28" spans="2:42" s="122" customFormat="1" ht="10.5" customHeight="1" x14ac:dyDescent="0.2"/>
    <row r="29" spans="2:42" s="122" customFormat="1" ht="10.8" x14ac:dyDescent="0.2">
      <c r="B29" s="122" t="s">
        <v>220</v>
      </c>
    </row>
    <row r="30" spans="2:42" s="122" customFormat="1" ht="10.8" x14ac:dyDescent="0.2">
      <c r="B30" s="280" t="s">
        <v>185</v>
      </c>
      <c r="C30" s="281"/>
      <c r="D30" s="281"/>
      <c r="E30" s="281"/>
      <c r="F30" s="281"/>
      <c r="G30" s="281"/>
      <c r="H30" s="281"/>
      <c r="I30" s="281"/>
      <c r="J30" s="257">
        <v>29</v>
      </c>
      <c r="K30" s="257"/>
      <c r="L30" s="153" t="s">
        <v>186</v>
      </c>
      <c r="M30" s="153"/>
      <c r="N30" s="153"/>
      <c r="O30" s="153"/>
      <c r="P30" s="257">
        <v>2.2000000000000002</v>
      </c>
      <c r="Q30" s="257"/>
      <c r="R30" s="276" t="s">
        <v>187</v>
      </c>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7"/>
    </row>
    <row r="31" spans="2:42" s="122" customFormat="1" ht="10.8" x14ac:dyDescent="0.2">
      <c r="B31" s="278">
        <v>9.25</v>
      </c>
      <c r="C31" s="268"/>
      <c r="D31" s="268"/>
      <c r="E31" s="279" t="s">
        <v>188</v>
      </c>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107"/>
      <c r="AD31" s="107"/>
      <c r="AE31" s="107"/>
      <c r="AF31" s="107"/>
      <c r="AG31" s="107"/>
      <c r="AH31" s="107"/>
      <c r="AI31" s="107"/>
      <c r="AJ31" s="107"/>
      <c r="AK31" s="107"/>
      <c r="AL31" s="107"/>
      <c r="AM31" s="107"/>
      <c r="AN31" s="107"/>
      <c r="AO31" s="107"/>
      <c r="AP31" s="137"/>
    </row>
    <row r="32" spans="2:42" s="122" customFormat="1" ht="10.5" customHeight="1" x14ac:dyDescent="0.2"/>
    <row r="33" spans="2:42" s="122" customFormat="1" ht="10.5" customHeight="1" x14ac:dyDescent="0.2">
      <c r="B33" s="122" t="s">
        <v>189</v>
      </c>
      <c r="C33" s="122" t="s">
        <v>4</v>
      </c>
      <c r="D33" s="263" t="s">
        <v>190</v>
      </c>
      <c r="E33" s="263"/>
      <c r="F33" s="263">
        <f t="shared" ref="F33" si="12">P30</f>
        <v>2.2000000000000002</v>
      </c>
      <c r="G33" s="263"/>
      <c r="H33" s="122" t="s">
        <v>3</v>
      </c>
      <c r="I33" s="263">
        <f t="shared" ref="I33" si="13">J30</f>
        <v>29</v>
      </c>
      <c r="J33" s="263"/>
    </row>
    <row r="34" spans="2:42" s="122" customFormat="1" ht="10.5" customHeight="1" x14ac:dyDescent="0.2">
      <c r="C34" s="122" t="s">
        <v>4</v>
      </c>
      <c r="D34" s="272">
        <f t="shared" ref="D34" si="14">ROUND(TAN(RADIANS(F33))*I33,2)</f>
        <v>1.1100000000000001</v>
      </c>
      <c r="E34" s="272"/>
      <c r="F34" s="272"/>
      <c r="G34" s="122" t="s">
        <v>25</v>
      </c>
    </row>
    <row r="35" spans="2:42" s="122" customFormat="1" ht="10.5" customHeight="1" x14ac:dyDescent="0.2">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row>
    <row r="36" spans="2:42" s="122" customFormat="1" ht="10.5" customHeight="1" x14ac:dyDescent="0.2">
      <c r="C36" s="263">
        <f t="shared" ref="C36" si="15">B31</f>
        <v>9.25</v>
      </c>
      <c r="D36" s="263"/>
      <c r="E36" s="263"/>
      <c r="F36" s="122" t="s">
        <v>57</v>
      </c>
      <c r="G36" s="274">
        <f t="shared" ref="G36" si="16">D34</f>
        <v>1.1100000000000001</v>
      </c>
      <c r="H36" s="263"/>
      <c r="I36" s="122" t="s">
        <v>4</v>
      </c>
      <c r="J36" s="275">
        <f t="shared" ref="J36" si="17">C36-G36</f>
        <v>8.14</v>
      </c>
      <c r="K36" s="275"/>
      <c r="L36" s="275"/>
      <c r="M36" s="136" t="s">
        <v>5</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row>
    <row r="37" spans="2:42" s="122" customFormat="1" ht="10.5" customHeight="1" x14ac:dyDescent="0.2"/>
    <row r="38" spans="2:42" s="122" customFormat="1" ht="10.8" x14ac:dyDescent="0.2">
      <c r="B38" s="122" t="s">
        <v>221</v>
      </c>
    </row>
    <row r="39" spans="2:42" s="122" customFormat="1" ht="10.8" x14ac:dyDescent="0.2">
      <c r="B39" s="280" t="s">
        <v>185</v>
      </c>
      <c r="C39" s="281"/>
      <c r="D39" s="281"/>
      <c r="E39" s="281"/>
      <c r="F39" s="281"/>
      <c r="G39" s="281"/>
      <c r="H39" s="281"/>
      <c r="I39" s="281"/>
      <c r="J39" s="257">
        <v>25</v>
      </c>
      <c r="K39" s="257"/>
      <c r="L39" s="153" t="s">
        <v>186</v>
      </c>
      <c r="M39" s="153"/>
      <c r="N39" s="153"/>
      <c r="O39" s="153"/>
      <c r="P39" s="257">
        <v>2.5</v>
      </c>
      <c r="Q39" s="257"/>
      <c r="R39" s="276" t="s">
        <v>187</v>
      </c>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7"/>
    </row>
    <row r="40" spans="2:42" s="122" customFormat="1" ht="10.8" x14ac:dyDescent="0.2">
      <c r="B40" s="282">
        <v>8.6</v>
      </c>
      <c r="C40" s="283"/>
      <c r="D40" s="283"/>
      <c r="E40" s="279" t="s">
        <v>188</v>
      </c>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107"/>
      <c r="AD40" s="107"/>
      <c r="AE40" s="107"/>
      <c r="AF40" s="107"/>
      <c r="AG40" s="107"/>
      <c r="AH40" s="107"/>
      <c r="AI40" s="107"/>
      <c r="AJ40" s="107"/>
      <c r="AK40" s="107"/>
      <c r="AL40" s="107"/>
      <c r="AM40" s="107"/>
      <c r="AN40" s="107"/>
      <c r="AO40" s="107"/>
      <c r="AP40" s="137"/>
    </row>
    <row r="41" spans="2:42" s="122" customFormat="1" ht="10.5" customHeight="1" x14ac:dyDescent="0.2"/>
    <row r="42" spans="2:42" s="122" customFormat="1" ht="10.5" customHeight="1" x14ac:dyDescent="0.2">
      <c r="B42" s="122" t="s">
        <v>189</v>
      </c>
      <c r="C42" s="122" t="s">
        <v>4</v>
      </c>
      <c r="D42" s="263" t="s">
        <v>190</v>
      </c>
      <c r="E42" s="263"/>
      <c r="F42" s="263">
        <f t="shared" ref="F42" si="18">P39</f>
        <v>2.5</v>
      </c>
      <c r="G42" s="263"/>
      <c r="H42" s="122" t="s">
        <v>3</v>
      </c>
      <c r="I42" s="263">
        <f t="shared" ref="I42" si="19">J39</f>
        <v>25</v>
      </c>
      <c r="J42" s="263"/>
    </row>
    <row r="43" spans="2:42" s="122" customFormat="1" ht="10.5" customHeight="1" x14ac:dyDescent="0.2">
      <c r="C43" s="122" t="s">
        <v>4</v>
      </c>
      <c r="D43" s="272">
        <f t="shared" ref="D43" si="20">ROUND(TAN(RADIANS(F42))*I42,2)</f>
        <v>1.0900000000000001</v>
      </c>
      <c r="E43" s="272"/>
      <c r="F43" s="272"/>
      <c r="G43" s="122" t="s">
        <v>25</v>
      </c>
    </row>
    <row r="44" spans="2:42" s="122" customFormat="1" ht="10.5" customHeight="1" x14ac:dyDescent="0.2">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row>
    <row r="45" spans="2:42" s="122" customFormat="1" ht="10.5" customHeight="1" x14ac:dyDescent="0.2">
      <c r="C45" s="263">
        <f t="shared" ref="C45" si="21">B40</f>
        <v>8.6</v>
      </c>
      <c r="D45" s="263"/>
      <c r="E45" s="263"/>
      <c r="F45" s="122" t="s">
        <v>57</v>
      </c>
      <c r="G45" s="274">
        <f t="shared" ref="G45" si="22">D43</f>
        <v>1.0900000000000001</v>
      </c>
      <c r="H45" s="263"/>
      <c r="I45" s="122" t="s">
        <v>4</v>
      </c>
      <c r="J45" s="275">
        <f t="shared" ref="J45" si="23">C45-G45</f>
        <v>7.51</v>
      </c>
      <c r="K45" s="275"/>
      <c r="L45" s="275"/>
      <c r="M45" s="136" t="s">
        <v>5</v>
      </c>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row>
    <row r="46" spans="2:42" s="122" customFormat="1" ht="10.5" customHeight="1" x14ac:dyDescent="0.2"/>
    <row r="47" spans="2:42" s="122" customFormat="1" ht="10.8" x14ac:dyDescent="0.2">
      <c r="B47" s="122" t="s">
        <v>222</v>
      </c>
    </row>
    <row r="48" spans="2:42" s="122" customFormat="1" ht="10.8" x14ac:dyDescent="0.2">
      <c r="B48" s="280" t="s">
        <v>185</v>
      </c>
      <c r="C48" s="281"/>
      <c r="D48" s="281"/>
      <c r="E48" s="281"/>
      <c r="F48" s="281"/>
      <c r="G48" s="281"/>
      <c r="H48" s="281"/>
      <c r="I48" s="281"/>
      <c r="J48" s="257">
        <v>29</v>
      </c>
      <c r="K48" s="257"/>
      <c r="L48" s="153" t="s">
        <v>186</v>
      </c>
      <c r="M48" s="153"/>
      <c r="N48" s="153"/>
      <c r="O48" s="153"/>
      <c r="P48" s="257">
        <v>1.5</v>
      </c>
      <c r="Q48" s="257"/>
      <c r="R48" s="276" t="s">
        <v>187</v>
      </c>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7"/>
    </row>
    <row r="49" spans="2:42" s="122" customFormat="1" ht="10.8" x14ac:dyDescent="0.2">
      <c r="B49" s="278">
        <v>9.5500000000000007</v>
      </c>
      <c r="C49" s="268"/>
      <c r="D49" s="268"/>
      <c r="E49" s="279" t="s">
        <v>188</v>
      </c>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107"/>
      <c r="AD49" s="107"/>
      <c r="AE49" s="107"/>
      <c r="AF49" s="107"/>
      <c r="AG49" s="107"/>
      <c r="AH49" s="107"/>
      <c r="AI49" s="107"/>
      <c r="AJ49" s="107"/>
      <c r="AK49" s="107"/>
      <c r="AL49" s="107"/>
      <c r="AM49" s="107"/>
      <c r="AN49" s="107"/>
      <c r="AO49" s="107"/>
      <c r="AP49" s="137"/>
    </row>
    <row r="50" spans="2:42" s="122" customFormat="1" ht="10.5" customHeight="1" x14ac:dyDescent="0.2"/>
    <row r="51" spans="2:42" s="122" customFormat="1" ht="10.5" customHeight="1" x14ac:dyDescent="0.2">
      <c r="B51" s="122" t="s">
        <v>189</v>
      </c>
      <c r="C51" s="122" t="s">
        <v>4</v>
      </c>
      <c r="D51" s="263" t="s">
        <v>190</v>
      </c>
      <c r="E51" s="263"/>
      <c r="F51" s="263">
        <f t="shared" ref="F51" si="24">P48</f>
        <v>1.5</v>
      </c>
      <c r="G51" s="263"/>
      <c r="H51" s="122" t="s">
        <v>3</v>
      </c>
      <c r="I51" s="263">
        <f t="shared" ref="I51" si="25">J48</f>
        <v>29</v>
      </c>
      <c r="J51" s="263"/>
    </row>
    <row r="52" spans="2:42" s="122" customFormat="1" ht="10.5" customHeight="1" x14ac:dyDescent="0.2">
      <c r="C52" s="122" t="s">
        <v>4</v>
      </c>
      <c r="D52" s="272">
        <f t="shared" ref="D52" si="26">ROUND(TAN(RADIANS(F51))*I51,2)</f>
        <v>0.76</v>
      </c>
      <c r="E52" s="272"/>
      <c r="F52" s="272"/>
      <c r="G52" s="122" t="s">
        <v>25</v>
      </c>
    </row>
    <row r="53" spans="2:42" s="122" customFormat="1" ht="10.5" customHeight="1" x14ac:dyDescent="0.2">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2:42" s="122" customFormat="1" ht="10.5" customHeight="1" x14ac:dyDescent="0.2">
      <c r="C54" s="263">
        <f t="shared" ref="C54" si="27">B49</f>
        <v>9.5500000000000007</v>
      </c>
      <c r="D54" s="263"/>
      <c r="E54" s="263"/>
      <c r="F54" s="122" t="s">
        <v>57</v>
      </c>
      <c r="G54" s="274">
        <f t="shared" ref="G54" si="28">D52</f>
        <v>0.76</v>
      </c>
      <c r="H54" s="263"/>
      <c r="I54" s="122" t="s">
        <v>4</v>
      </c>
      <c r="J54" s="275">
        <f t="shared" ref="J54" si="29">C54-G54</f>
        <v>8.7900000000000009</v>
      </c>
      <c r="K54" s="275"/>
      <c r="L54" s="275"/>
      <c r="M54" s="136" t="s">
        <v>5</v>
      </c>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row>
    <row r="55" spans="2:42" s="122" customFormat="1" ht="10.5" customHeight="1" x14ac:dyDescent="0.2"/>
    <row r="56" spans="2:42" s="122" customFormat="1" ht="10.8" x14ac:dyDescent="0.2">
      <c r="B56" s="122" t="s">
        <v>223</v>
      </c>
    </row>
    <row r="57" spans="2:42" s="122" customFormat="1" ht="10.8" x14ac:dyDescent="0.2">
      <c r="B57" s="280" t="s">
        <v>185</v>
      </c>
      <c r="C57" s="281"/>
      <c r="D57" s="281"/>
      <c r="E57" s="281"/>
      <c r="F57" s="281"/>
      <c r="G57" s="281"/>
      <c r="H57" s="281"/>
      <c r="I57" s="281"/>
      <c r="J57" s="257">
        <v>20</v>
      </c>
      <c r="K57" s="257"/>
      <c r="L57" s="153" t="s">
        <v>186</v>
      </c>
      <c r="M57" s="153"/>
      <c r="N57" s="153"/>
      <c r="O57" s="153"/>
      <c r="P57" s="257">
        <v>1.5</v>
      </c>
      <c r="Q57" s="257"/>
      <c r="R57" s="276" t="s">
        <v>187</v>
      </c>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7"/>
    </row>
    <row r="58" spans="2:42" s="122" customFormat="1" ht="10.8" x14ac:dyDescent="0.2">
      <c r="B58" s="278">
        <v>9.25</v>
      </c>
      <c r="C58" s="268"/>
      <c r="D58" s="268"/>
      <c r="E58" s="279" t="s">
        <v>188</v>
      </c>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107"/>
      <c r="AD58" s="107"/>
      <c r="AE58" s="107"/>
      <c r="AF58" s="107"/>
      <c r="AG58" s="107"/>
      <c r="AH58" s="107"/>
      <c r="AI58" s="107"/>
      <c r="AJ58" s="107"/>
      <c r="AK58" s="107"/>
      <c r="AL58" s="107"/>
      <c r="AM58" s="107"/>
      <c r="AN58" s="107"/>
      <c r="AO58" s="107"/>
      <c r="AP58" s="137"/>
    </row>
    <row r="59" spans="2:42" s="122" customFormat="1" ht="10.5" customHeight="1" x14ac:dyDescent="0.2"/>
    <row r="60" spans="2:42" s="122" customFormat="1" ht="10.5" customHeight="1" x14ac:dyDescent="0.2">
      <c r="B60" s="122" t="s">
        <v>189</v>
      </c>
      <c r="C60" s="122" t="s">
        <v>4</v>
      </c>
      <c r="D60" s="263" t="s">
        <v>190</v>
      </c>
      <c r="E60" s="263"/>
      <c r="F60" s="263">
        <f t="shared" ref="F60" si="30">P57</f>
        <v>1.5</v>
      </c>
      <c r="G60" s="263"/>
      <c r="H60" s="122" t="s">
        <v>3</v>
      </c>
      <c r="I60" s="263">
        <f t="shared" ref="I60" si="31">J57</f>
        <v>20</v>
      </c>
      <c r="J60" s="263"/>
    </row>
    <row r="61" spans="2:42" s="122" customFormat="1" ht="10.5" customHeight="1" x14ac:dyDescent="0.2">
      <c r="C61" s="122" t="s">
        <v>4</v>
      </c>
      <c r="D61" s="272">
        <f t="shared" ref="D61" si="32">ROUND(TAN(RADIANS(F60))*I60,2)</f>
        <v>0.52</v>
      </c>
      <c r="E61" s="272"/>
      <c r="F61" s="272"/>
      <c r="G61" s="122" t="s">
        <v>25</v>
      </c>
    </row>
    <row r="62" spans="2:42" s="122" customFormat="1" ht="10.5" customHeight="1" x14ac:dyDescent="0.2">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2:42" s="122" customFormat="1" ht="10.5" customHeight="1" x14ac:dyDescent="0.2">
      <c r="C63" s="263">
        <f t="shared" ref="C63" si="33">B58</f>
        <v>9.25</v>
      </c>
      <c r="D63" s="263"/>
      <c r="E63" s="263"/>
      <c r="F63" s="122" t="s">
        <v>57</v>
      </c>
      <c r="G63" s="274">
        <f t="shared" ref="G63" si="34">D61</f>
        <v>0.52</v>
      </c>
      <c r="H63" s="263"/>
      <c r="I63" s="122" t="s">
        <v>4</v>
      </c>
      <c r="J63" s="275">
        <f t="shared" ref="J63" si="35">C63-G63</f>
        <v>8.73</v>
      </c>
      <c r="K63" s="275"/>
      <c r="L63" s="275"/>
      <c r="M63" s="136" t="s">
        <v>5</v>
      </c>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row>
    <row r="64" spans="2:42" s="122" customFormat="1" ht="10.5" customHeight="1" x14ac:dyDescent="0.2"/>
    <row r="65" spans="2:42" s="122" customFormat="1" ht="10.8" x14ac:dyDescent="0.2">
      <c r="B65" s="122" t="s">
        <v>224</v>
      </c>
    </row>
    <row r="66" spans="2:42" s="122" customFormat="1" ht="10.8" x14ac:dyDescent="0.2">
      <c r="B66" s="280" t="s">
        <v>185</v>
      </c>
      <c r="C66" s="281"/>
      <c r="D66" s="281"/>
      <c r="E66" s="281"/>
      <c r="F66" s="281"/>
      <c r="G66" s="281"/>
      <c r="H66" s="281"/>
      <c r="I66" s="281"/>
      <c r="J66" s="257">
        <v>24</v>
      </c>
      <c r="K66" s="257"/>
      <c r="L66" s="153" t="s">
        <v>186</v>
      </c>
      <c r="M66" s="153"/>
      <c r="N66" s="153"/>
      <c r="O66" s="153"/>
      <c r="P66" s="257">
        <v>1.8</v>
      </c>
      <c r="Q66" s="257"/>
      <c r="R66" s="276" t="s">
        <v>187</v>
      </c>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7"/>
    </row>
    <row r="67" spans="2:42" s="122" customFormat="1" ht="10.8" x14ac:dyDescent="0.2">
      <c r="B67" s="278">
        <v>8.4499999999999993</v>
      </c>
      <c r="C67" s="268"/>
      <c r="D67" s="268"/>
      <c r="E67" s="279" t="s">
        <v>188</v>
      </c>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107"/>
      <c r="AD67" s="107"/>
      <c r="AE67" s="107"/>
      <c r="AF67" s="107"/>
      <c r="AG67" s="107"/>
      <c r="AH67" s="107"/>
      <c r="AI67" s="107"/>
      <c r="AJ67" s="107"/>
      <c r="AK67" s="107"/>
      <c r="AL67" s="107"/>
      <c r="AM67" s="107"/>
      <c r="AN67" s="107"/>
      <c r="AO67" s="107"/>
      <c r="AP67" s="137"/>
    </row>
    <row r="68" spans="2:42" s="122" customFormat="1" ht="10.5" customHeight="1" x14ac:dyDescent="0.2"/>
    <row r="69" spans="2:42" s="122" customFormat="1" ht="10.5" customHeight="1" x14ac:dyDescent="0.2">
      <c r="B69" s="122" t="s">
        <v>189</v>
      </c>
      <c r="C69" s="122" t="s">
        <v>4</v>
      </c>
      <c r="D69" s="263" t="s">
        <v>190</v>
      </c>
      <c r="E69" s="263"/>
      <c r="F69" s="263">
        <f t="shared" ref="F69" si="36">P66</f>
        <v>1.8</v>
      </c>
      <c r="G69" s="263"/>
      <c r="H69" s="122" t="s">
        <v>3</v>
      </c>
      <c r="I69" s="263">
        <f t="shared" ref="I69" si="37">J66</f>
        <v>24</v>
      </c>
      <c r="J69" s="263"/>
    </row>
    <row r="70" spans="2:42" s="122" customFormat="1" ht="10.5" customHeight="1" x14ac:dyDescent="0.2">
      <c r="C70" s="122" t="s">
        <v>4</v>
      </c>
      <c r="D70" s="272">
        <f t="shared" ref="D70" si="38">ROUND(TAN(RADIANS(F69))*I69,2)</f>
        <v>0.75</v>
      </c>
      <c r="E70" s="272"/>
      <c r="F70" s="272"/>
      <c r="G70" s="122" t="s">
        <v>25</v>
      </c>
    </row>
    <row r="71" spans="2:42" s="122" customFormat="1" ht="10.5" customHeight="1" x14ac:dyDescent="0.2">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2:42" s="122" customFormat="1" ht="10.5" customHeight="1" x14ac:dyDescent="0.2">
      <c r="C72" s="263">
        <f t="shared" ref="C72" si="39">B67</f>
        <v>8.4499999999999993</v>
      </c>
      <c r="D72" s="263"/>
      <c r="E72" s="263"/>
      <c r="F72" s="122" t="s">
        <v>57</v>
      </c>
      <c r="G72" s="274">
        <f t="shared" ref="G72" si="40">D70</f>
        <v>0.75</v>
      </c>
      <c r="H72" s="263"/>
      <c r="I72" s="122" t="s">
        <v>4</v>
      </c>
      <c r="J72" s="275">
        <f t="shared" ref="J72" si="41">C72-G72</f>
        <v>7.6999999999999993</v>
      </c>
      <c r="K72" s="275"/>
      <c r="L72" s="275"/>
      <c r="M72" s="136" t="s">
        <v>5</v>
      </c>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row>
    <row r="73" spans="2:42" s="122" customFormat="1" ht="21" customHeight="1" x14ac:dyDescent="0.2"/>
    <row r="74" spans="2:42" s="122" customFormat="1" ht="10.8" x14ac:dyDescent="0.2">
      <c r="B74" s="122" t="s">
        <v>215</v>
      </c>
    </row>
    <row r="75" spans="2:42" s="122" customFormat="1" ht="10.8" x14ac:dyDescent="0.2">
      <c r="B75" s="280" t="s">
        <v>185</v>
      </c>
      <c r="C75" s="281"/>
      <c r="D75" s="281"/>
      <c r="E75" s="281"/>
      <c r="F75" s="281"/>
      <c r="G75" s="281"/>
      <c r="H75" s="281"/>
      <c r="I75" s="281"/>
      <c r="J75" s="257">
        <v>18</v>
      </c>
      <c r="K75" s="257"/>
      <c r="L75" s="153" t="s">
        <v>186</v>
      </c>
      <c r="M75" s="153"/>
      <c r="N75" s="153"/>
      <c r="O75" s="153"/>
      <c r="P75" s="257">
        <v>1.5</v>
      </c>
      <c r="Q75" s="257"/>
      <c r="R75" s="276" t="s">
        <v>187</v>
      </c>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7"/>
    </row>
    <row r="76" spans="2:42" s="122" customFormat="1" ht="10.8" x14ac:dyDescent="0.2">
      <c r="B76" s="278">
        <v>7.25</v>
      </c>
      <c r="C76" s="268"/>
      <c r="D76" s="268"/>
      <c r="E76" s="279" t="s">
        <v>188</v>
      </c>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107"/>
      <c r="AD76" s="107"/>
      <c r="AE76" s="107"/>
      <c r="AF76" s="107"/>
      <c r="AG76" s="107"/>
      <c r="AH76" s="107"/>
      <c r="AI76" s="107"/>
      <c r="AJ76" s="107"/>
      <c r="AK76" s="107"/>
      <c r="AL76" s="107"/>
      <c r="AM76" s="107"/>
      <c r="AN76" s="107"/>
      <c r="AO76" s="107"/>
      <c r="AP76" s="137"/>
    </row>
    <row r="77" spans="2:42" s="122" customFormat="1" ht="10.5" customHeight="1" x14ac:dyDescent="0.2"/>
    <row r="78" spans="2:42" s="122" customFormat="1" ht="10.5" customHeight="1" x14ac:dyDescent="0.2">
      <c r="B78" s="122" t="s">
        <v>189</v>
      </c>
      <c r="C78" s="122" t="s">
        <v>4</v>
      </c>
      <c r="D78" s="263" t="s">
        <v>190</v>
      </c>
      <c r="E78" s="263"/>
      <c r="F78" s="263">
        <f t="shared" ref="F78" si="42">P75</f>
        <v>1.5</v>
      </c>
      <c r="G78" s="263"/>
      <c r="H78" s="122" t="s">
        <v>3</v>
      </c>
      <c r="I78" s="263">
        <f t="shared" ref="I78" si="43">J75</f>
        <v>18</v>
      </c>
      <c r="J78" s="263"/>
    </row>
    <row r="79" spans="2:42" s="122" customFormat="1" ht="10.5" customHeight="1" x14ac:dyDescent="0.2">
      <c r="C79" s="122" t="s">
        <v>4</v>
      </c>
      <c r="D79" s="272">
        <f t="shared" ref="D79" si="44">ROUND(TAN(RADIANS(F78))*I78,2)</f>
        <v>0.47</v>
      </c>
      <c r="E79" s="272"/>
      <c r="F79" s="272"/>
      <c r="G79" s="122" t="s">
        <v>25</v>
      </c>
    </row>
    <row r="80" spans="2:42" s="122" customFormat="1" ht="10.5" customHeight="1" x14ac:dyDescent="0.2">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2:42" s="122" customFormat="1" ht="10.5" customHeight="1" x14ac:dyDescent="0.2">
      <c r="C81" s="263">
        <f t="shared" ref="C81" si="45">B76</f>
        <v>7.25</v>
      </c>
      <c r="D81" s="263"/>
      <c r="E81" s="263"/>
      <c r="F81" s="122" t="s">
        <v>57</v>
      </c>
      <c r="G81" s="274">
        <f t="shared" ref="G81" si="46">D79</f>
        <v>0.47</v>
      </c>
      <c r="H81" s="263"/>
      <c r="I81" s="122" t="s">
        <v>4</v>
      </c>
      <c r="J81" s="275">
        <f t="shared" ref="J81" si="47">C81-G81</f>
        <v>6.78</v>
      </c>
      <c r="K81" s="275"/>
      <c r="L81" s="275"/>
      <c r="M81" s="136" t="s">
        <v>5</v>
      </c>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row>
    <row r="82" spans="2:42" s="122" customFormat="1" ht="10.5" customHeight="1" x14ac:dyDescent="0.2"/>
    <row r="83" spans="2:42" s="122" customFormat="1" ht="10.8" x14ac:dyDescent="0.2">
      <c r="B83" s="122" t="s">
        <v>216</v>
      </c>
    </row>
    <row r="84" spans="2:42" s="122" customFormat="1" ht="10.8" x14ac:dyDescent="0.2">
      <c r="B84" s="280" t="s">
        <v>185</v>
      </c>
      <c r="C84" s="281"/>
      <c r="D84" s="281"/>
      <c r="E84" s="281"/>
      <c r="F84" s="281"/>
      <c r="G84" s="281"/>
      <c r="H84" s="281"/>
      <c r="I84" s="281"/>
      <c r="J84" s="257">
        <v>16</v>
      </c>
      <c r="K84" s="257"/>
      <c r="L84" s="153" t="s">
        <v>186</v>
      </c>
      <c r="M84" s="153"/>
      <c r="N84" s="153"/>
      <c r="O84" s="153"/>
      <c r="P84" s="257">
        <v>1.9</v>
      </c>
      <c r="Q84" s="257"/>
      <c r="R84" s="276" t="s">
        <v>187</v>
      </c>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7"/>
    </row>
    <row r="85" spans="2:42" s="122" customFormat="1" ht="10.8" x14ac:dyDescent="0.2">
      <c r="B85" s="278">
        <v>6.15</v>
      </c>
      <c r="C85" s="268"/>
      <c r="D85" s="268"/>
      <c r="E85" s="279" t="s">
        <v>188</v>
      </c>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107"/>
      <c r="AD85" s="107"/>
      <c r="AE85" s="107"/>
      <c r="AF85" s="107"/>
      <c r="AG85" s="107"/>
      <c r="AH85" s="107"/>
      <c r="AI85" s="107"/>
      <c r="AJ85" s="107"/>
      <c r="AK85" s="107"/>
      <c r="AL85" s="107"/>
      <c r="AM85" s="107"/>
      <c r="AN85" s="107"/>
      <c r="AO85" s="107"/>
      <c r="AP85" s="137"/>
    </row>
    <row r="86" spans="2:42" s="122" customFormat="1" ht="10.5" customHeight="1" x14ac:dyDescent="0.2"/>
    <row r="87" spans="2:42" s="122" customFormat="1" ht="10.5" customHeight="1" x14ac:dyDescent="0.2">
      <c r="B87" s="122" t="s">
        <v>189</v>
      </c>
      <c r="C87" s="122" t="s">
        <v>4</v>
      </c>
      <c r="D87" s="263" t="s">
        <v>190</v>
      </c>
      <c r="E87" s="263"/>
      <c r="F87" s="263">
        <f t="shared" ref="F87" si="48">P84</f>
        <v>1.9</v>
      </c>
      <c r="G87" s="263"/>
      <c r="H87" s="122" t="s">
        <v>3</v>
      </c>
      <c r="I87" s="263">
        <f t="shared" ref="I87" si="49">J84</f>
        <v>16</v>
      </c>
      <c r="J87" s="263"/>
    </row>
    <row r="88" spans="2:42" s="122" customFormat="1" ht="10.5" customHeight="1" x14ac:dyDescent="0.2">
      <c r="C88" s="122" t="s">
        <v>4</v>
      </c>
      <c r="D88" s="272">
        <f t="shared" ref="D88" si="50">ROUND(TAN(RADIANS(F87))*I87,2)</f>
        <v>0.53</v>
      </c>
      <c r="E88" s="272"/>
      <c r="F88" s="272"/>
      <c r="G88" s="122" t="s">
        <v>25</v>
      </c>
    </row>
    <row r="89" spans="2:42" s="122" customFormat="1" ht="10.5" customHeight="1" x14ac:dyDescent="0.2">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2:42" s="122" customFormat="1" ht="10.5" customHeight="1" x14ac:dyDescent="0.2">
      <c r="C90" s="263">
        <f t="shared" ref="C90" si="51">B85</f>
        <v>6.15</v>
      </c>
      <c r="D90" s="263"/>
      <c r="E90" s="263"/>
      <c r="F90" s="122" t="s">
        <v>57</v>
      </c>
      <c r="G90" s="274">
        <f t="shared" ref="G90" si="52">D88</f>
        <v>0.53</v>
      </c>
      <c r="H90" s="263"/>
      <c r="I90" s="122" t="s">
        <v>4</v>
      </c>
      <c r="J90" s="275">
        <f t="shared" ref="J90" si="53">C90-G90</f>
        <v>5.62</v>
      </c>
      <c r="K90" s="275"/>
      <c r="L90" s="275"/>
      <c r="M90" s="136" t="s">
        <v>5</v>
      </c>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row>
    <row r="91" spans="2:42" s="122" customFormat="1" ht="10.5" customHeight="1" x14ac:dyDescent="0.2"/>
    <row r="92" spans="2:42" s="122" customFormat="1" ht="10.8" x14ac:dyDescent="0.2">
      <c r="B92" s="122" t="s">
        <v>217</v>
      </c>
    </row>
    <row r="93" spans="2:42" s="122" customFormat="1" ht="10.8" x14ac:dyDescent="0.2">
      <c r="B93" s="280" t="s">
        <v>185</v>
      </c>
      <c r="C93" s="281"/>
      <c r="D93" s="281"/>
      <c r="E93" s="281"/>
      <c r="F93" s="281"/>
      <c r="G93" s="281"/>
      <c r="H93" s="281"/>
      <c r="I93" s="281"/>
      <c r="J93" s="257">
        <v>19</v>
      </c>
      <c r="K93" s="257"/>
      <c r="L93" s="153" t="s">
        <v>186</v>
      </c>
      <c r="M93" s="153"/>
      <c r="N93" s="153"/>
      <c r="O93" s="153"/>
      <c r="P93" s="257">
        <v>1.5</v>
      </c>
      <c r="Q93" s="257"/>
      <c r="R93" s="276" t="s">
        <v>187</v>
      </c>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7"/>
    </row>
    <row r="94" spans="2:42" s="122" customFormat="1" ht="10.8" x14ac:dyDescent="0.2">
      <c r="B94" s="278">
        <v>7.84</v>
      </c>
      <c r="C94" s="268"/>
      <c r="D94" s="268"/>
      <c r="E94" s="279" t="s">
        <v>188</v>
      </c>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107"/>
      <c r="AD94" s="107"/>
      <c r="AE94" s="107"/>
      <c r="AF94" s="107"/>
      <c r="AG94" s="107"/>
      <c r="AH94" s="107"/>
      <c r="AI94" s="107"/>
      <c r="AJ94" s="107"/>
      <c r="AK94" s="107"/>
      <c r="AL94" s="107"/>
      <c r="AM94" s="107"/>
      <c r="AN94" s="107"/>
      <c r="AO94" s="107"/>
      <c r="AP94" s="137"/>
    </row>
    <row r="95" spans="2:42" s="122" customFormat="1" ht="10.5" customHeight="1" x14ac:dyDescent="0.2"/>
    <row r="96" spans="2:42" s="122" customFormat="1" ht="10.5" customHeight="1" x14ac:dyDescent="0.2">
      <c r="B96" s="122" t="s">
        <v>189</v>
      </c>
      <c r="C96" s="122" t="s">
        <v>4</v>
      </c>
      <c r="D96" s="263" t="s">
        <v>190</v>
      </c>
      <c r="E96" s="263"/>
      <c r="F96" s="263">
        <f t="shared" ref="F96" si="54">P93</f>
        <v>1.5</v>
      </c>
      <c r="G96" s="263"/>
      <c r="H96" s="122" t="s">
        <v>3</v>
      </c>
      <c r="I96" s="263">
        <f t="shared" ref="I96" si="55">J93</f>
        <v>19</v>
      </c>
      <c r="J96" s="263"/>
    </row>
    <row r="97" spans="2:42" s="122" customFormat="1" ht="10.5" customHeight="1" x14ac:dyDescent="0.2">
      <c r="C97" s="122" t="s">
        <v>4</v>
      </c>
      <c r="D97" s="272">
        <f t="shared" ref="D97" si="56">ROUND(TAN(RADIANS(F96))*I96,2)</f>
        <v>0.5</v>
      </c>
      <c r="E97" s="272"/>
      <c r="F97" s="272"/>
      <c r="G97" s="122" t="s">
        <v>25</v>
      </c>
    </row>
    <row r="98" spans="2:42" s="122" customFormat="1" ht="10.5" customHeight="1" x14ac:dyDescent="0.2">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2:42" s="122" customFormat="1" ht="10.5" customHeight="1" x14ac:dyDescent="0.2">
      <c r="C99" s="263">
        <f t="shared" ref="C99" si="57">B94</f>
        <v>7.84</v>
      </c>
      <c r="D99" s="263"/>
      <c r="E99" s="263"/>
      <c r="F99" s="122" t="s">
        <v>57</v>
      </c>
      <c r="G99" s="274">
        <f t="shared" ref="G99" si="58">D97</f>
        <v>0.5</v>
      </c>
      <c r="H99" s="263"/>
      <c r="I99" s="122" t="s">
        <v>4</v>
      </c>
      <c r="J99" s="275">
        <f t="shared" ref="J99" si="59">C99-G99</f>
        <v>7.34</v>
      </c>
      <c r="K99" s="275"/>
      <c r="L99" s="275"/>
      <c r="M99" s="136" t="s">
        <v>5</v>
      </c>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row>
    <row r="100" spans="2:42" s="122" customFormat="1" ht="10.5" customHeight="1" x14ac:dyDescent="0.2"/>
    <row r="101" spans="2:42" s="122" customFormat="1" ht="10.8" x14ac:dyDescent="0.2">
      <c r="B101" s="122" t="s">
        <v>218</v>
      </c>
    </row>
    <row r="102" spans="2:42" s="122" customFormat="1" ht="10.8" x14ac:dyDescent="0.2">
      <c r="B102" s="280" t="s">
        <v>185</v>
      </c>
      <c r="C102" s="281"/>
      <c r="D102" s="281"/>
      <c r="E102" s="281"/>
      <c r="F102" s="281"/>
      <c r="G102" s="281"/>
      <c r="H102" s="281"/>
      <c r="I102" s="281"/>
      <c r="J102" s="257">
        <v>32</v>
      </c>
      <c r="K102" s="257"/>
      <c r="L102" s="153" t="s">
        <v>186</v>
      </c>
      <c r="M102" s="153"/>
      <c r="N102" s="153"/>
      <c r="O102" s="153"/>
      <c r="P102" s="257">
        <v>3.5</v>
      </c>
      <c r="Q102" s="257"/>
      <c r="R102" s="276" t="s">
        <v>187</v>
      </c>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7"/>
    </row>
    <row r="103" spans="2:42" s="122" customFormat="1" ht="10.8" x14ac:dyDescent="0.2">
      <c r="B103" s="278">
        <v>10.15</v>
      </c>
      <c r="C103" s="268"/>
      <c r="D103" s="268"/>
      <c r="E103" s="279" t="s">
        <v>188</v>
      </c>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107"/>
      <c r="AD103" s="107"/>
      <c r="AE103" s="107"/>
      <c r="AF103" s="107"/>
      <c r="AG103" s="107"/>
      <c r="AH103" s="107"/>
      <c r="AI103" s="107"/>
      <c r="AJ103" s="107"/>
      <c r="AK103" s="107"/>
      <c r="AL103" s="107"/>
      <c r="AM103" s="107"/>
      <c r="AN103" s="107"/>
      <c r="AO103" s="107"/>
      <c r="AP103" s="137"/>
    </row>
    <row r="104" spans="2:42" s="122" customFormat="1" ht="10.5" customHeight="1" x14ac:dyDescent="0.2"/>
    <row r="105" spans="2:42" s="122" customFormat="1" ht="10.5" customHeight="1" x14ac:dyDescent="0.2">
      <c r="B105" s="122" t="s">
        <v>189</v>
      </c>
      <c r="C105" s="122" t="s">
        <v>4</v>
      </c>
      <c r="D105" s="263" t="s">
        <v>190</v>
      </c>
      <c r="E105" s="263"/>
      <c r="F105" s="263">
        <f t="shared" ref="F105" si="60">P102</f>
        <v>3.5</v>
      </c>
      <c r="G105" s="263"/>
      <c r="H105" s="122" t="s">
        <v>3</v>
      </c>
      <c r="I105" s="263">
        <f t="shared" ref="I105" si="61">J102</f>
        <v>32</v>
      </c>
      <c r="J105" s="263"/>
    </row>
    <row r="106" spans="2:42" s="122" customFormat="1" ht="10.5" customHeight="1" x14ac:dyDescent="0.2">
      <c r="C106" s="122" t="s">
        <v>4</v>
      </c>
      <c r="D106" s="272">
        <f t="shared" ref="D106" si="62">ROUND(TAN(RADIANS(F105))*I105,2)</f>
        <v>1.96</v>
      </c>
      <c r="E106" s="272"/>
      <c r="F106" s="272"/>
      <c r="G106" s="122" t="s">
        <v>25</v>
      </c>
    </row>
    <row r="107" spans="2:42" s="122" customFormat="1" ht="10.5" customHeight="1" x14ac:dyDescent="0.2">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row>
    <row r="108" spans="2:42" s="122" customFormat="1" ht="10.5" customHeight="1" x14ac:dyDescent="0.2">
      <c r="C108" s="263">
        <f t="shared" ref="C108" si="63">B103</f>
        <v>10.15</v>
      </c>
      <c r="D108" s="263"/>
      <c r="E108" s="263"/>
      <c r="F108" s="122" t="s">
        <v>57</v>
      </c>
      <c r="G108" s="274">
        <f t="shared" ref="G108" si="64">D106</f>
        <v>1.96</v>
      </c>
      <c r="H108" s="263"/>
      <c r="I108" s="122" t="s">
        <v>4</v>
      </c>
      <c r="J108" s="275">
        <f t="shared" ref="J108" si="65">C108-G108</f>
        <v>8.1900000000000013</v>
      </c>
      <c r="K108" s="275"/>
      <c r="L108" s="275"/>
      <c r="M108" s="136" t="s">
        <v>5</v>
      </c>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row>
    <row r="109" spans="2:42" s="122" customFormat="1" ht="10.5" customHeight="1" x14ac:dyDescent="0.2"/>
    <row r="110" spans="2:42" s="122" customFormat="1" ht="10.8" x14ac:dyDescent="0.2">
      <c r="B110" s="122" t="s">
        <v>228</v>
      </c>
    </row>
    <row r="111" spans="2:42" s="122" customFormat="1" ht="10.8" x14ac:dyDescent="0.2">
      <c r="B111" s="280" t="s">
        <v>185</v>
      </c>
      <c r="C111" s="281"/>
      <c r="D111" s="281"/>
      <c r="E111" s="281"/>
      <c r="F111" s="281"/>
      <c r="G111" s="281"/>
      <c r="H111" s="281"/>
      <c r="I111" s="281"/>
      <c r="J111" s="257">
        <v>15</v>
      </c>
      <c r="K111" s="257"/>
      <c r="L111" s="153" t="s">
        <v>186</v>
      </c>
      <c r="M111" s="153"/>
      <c r="N111" s="153"/>
      <c r="O111" s="153"/>
      <c r="P111" s="257">
        <v>1.9</v>
      </c>
      <c r="Q111" s="257"/>
      <c r="R111" s="276" t="s">
        <v>187</v>
      </c>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7"/>
    </row>
    <row r="112" spans="2:42" s="122" customFormat="1" ht="10.8" x14ac:dyDescent="0.2">
      <c r="B112" s="278">
        <v>7.14</v>
      </c>
      <c r="C112" s="268"/>
      <c r="D112" s="268"/>
      <c r="E112" s="279" t="s">
        <v>188</v>
      </c>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107"/>
      <c r="AD112" s="107"/>
      <c r="AE112" s="107"/>
      <c r="AF112" s="107"/>
      <c r="AG112" s="107"/>
      <c r="AH112" s="107"/>
      <c r="AI112" s="107"/>
      <c r="AJ112" s="107"/>
      <c r="AK112" s="107"/>
      <c r="AL112" s="107"/>
      <c r="AM112" s="107"/>
      <c r="AN112" s="107"/>
      <c r="AO112" s="107"/>
      <c r="AP112" s="137"/>
    </row>
    <row r="113" spans="2:42" s="122" customFormat="1" ht="10.5" customHeight="1" x14ac:dyDescent="0.2"/>
    <row r="114" spans="2:42" s="122" customFormat="1" ht="10.5" customHeight="1" x14ac:dyDescent="0.2">
      <c r="B114" s="122" t="s">
        <v>189</v>
      </c>
      <c r="C114" s="122" t="s">
        <v>4</v>
      </c>
      <c r="D114" s="263" t="s">
        <v>190</v>
      </c>
      <c r="E114" s="263"/>
      <c r="F114" s="263">
        <f t="shared" ref="F114" si="66">P111</f>
        <v>1.9</v>
      </c>
      <c r="G114" s="263"/>
      <c r="H114" s="122" t="s">
        <v>3</v>
      </c>
      <c r="I114" s="263">
        <f t="shared" ref="I114" si="67">J111</f>
        <v>15</v>
      </c>
      <c r="J114" s="263"/>
    </row>
    <row r="115" spans="2:42" s="122" customFormat="1" ht="10.5" customHeight="1" x14ac:dyDescent="0.2">
      <c r="C115" s="122" t="s">
        <v>4</v>
      </c>
      <c r="D115" s="272">
        <f t="shared" ref="D115" si="68">ROUND(TAN(RADIANS(F114))*I114,2)</f>
        <v>0.5</v>
      </c>
      <c r="E115" s="272"/>
      <c r="F115" s="272"/>
      <c r="G115" s="122" t="s">
        <v>25</v>
      </c>
    </row>
    <row r="116" spans="2:42" s="122" customFormat="1" ht="10.5" customHeight="1" x14ac:dyDescent="0.2">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row>
    <row r="117" spans="2:42" s="122" customFormat="1" ht="10.5" customHeight="1" x14ac:dyDescent="0.2">
      <c r="C117" s="263">
        <f t="shared" ref="C117" si="69">B112</f>
        <v>7.14</v>
      </c>
      <c r="D117" s="263"/>
      <c r="E117" s="263"/>
      <c r="F117" s="122" t="s">
        <v>57</v>
      </c>
      <c r="G117" s="274">
        <f t="shared" ref="G117" si="70">D115</f>
        <v>0.5</v>
      </c>
      <c r="H117" s="263"/>
      <c r="I117" s="122" t="s">
        <v>4</v>
      </c>
      <c r="J117" s="275">
        <f t="shared" ref="J117" si="71">C117-G117</f>
        <v>6.64</v>
      </c>
      <c r="K117" s="275"/>
      <c r="L117" s="275"/>
      <c r="M117" s="136" t="s">
        <v>5</v>
      </c>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row>
    <row r="118" spans="2:42" s="122" customFormat="1" ht="10.5" customHeight="1" x14ac:dyDescent="0.2"/>
    <row r="119" spans="2:42" s="122" customFormat="1" ht="10.8" x14ac:dyDescent="0.2">
      <c r="B119" s="122" t="s">
        <v>236</v>
      </c>
    </row>
    <row r="120" spans="2:42" s="122" customFormat="1" ht="10.8" x14ac:dyDescent="0.2">
      <c r="B120" s="280" t="s">
        <v>185</v>
      </c>
      <c r="C120" s="281"/>
      <c r="D120" s="281"/>
      <c r="E120" s="281"/>
      <c r="F120" s="281"/>
      <c r="G120" s="281"/>
      <c r="H120" s="281"/>
      <c r="I120" s="281"/>
      <c r="J120" s="257">
        <v>12</v>
      </c>
      <c r="K120" s="257"/>
      <c r="L120" s="153" t="s">
        <v>186</v>
      </c>
      <c r="M120" s="153"/>
      <c r="N120" s="153"/>
      <c r="O120" s="153"/>
      <c r="P120" s="257">
        <v>1.5</v>
      </c>
      <c r="Q120" s="257"/>
      <c r="R120" s="276" t="s">
        <v>187</v>
      </c>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7"/>
    </row>
    <row r="121" spans="2:42" s="122" customFormat="1" ht="10.8" x14ac:dyDescent="0.2">
      <c r="B121" s="278">
        <v>6.18</v>
      </c>
      <c r="C121" s="268"/>
      <c r="D121" s="268"/>
      <c r="E121" s="279" t="s">
        <v>188</v>
      </c>
      <c r="F121" s="279"/>
      <c r="G121" s="279"/>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107"/>
      <c r="AD121" s="107"/>
      <c r="AE121" s="107"/>
      <c r="AF121" s="107"/>
      <c r="AG121" s="107"/>
      <c r="AH121" s="107"/>
      <c r="AI121" s="107"/>
      <c r="AJ121" s="107"/>
      <c r="AK121" s="107"/>
      <c r="AL121" s="107"/>
      <c r="AM121" s="107"/>
      <c r="AN121" s="107"/>
      <c r="AO121" s="107"/>
      <c r="AP121" s="137"/>
    </row>
    <row r="122" spans="2:42" s="122" customFormat="1" ht="10.5" customHeight="1" x14ac:dyDescent="0.2"/>
    <row r="123" spans="2:42" s="122" customFormat="1" ht="10.5" customHeight="1" x14ac:dyDescent="0.2">
      <c r="B123" s="122" t="s">
        <v>189</v>
      </c>
      <c r="C123" s="122" t="s">
        <v>4</v>
      </c>
      <c r="D123" s="263" t="s">
        <v>190</v>
      </c>
      <c r="E123" s="263"/>
      <c r="F123" s="263">
        <f t="shared" ref="F123" si="72">P120</f>
        <v>1.5</v>
      </c>
      <c r="G123" s="263"/>
      <c r="H123" s="122" t="s">
        <v>3</v>
      </c>
      <c r="I123" s="263">
        <f t="shared" ref="I123" si="73">J120</f>
        <v>12</v>
      </c>
      <c r="J123" s="263"/>
    </row>
    <row r="124" spans="2:42" s="122" customFormat="1" ht="10.5" customHeight="1" x14ac:dyDescent="0.2">
      <c r="C124" s="122" t="s">
        <v>4</v>
      </c>
      <c r="D124" s="272">
        <f t="shared" ref="D124" si="74">ROUND(TAN(RADIANS(F123))*I123,2)</f>
        <v>0.31</v>
      </c>
      <c r="E124" s="272"/>
      <c r="F124" s="272"/>
      <c r="G124" s="122" t="s">
        <v>25</v>
      </c>
    </row>
    <row r="125" spans="2:42" s="122" customFormat="1" ht="10.5" customHeight="1" x14ac:dyDescent="0.2">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row>
    <row r="126" spans="2:42" s="122" customFormat="1" ht="10.5" customHeight="1" x14ac:dyDescent="0.2">
      <c r="C126" s="263">
        <f t="shared" ref="C126" si="75">B121</f>
        <v>6.18</v>
      </c>
      <c r="D126" s="263"/>
      <c r="E126" s="263"/>
      <c r="F126" s="122" t="s">
        <v>57</v>
      </c>
      <c r="G126" s="274">
        <f t="shared" ref="G126" si="76">D124</f>
        <v>0.31</v>
      </c>
      <c r="H126" s="263"/>
      <c r="I126" s="122" t="s">
        <v>4</v>
      </c>
      <c r="J126" s="275">
        <f t="shared" ref="J126" si="77">C126-G126</f>
        <v>5.87</v>
      </c>
      <c r="K126" s="275"/>
      <c r="L126" s="275"/>
      <c r="M126" s="136" t="s">
        <v>5</v>
      </c>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row>
    <row r="127" spans="2:42" s="122" customFormat="1" ht="10.5" customHeight="1" x14ac:dyDescent="0.2"/>
    <row r="128" spans="2:42" s="122" customFormat="1" ht="10.8" x14ac:dyDescent="0.2">
      <c r="B128" s="122" t="s">
        <v>230</v>
      </c>
    </row>
    <row r="129" spans="2:42" s="122" customFormat="1" ht="10.8" x14ac:dyDescent="0.2">
      <c r="B129" s="280" t="s">
        <v>185</v>
      </c>
      <c r="C129" s="281"/>
      <c r="D129" s="281"/>
      <c r="E129" s="281"/>
      <c r="F129" s="281"/>
      <c r="G129" s="281"/>
      <c r="H129" s="281"/>
      <c r="I129" s="281"/>
      <c r="J129" s="257">
        <v>26</v>
      </c>
      <c r="K129" s="257"/>
      <c r="L129" s="153" t="s">
        <v>186</v>
      </c>
      <c r="M129" s="153"/>
      <c r="N129" s="153"/>
      <c r="O129" s="153"/>
      <c r="P129" s="257">
        <v>2.5</v>
      </c>
      <c r="Q129" s="257"/>
      <c r="R129" s="276" t="s">
        <v>187</v>
      </c>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7"/>
    </row>
    <row r="130" spans="2:42" s="122" customFormat="1" ht="10.8" x14ac:dyDescent="0.2">
      <c r="B130" s="278">
        <v>8.25</v>
      </c>
      <c r="C130" s="268"/>
      <c r="D130" s="268"/>
      <c r="E130" s="279" t="s">
        <v>188</v>
      </c>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107"/>
      <c r="AD130" s="107"/>
      <c r="AE130" s="107"/>
      <c r="AF130" s="107"/>
      <c r="AG130" s="107"/>
      <c r="AH130" s="107"/>
      <c r="AI130" s="107"/>
      <c r="AJ130" s="107"/>
      <c r="AK130" s="107"/>
      <c r="AL130" s="107"/>
      <c r="AM130" s="107"/>
      <c r="AN130" s="107"/>
      <c r="AO130" s="107"/>
      <c r="AP130" s="137"/>
    </row>
    <row r="131" spans="2:42" s="122" customFormat="1" ht="10.5" customHeight="1" x14ac:dyDescent="0.2"/>
    <row r="132" spans="2:42" s="122" customFormat="1" ht="10.5" customHeight="1" x14ac:dyDescent="0.2">
      <c r="B132" s="122" t="s">
        <v>189</v>
      </c>
      <c r="C132" s="122" t="s">
        <v>4</v>
      </c>
      <c r="D132" s="263" t="s">
        <v>190</v>
      </c>
      <c r="E132" s="263"/>
      <c r="F132" s="263">
        <f t="shared" ref="F132" si="78">P129</f>
        <v>2.5</v>
      </c>
      <c r="G132" s="263"/>
      <c r="H132" s="122" t="s">
        <v>3</v>
      </c>
      <c r="I132" s="263">
        <f t="shared" ref="I132" si="79">J129</f>
        <v>26</v>
      </c>
      <c r="J132" s="263"/>
    </row>
    <row r="133" spans="2:42" s="122" customFormat="1" ht="10.5" customHeight="1" x14ac:dyDescent="0.2">
      <c r="C133" s="122" t="s">
        <v>4</v>
      </c>
      <c r="D133" s="272">
        <f t="shared" ref="D133" si="80">ROUND(TAN(RADIANS(F132))*I132,2)</f>
        <v>1.1399999999999999</v>
      </c>
      <c r="E133" s="272"/>
      <c r="F133" s="272"/>
      <c r="G133" s="122" t="s">
        <v>25</v>
      </c>
    </row>
    <row r="134" spans="2:42" s="122" customFormat="1" ht="10.5" customHeight="1" x14ac:dyDescent="0.2">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row>
    <row r="135" spans="2:42" s="122" customFormat="1" ht="10.5" customHeight="1" x14ac:dyDescent="0.2">
      <c r="C135" s="263">
        <f t="shared" ref="C135" si="81">B130</f>
        <v>8.25</v>
      </c>
      <c r="D135" s="263"/>
      <c r="E135" s="263"/>
      <c r="F135" s="122" t="s">
        <v>57</v>
      </c>
      <c r="G135" s="274">
        <f t="shared" ref="G135" si="82">D133</f>
        <v>1.1399999999999999</v>
      </c>
      <c r="H135" s="263"/>
      <c r="I135" s="122" t="s">
        <v>4</v>
      </c>
      <c r="J135" s="275">
        <f t="shared" ref="J135" si="83">C135-G135</f>
        <v>7.11</v>
      </c>
      <c r="K135" s="275"/>
      <c r="L135" s="275"/>
      <c r="M135" s="136" t="s">
        <v>5</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row>
    <row r="136" spans="2:42" s="122" customFormat="1" ht="10.5" customHeight="1" x14ac:dyDescent="0.2"/>
    <row r="137" spans="2:42" s="122" customFormat="1" ht="10.8" x14ac:dyDescent="0.2">
      <c r="B137" s="122" t="s">
        <v>231</v>
      </c>
    </row>
    <row r="138" spans="2:42" s="122" customFormat="1" ht="10.8" x14ac:dyDescent="0.2">
      <c r="B138" s="280" t="s">
        <v>185</v>
      </c>
      <c r="C138" s="281"/>
      <c r="D138" s="281"/>
      <c r="E138" s="281"/>
      <c r="F138" s="281"/>
      <c r="G138" s="281"/>
      <c r="H138" s="281"/>
      <c r="I138" s="281"/>
      <c r="J138" s="257">
        <v>28</v>
      </c>
      <c r="K138" s="257"/>
      <c r="L138" s="153" t="s">
        <v>186</v>
      </c>
      <c r="M138" s="153"/>
      <c r="N138" s="153"/>
      <c r="O138" s="153"/>
      <c r="P138" s="257">
        <v>1.5</v>
      </c>
      <c r="Q138" s="257"/>
      <c r="R138" s="276" t="s">
        <v>187</v>
      </c>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7"/>
    </row>
    <row r="139" spans="2:42" s="122" customFormat="1" ht="10.8" x14ac:dyDescent="0.2">
      <c r="B139" s="278">
        <v>8.9499999999999993</v>
      </c>
      <c r="C139" s="268"/>
      <c r="D139" s="268"/>
      <c r="E139" s="279" t="s">
        <v>188</v>
      </c>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107"/>
      <c r="AD139" s="107"/>
      <c r="AE139" s="107"/>
      <c r="AF139" s="107"/>
      <c r="AG139" s="107"/>
      <c r="AH139" s="107"/>
      <c r="AI139" s="107"/>
      <c r="AJ139" s="107"/>
      <c r="AK139" s="107"/>
      <c r="AL139" s="107"/>
      <c r="AM139" s="107"/>
      <c r="AN139" s="107"/>
      <c r="AO139" s="107"/>
      <c r="AP139" s="137"/>
    </row>
    <row r="140" spans="2:42" s="122" customFormat="1" ht="10.5" customHeight="1" x14ac:dyDescent="0.2"/>
    <row r="141" spans="2:42" s="122" customFormat="1" ht="10.5" customHeight="1" x14ac:dyDescent="0.2">
      <c r="B141" s="122" t="s">
        <v>189</v>
      </c>
      <c r="C141" s="122" t="s">
        <v>4</v>
      </c>
      <c r="D141" s="263" t="s">
        <v>190</v>
      </c>
      <c r="E141" s="263"/>
      <c r="F141" s="263">
        <f t="shared" ref="F141" si="84">P138</f>
        <v>1.5</v>
      </c>
      <c r="G141" s="263"/>
      <c r="H141" s="122" t="s">
        <v>3</v>
      </c>
      <c r="I141" s="263">
        <f t="shared" ref="I141" si="85">J138</f>
        <v>28</v>
      </c>
      <c r="J141" s="263"/>
    </row>
    <row r="142" spans="2:42" s="122" customFormat="1" ht="10.5" customHeight="1" x14ac:dyDescent="0.2">
      <c r="C142" s="122" t="s">
        <v>4</v>
      </c>
      <c r="D142" s="272">
        <f t="shared" ref="D142" si="86">ROUND(TAN(RADIANS(F141))*I141,2)</f>
        <v>0.73</v>
      </c>
      <c r="E142" s="272"/>
      <c r="F142" s="272"/>
      <c r="G142" s="122" t="s">
        <v>25</v>
      </c>
    </row>
    <row r="143" spans="2:42" s="122" customFormat="1" ht="10.5" customHeight="1" x14ac:dyDescent="0.2">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row>
    <row r="144" spans="2:42" s="122" customFormat="1" ht="10.5" customHeight="1" x14ac:dyDescent="0.2">
      <c r="C144" s="263">
        <f t="shared" ref="C144" si="87">B139</f>
        <v>8.9499999999999993</v>
      </c>
      <c r="D144" s="263"/>
      <c r="E144" s="263"/>
      <c r="F144" s="122" t="s">
        <v>57</v>
      </c>
      <c r="G144" s="274">
        <f t="shared" ref="G144" si="88">D142</f>
        <v>0.73</v>
      </c>
      <c r="H144" s="263"/>
      <c r="I144" s="122" t="s">
        <v>4</v>
      </c>
      <c r="J144" s="275">
        <f t="shared" ref="J144" si="89">C144-G144</f>
        <v>8.2199999999999989</v>
      </c>
      <c r="K144" s="275"/>
      <c r="L144" s="275"/>
      <c r="M144" s="136" t="s">
        <v>5</v>
      </c>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42" s="122" customFormat="1" ht="46.5" customHeight="1" x14ac:dyDescent="0.2"/>
    <row r="146" spans="2:42" s="122" customFormat="1" ht="10.8" x14ac:dyDescent="0.2">
      <c r="B146" s="122" t="s">
        <v>232</v>
      </c>
    </row>
    <row r="147" spans="2:42" s="122" customFormat="1" ht="10.8" x14ac:dyDescent="0.2">
      <c r="B147" s="280" t="s">
        <v>185</v>
      </c>
      <c r="C147" s="281"/>
      <c r="D147" s="281"/>
      <c r="E147" s="281"/>
      <c r="F147" s="281"/>
      <c r="G147" s="281"/>
      <c r="H147" s="281"/>
      <c r="I147" s="281"/>
      <c r="J147" s="257">
        <v>26</v>
      </c>
      <c r="K147" s="257"/>
      <c r="L147" s="153" t="s">
        <v>186</v>
      </c>
      <c r="M147" s="153"/>
      <c r="N147" s="153"/>
      <c r="O147" s="153"/>
      <c r="P147" s="257">
        <v>1.7</v>
      </c>
      <c r="Q147" s="257"/>
      <c r="R147" s="276" t="s">
        <v>187</v>
      </c>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7"/>
    </row>
    <row r="148" spans="2:42" s="122" customFormat="1" ht="10.8" x14ac:dyDescent="0.2">
      <c r="B148" s="278">
        <v>8.68</v>
      </c>
      <c r="C148" s="268"/>
      <c r="D148" s="268"/>
      <c r="E148" s="279" t="s">
        <v>188</v>
      </c>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107"/>
      <c r="AD148" s="107"/>
      <c r="AE148" s="107"/>
      <c r="AF148" s="107"/>
      <c r="AG148" s="107"/>
      <c r="AH148" s="107"/>
      <c r="AI148" s="107"/>
      <c r="AJ148" s="107"/>
      <c r="AK148" s="107"/>
      <c r="AL148" s="107"/>
      <c r="AM148" s="107"/>
      <c r="AN148" s="107"/>
      <c r="AO148" s="107"/>
      <c r="AP148" s="137"/>
    </row>
    <row r="149" spans="2:42" s="122" customFormat="1" ht="10.5" customHeight="1" x14ac:dyDescent="0.2"/>
    <row r="150" spans="2:42" s="122" customFormat="1" ht="10.5" customHeight="1" x14ac:dyDescent="0.2">
      <c r="B150" s="122" t="s">
        <v>189</v>
      </c>
      <c r="C150" s="122" t="s">
        <v>4</v>
      </c>
      <c r="D150" s="263" t="s">
        <v>190</v>
      </c>
      <c r="E150" s="263"/>
      <c r="F150" s="263">
        <f t="shared" ref="F150" si="90">P147</f>
        <v>1.7</v>
      </c>
      <c r="G150" s="263"/>
      <c r="H150" s="122" t="s">
        <v>3</v>
      </c>
      <c r="I150" s="263">
        <f t="shared" ref="I150" si="91">J147</f>
        <v>26</v>
      </c>
      <c r="J150" s="263"/>
    </row>
    <row r="151" spans="2:42" s="122" customFormat="1" ht="10.5" customHeight="1" x14ac:dyDescent="0.2">
      <c r="C151" s="122" t="s">
        <v>4</v>
      </c>
      <c r="D151" s="272">
        <f t="shared" ref="D151" si="92">ROUND(TAN(RADIANS(F150))*I150,2)</f>
        <v>0.77</v>
      </c>
      <c r="E151" s="272"/>
      <c r="F151" s="272"/>
      <c r="G151" s="122" t="s">
        <v>25</v>
      </c>
    </row>
    <row r="152" spans="2:42" s="122" customFormat="1" ht="10.5" customHeight="1" x14ac:dyDescent="0.2">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row>
    <row r="153" spans="2:42" s="122" customFormat="1" ht="10.5" customHeight="1" x14ac:dyDescent="0.2">
      <c r="C153" s="263">
        <f t="shared" ref="C153" si="93">B148</f>
        <v>8.68</v>
      </c>
      <c r="D153" s="263"/>
      <c r="E153" s="263"/>
      <c r="F153" s="122" t="s">
        <v>57</v>
      </c>
      <c r="G153" s="274">
        <f t="shared" ref="G153" si="94">D151</f>
        <v>0.77</v>
      </c>
      <c r="H153" s="263"/>
      <c r="I153" s="122" t="s">
        <v>4</v>
      </c>
      <c r="J153" s="275">
        <f t="shared" ref="J153" si="95">C153-G153</f>
        <v>7.91</v>
      </c>
      <c r="K153" s="275"/>
      <c r="L153" s="275"/>
      <c r="M153" s="136" t="s">
        <v>5</v>
      </c>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42" s="122" customFormat="1" ht="10.5" customHeight="1" x14ac:dyDescent="0.2"/>
    <row r="155" spans="2:42" s="122" customFormat="1" ht="10.8" x14ac:dyDescent="0.2">
      <c r="B155" s="122" t="s">
        <v>233</v>
      </c>
    </row>
    <row r="156" spans="2:42" s="122" customFormat="1" ht="10.8" x14ac:dyDescent="0.2">
      <c r="B156" s="280" t="s">
        <v>185</v>
      </c>
      <c r="C156" s="281"/>
      <c r="D156" s="281"/>
      <c r="E156" s="281"/>
      <c r="F156" s="281"/>
      <c r="G156" s="281"/>
      <c r="H156" s="281"/>
      <c r="I156" s="281"/>
      <c r="J156" s="257">
        <v>22</v>
      </c>
      <c r="K156" s="257"/>
      <c r="L156" s="153" t="s">
        <v>186</v>
      </c>
      <c r="M156" s="153"/>
      <c r="N156" s="153"/>
      <c r="O156" s="153"/>
      <c r="P156" s="257">
        <v>1.9</v>
      </c>
      <c r="Q156" s="257"/>
      <c r="R156" s="276" t="s">
        <v>187</v>
      </c>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7"/>
    </row>
    <row r="157" spans="2:42" s="122" customFormat="1" ht="10.8" x14ac:dyDescent="0.2">
      <c r="B157" s="278">
        <v>9.25</v>
      </c>
      <c r="C157" s="268"/>
      <c r="D157" s="268"/>
      <c r="E157" s="279" t="s">
        <v>188</v>
      </c>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107"/>
      <c r="AD157" s="107"/>
      <c r="AE157" s="107"/>
      <c r="AF157" s="107"/>
      <c r="AG157" s="107"/>
      <c r="AH157" s="107"/>
      <c r="AI157" s="107"/>
      <c r="AJ157" s="107"/>
      <c r="AK157" s="107"/>
      <c r="AL157" s="107"/>
      <c r="AM157" s="107"/>
      <c r="AN157" s="107"/>
      <c r="AO157" s="107"/>
      <c r="AP157" s="137"/>
    </row>
    <row r="158" spans="2:42" s="122" customFormat="1" ht="10.5" customHeight="1" x14ac:dyDescent="0.2"/>
    <row r="159" spans="2:42" s="122" customFormat="1" ht="10.5" customHeight="1" x14ac:dyDescent="0.2">
      <c r="B159" s="122" t="s">
        <v>189</v>
      </c>
      <c r="C159" s="122" t="s">
        <v>4</v>
      </c>
      <c r="D159" s="263" t="s">
        <v>190</v>
      </c>
      <c r="E159" s="263"/>
      <c r="F159" s="263">
        <f t="shared" ref="F159" si="96">P156</f>
        <v>1.9</v>
      </c>
      <c r="G159" s="263"/>
      <c r="H159" s="122" t="s">
        <v>3</v>
      </c>
      <c r="I159" s="263">
        <f t="shared" ref="I159" si="97">J156</f>
        <v>22</v>
      </c>
      <c r="J159" s="263"/>
    </row>
    <row r="160" spans="2:42" s="122" customFormat="1" ht="10.5" customHeight="1" x14ac:dyDescent="0.2">
      <c r="C160" s="122" t="s">
        <v>4</v>
      </c>
      <c r="D160" s="272">
        <f t="shared" ref="D160" si="98">ROUND(TAN(RADIANS(F159))*I159,2)</f>
        <v>0.73</v>
      </c>
      <c r="E160" s="272"/>
      <c r="F160" s="272"/>
      <c r="G160" s="122" t="s">
        <v>25</v>
      </c>
    </row>
    <row r="161" spans="2:42" s="122" customFormat="1" ht="10.5" customHeight="1" x14ac:dyDescent="0.2">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row>
    <row r="162" spans="2:42" s="122" customFormat="1" ht="10.5" customHeight="1" x14ac:dyDescent="0.2">
      <c r="C162" s="263">
        <f t="shared" ref="C162" si="99">B157</f>
        <v>9.25</v>
      </c>
      <c r="D162" s="263"/>
      <c r="E162" s="263"/>
      <c r="F162" s="122" t="s">
        <v>57</v>
      </c>
      <c r="G162" s="274">
        <f t="shared" ref="G162" si="100">D160</f>
        <v>0.73</v>
      </c>
      <c r="H162" s="263"/>
      <c r="I162" s="122" t="s">
        <v>4</v>
      </c>
      <c r="J162" s="275">
        <f t="shared" ref="J162" si="101">C162-G162</f>
        <v>8.52</v>
      </c>
      <c r="K162" s="275"/>
      <c r="L162" s="275"/>
      <c r="M162" s="136" t="s">
        <v>5</v>
      </c>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row>
    <row r="163" spans="2:42" s="122" customFormat="1" ht="10.5" customHeight="1" x14ac:dyDescent="0.2"/>
    <row r="164" spans="2:42" s="122" customFormat="1" ht="10.8" x14ac:dyDescent="0.2">
      <c r="B164" s="122" t="s">
        <v>234</v>
      </c>
    </row>
    <row r="165" spans="2:42" s="122" customFormat="1" ht="10.8" x14ac:dyDescent="0.2">
      <c r="B165" s="280" t="s">
        <v>185</v>
      </c>
      <c r="C165" s="281"/>
      <c r="D165" s="281"/>
      <c r="E165" s="281"/>
      <c r="F165" s="281"/>
      <c r="G165" s="281"/>
      <c r="H165" s="281"/>
      <c r="I165" s="281"/>
      <c r="J165" s="257">
        <v>28</v>
      </c>
      <c r="K165" s="257"/>
      <c r="L165" s="153" t="s">
        <v>186</v>
      </c>
      <c r="M165" s="153"/>
      <c r="N165" s="153"/>
      <c r="O165" s="153"/>
      <c r="P165" s="257">
        <v>1.8</v>
      </c>
      <c r="Q165" s="257"/>
      <c r="R165" s="276" t="s">
        <v>187</v>
      </c>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7"/>
    </row>
    <row r="166" spans="2:42" s="122" customFormat="1" ht="10.8" x14ac:dyDescent="0.2">
      <c r="B166" s="278">
        <v>8.7799999999999994</v>
      </c>
      <c r="C166" s="268"/>
      <c r="D166" s="268"/>
      <c r="E166" s="279" t="s">
        <v>188</v>
      </c>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107"/>
      <c r="AD166" s="107"/>
      <c r="AE166" s="107"/>
      <c r="AF166" s="107"/>
      <c r="AG166" s="107"/>
      <c r="AH166" s="107"/>
      <c r="AI166" s="107"/>
      <c r="AJ166" s="107"/>
      <c r="AK166" s="107"/>
      <c r="AL166" s="107"/>
      <c r="AM166" s="107"/>
      <c r="AN166" s="107"/>
      <c r="AO166" s="107"/>
      <c r="AP166" s="137"/>
    </row>
    <row r="167" spans="2:42" s="122" customFormat="1" ht="10.5" customHeight="1" x14ac:dyDescent="0.2"/>
    <row r="168" spans="2:42" s="122" customFormat="1" ht="10.5" customHeight="1" x14ac:dyDescent="0.2">
      <c r="B168" s="122" t="s">
        <v>189</v>
      </c>
      <c r="C168" s="122" t="s">
        <v>4</v>
      </c>
      <c r="D168" s="263" t="s">
        <v>190</v>
      </c>
      <c r="E168" s="263"/>
      <c r="F168" s="263">
        <f t="shared" ref="F168" si="102">P165</f>
        <v>1.8</v>
      </c>
      <c r="G168" s="263"/>
      <c r="H168" s="122" t="s">
        <v>3</v>
      </c>
      <c r="I168" s="263">
        <f t="shared" ref="I168" si="103">J165</f>
        <v>28</v>
      </c>
      <c r="J168" s="263"/>
    </row>
    <row r="169" spans="2:42" s="122" customFormat="1" ht="10.5" customHeight="1" x14ac:dyDescent="0.2">
      <c r="C169" s="122" t="s">
        <v>4</v>
      </c>
      <c r="D169" s="272">
        <f t="shared" ref="D169" si="104">ROUND(TAN(RADIANS(F168))*I168,2)</f>
        <v>0.88</v>
      </c>
      <c r="E169" s="272"/>
      <c r="F169" s="272"/>
      <c r="G169" s="122" t="s">
        <v>25</v>
      </c>
    </row>
    <row r="170" spans="2:42" s="122" customFormat="1" ht="10.5" customHeight="1" x14ac:dyDescent="0.2">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row>
    <row r="171" spans="2:42" s="122" customFormat="1" ht="10.5" customHeight="1" x14ac:dyDescent="0.2">
      <c r="C171" s="263">
        <f t="shared" ref="C171" si="105">B166</f>
        <v>8.7799999999999994</v>
      </c>
      <c r="D171" s="263"/>
      <c r="E171" s="263"/>
      <c r="F171" s="122" t="s">
        <v>57</v>
      </c>
      <c r="G171" s="274">
        <f t="shared" ref="G171" si="106">D169</f>
        <v>0.88</v>
      </c>
      <c r="H171" s="263"/>
      <c r="I171" s="122" t="s">
        <v>4</v>
      </c>
      <c r="J171" s="275">
        <f t="shared" ref="J171" si="107">C171-G171</f>
        <v>7.8999999999999995</v>
      </c>
      <c r="K171" s="275"/>
      <c r="L171" s="275"/>
      <c r="M171" s="136" t="s">
        <v>5</v>
      </c>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row>
    <row r="172" spans="2:42" s="122" customFormat="1" ht="10.5" customHeight="1" x14ac:dyDescent="0.2"/>
    <row r="173" spans="2:42" s="122" customFormat="1" ht="10.8" x14ac:dyDescent="0.2">
      <c r="B173" s="122" t="s">
        <v>235</v>
      </c>
    </row>
    <row r="174" spans="2:42" s="122" customFormat="1" ht="10.8" x14ac:dyDescent="0.2">
      <c r="B174" s="280" t="s">
        <v>185</v>
      </c>
      <c r="C174" s="281"/>
      <c r="D174" s="281"/>
      <c r="E174" s="281"/>
      <c r="F174" s="281"/>
      <c r="G174" s="281"/>
      <c r="H174" s="281"/>
      <c r="I174" s="281"/>
      <c r="J174" s="257">
        <v>24</v>
      </c>
      <c r="K174" s="257"/>
      <c r="L174" s="153" t="s">
        <v>186</v>
      </c>
      <c r="M174" s="153"/>
      <c r="N174" s="153"/>
      <c r="O174" s="153"/>
      <c r="P174" s="257">
        <v>1.5</v>
      </c>
      <c r="Q174" s="257"/>
      <c r="R174" s="276" t="s">
        <v>187</v>
      </c>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7"/>
    </row>
    <row r="175" spans="2:42" s="122" customFormat="1" ht="10.8" x14ac:dyDescent="0.2">
      <c r="B175" s="278">
        <v>8.89</v>
      </c>
      <c r="C175" s="268"/>
      <c r="D175" s="268"/>
      <c r="E175" s="279" t="s">
        <v>188</v>
      </c>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107"/>
      <c r="AD175" s="107"/>
      <c r="AE175" s="107"/>
      <c r="AF175" s="107"/>
      <c r="AG175" s="107"/>
      <c r="AH175" s="107"/>
      <c r="AI175" s="107"/>
      <c r="AJ175" s="107"/>
      <c r="AK175" s="107"/>
      <c r="AL175" s="107"/>
      <c r="AM175" s="107"/>
      <c r="AN175" s="107"/>
      <c r="AO175" s="107"/>
      <c r="AP175" s="137"/>
    </row>
    <row r="176" spans="2:42" s="122" customFormat="1" ht="10.5" customHeight="1" x14ac:dyDescent="0.2"/>
    <row r="177" spans="2:37" s="122" customFormat="1" ht="10.5" customHeight="1" x14ac:dyDescent="0.2">
      <c r="B177" s="122" t="s">
        <v>189</v>
      </c>
      <c r="C177" s="122" t="s">
        <v>4</v>
      </c>
      <c r="D177" s="263" t="s">
        <v>190</v>
      </c>
      <c r="E177" s="263"/>
      <c r="F177" s="263">
        <f t="shared" ref="F177" si="108">P174</f>
        <v>1.5</v>
      </c>
      <c r="G177" s="263"/>
      <c r="H177" s="122" t="s">
        <v>3</v>
      </c>
      <c r="I177" s="263">
        <f t="shared" ref="I177" si="109">J174</f>
        <v>24</v>
      </c>
      <c r="J177" s="263"/>
    </row>
    <row r="178" spans="2:37" s="122" customFormat="1" ht="10.5" customHeight="1" x14ac:dyDescent="0.2">
      <c r="C178" s="122" t="s">
        <v>4</v>
      </c>
      <c r="D178" s="272">
        <f t="shared" ref="D178" si="110">ROUND(TAN(RADIANS(F177))*I177,2)</f>
        <v>0.63</v>
      </c>
      <c r="E178" s="272"/>
      <c r="F178" s="272"/>
      <c r="G178" s="122" t="s">
        <v>25</v>
      </c>
    </row>
    <row r="179" spans="2:37" s="122" customFormat="1" ht="10.5" customHeight="1" x14ac:dyDescent="0.2">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row>
    <row r="180" spans="2:37" s="122" customFormat="1" ht="10.5" customHeight="1" x14ac:dyDescent="0.2">
      <c r="C180" s="263">
        <f t="shared" ref="C180" si="111">B175</f>
        <v>8.89</v>
      </c>
      <c r="D180" s="263"/>
      <c r="E180" s="263"/>
      <c r="F180" s="122" t="s">
        <v>57</v>
      </c>
      <c r="G180" s="274">
        <f t="shared" ref="G180" si="112">D178</f>
        <v>0.63</v>
      </c>
      <c r="H180" s="263"/>
      <c r="I180" s="122" t="s">
        <v>4</v>
      </c>
      <c r="J180" s="275">
        <f t="shared" ref="J180" si="113">C180-G180</f>
        <v>8.26</v>
      </c>
      <c r="K180" s="275"/>
      <c r="L180" s="275"/>
      <c r="M180" s="136" t="s">
        <v>5</v>
      </c>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row>
    <row r="181" spans="2:37" s="122" customFormat="1" ht="10.8" x14ac:dyDescent="0.2"/>
    <row r="182" spans="2:37" s="122" customFormat="1" ht="10.8" x14ac:dyDescent="0.2"/>
    <row r="183" spans="2:37" s="122" customFormat="1" ht="10.8" x14ac:dyDescent="0.2"/>
    <row r="184" spans="2:37" s="122" customFormat="1" ht="10.8" x14ac:dyDescent="0.2"/>
    <row r="185" spans="2:37" s="122" customFormat="1" ht="10.8" x14ac:dyDescent="0.2"/>
    <row r="186" spans="2:37" s="122" customFormat="1" ht="10.8" x14ac:dyDescent="0.2"/>
    <row r="187" spans="2:37" s="122" customFormat="1" ht="10.8" x14ac:dyDescent="0.2"/>
    <row r="188" spans="2:37" s="122" customFormat="1" ht="10.8" x14ac:dyDescent="0.2"/>
    <row r="189" spans="2:37" s="122" customFormat="1" ht="10.8" x14ac:dyDescent="0.2"/>
    <row r="190" spans="2:37" s="122" customFormat="1" ht="10.8" x14ac:dyDescent="0.2"/>
    <row r="191" spans="2:37" s="122" customFormat="1" ht="10.8" x14ac:dyDescent="0.2"/>
    <row r="192" spans="2:37" s="122" customFormat="1" ht="10.8" x14ac:dyDescent="0.2"/>
    <row r="193" s="122" customFormat="1" ht="10.8" x14ac:dyDescent="0.2"/>
    <row r="194" s="122" customFormat="1" ht="10.8" x14ac:dyDescent="0.2"/>
    <row r="195" s="122" customFormat="1" ht="10.8" x14ac:dyDescent="0.2"/>
    <row r="196" s="122" customFormat="1" ht="10.8" x14ac:dyDescent="0.2"/>
    <row r="197" s="122" customFormat="1" ht="10.8" x14ac:dyDescent="0.2"/>
    <row r="198" s="122" customFormat="1" ht="10.8" x14ac:dyDescent="0.2"/>
    <row r="199" s="122" customFormat="1" ht="10.8" x14ac:dyDescent="0.2"/>
    <row r="200" s="122" customFormat="1" ht="10.8" x14ac:dyDescent="0.2"/>
    <row r="201" s="122" customFormat="1" ht="10.8" x14ac:dyDescent="0.2"/>
    <row r="202" s="122" customFormat="1" ht="10.8" x14ac:dyDescent="0.2"/>
    <row r="203" s="122" customFormat="1" ht="10.8" x14ac:dyDescent="0.2"/>
    <row r="204" s="122" customFormat="1" ht="10.8" x14ac:dyDescent="0.2"/>
    <row r="205" s="122" customFormat="1" ht="10.8" x14ac:dyDescent="0.2"/>
    <row r="206" s="122" customFormat="1" ht="10.8" x14ac:dyDescent="0.2"/>
    <row r="207" s="122" customFormat="1" ht="10.8" x14ac:dyDescent="0.2"/>
    <row r="208" s="122" customFormat="1" ht="10.8" x14ac:dyDescent="0.2"/>
    <row r="209" s="122" customFormat="1" ht="10.8" x14ac:dyDescent="0.2"/>
    <row r="210" s="122" customFormat="1" ht="10.8" x14ac:dyDescent="0.2"/>
    <row r="211" s="122" customFormat="1" ht="10.8" x14ac:dyDescent="0.2"/>
    <row r="212" s="122" customFormat="1" ht="10.8" x14ac:dyDescent="0.2"/>
    <row r="213" s="122" customFormat="1" ht="10.8" x14ac:dyDescent="0.2"/>
    <row r="214" s="122" customFormat="1" ht="10.8" x14ac:dyDescent="0.2"/>
    <row r="215" s="122" customFormat="1" ht="10.8" x14ac:dyDescent="0.2"/>
    <row r="216" s="122" customFormat="1" ht="10.8" x14ac:dyDescent="0.2"/>
    <row r="217" s="122" customFormat="1" ht="10.8" x14ac:dyDescent="0.2"/>
    <row r="218" s="122" customFormat="1" ht="10.8" x14ac:dyDescent="0.2"/>
    <row r="219" s="122" customFormat="1" ht="10.8" x14ac:dyDescent="0.2"/>
    <row r="220" s="122" customFormat="1" ht="10.8" x14ac:dyDescent="0.2"/>
    <row r="221" s="122" customFormat="1" ht="10.8" x14ac:dyDescent="0.2"/>
    <row r="222" s="122" customFormat="1" ht="10.8" x14ac:dyDescent="0.2"/>
    <row r="223" s="122" customFormat="1" ht="10.8" x14ac:dyDescent="0.2"/>
    <row r="224" s="122" customFormat="1" ht="10.8" x14ac:dyDescent="0.2"/>
    <row r="225" s="122" customFormat="1" ht="10.8" x14ac:dyDescent="0.2"/>
    <row r="226" s="122" customFormat="1" ht="10.8" x14ac:dyDescent="0.2"/>
    <row r="227" s="122" customFormat="1" ht="10.8" x14ac:dyDescent="0.2"/>
    <row r="228" s="122" customFormat="1" ht="10.8" x14ac:dyDescent="0.2"/>
    <row r="229" s="122" customFormat="1" ht="10.8" x14ac:dyDescent="0.2"/>
    <row r="230" s="122" customFormat="1" ht="10.8" x14ac:dyDescent="0.2"/>
    <row r="231" s="122" customFormat="1" ht="10.8" x14ac:dyDescent="0.2"/>
    <row r="232" s="122" customFormat="1" ht="10.8" x14ac:dyDescent="0.2"/>
    <row r="233" s="122" customFormat="1" ht="10.8" x14ac:dyDescent="0.2"/>
    <row r="234" s="122" customFormat="1" ht="10.8" x14ac:dyDescent="0.2"/>
    <row r="235" s="122" customFormat="1" ht="10.8" x14ac:dyDescent="0.2"/>
    <row r="236" s="122" customFormat="1" ht="10.8" x14ac:dyDescent="0.2"/>
    <row r="237" s="122" customFormat="1" ht="10.8" x14ac:dyDescent="0.2"/>
    <row r="238" s="122" customFormat="1" ht="10.8" x14ac:dyDescent="0.2"/>
  </sheetData>
  <mergeCells count="280">
    <mergeCell ref="B12:I12"/>
    <mergeCell ref="J12:K12"/>
    <mergeCell ref="L12:O12"/>
    <mergeCell ref="P12:Q12"/>
    <mergeCell ref="R12:AP12"/>
    <mergeCell ref="R3:AP3"/>
    <mergeCell ref="E4:AB4"/>
    <mergeCell ref="B4:D4"/>
    <mergeCell ref="D7:F7"/>
    <mergeCell ref="C9:E9"/>
    <mergeCell ref="G9:H9"/>
    <mergeCell ref="J9:L9"/>
    <mergeCell ref="J3:K3"/>
    <mergeCell ref="P3:Q3"/>
    <mergeCell ref="D6:E6"/>
    <mergeCell ref="F6:G6"/>
    <mergeCell ref="I6:J6"/>
    <mergeCell ref="B3:I3"/>
    <mergeCell ref="L3:O3"/>
    <mergeCell ref="D16:F16"/>
    <mergeCell ref="C18:E18"/>
    <mergeCell ref="G18:H18"/>
    <mergeCell ref="J18:L18"/>
    <mergeCell ref="B21:I21"/>
    <mergeCell ref="J21:K21"/>
    <mergeCell ref="L21:O21"/>
    <mergeCell ref="B13:D13"/>
    <mergeCell ref="E13:AB13"/>
    <mergeCell ref="D15:E15"/>
    <mergeCell ref="F15:G15"/>
    <mergeCell ref="I15:J15"/>
    <mergeCell ref="D25:F25"/>
    <mergeCell ref="C27:E27"/>
    <mergeCell ref="G27:H27"/>
    <mergeCell ref="J27:L27"/>
    <mergeCell ref="B30:I30"/>
    <mergeCell ref="J30:K30"/>
    <mergeCell ref="L30:O30"/>
    <mergeCell ref="P21:Q21"/>
    <mergeCell ref="R21:AP21"/>
    <mergeCell ref="B22:D22"/>
    <mergeCell ref="E22:AB22"/>
    <mergeCell ref="D24:E24"/>
    <mergeCell ref="F24:G24"/>
    <mergeCell ref="I24:J24"/>
    <mergeCell ref="D34:F34"/>
    <mergeCell ref="C36:E36"/>
    <mergeCell ref="G36:H36"/>
    <mergeCell ref="J36:L36"/>
    <mergeCell ref="B39:I39"/>
    <mergeCell ref="J39:K39"/>
    <mergeCell ref="L39:O39"/>
    <mergeCell ref="P30:Q30"/>
    <mergeCell ref="R30:AP30"/>
    <mergeCell ref="B31:D31"/>
    <mergeCell ref="E31:AB31"/>
    <mergeCell ref="D33:E33"/>
    <mergeCell ref="F33:G33"/>
    <mergeCell ref="I33:J33"/>
    <mergeCell ref="D43:F43"/>
    <mergeCell ref="C45:E45"/>
    <mergeCell ref="G45:H45"/>
    <mergeCell ref="J45:L45"/>
    <mergeCell ref="B48:I48"/>
    <mergeCell ref="J48:K48"/>
    <mergeCell ref="L48:O48"/>
    <mergeCell ref="P39:Q39"/>
    <mergeCell ref="R39:AP39"/>
    <mergeCell ref="B40:D40"/>
    <mergeCell ref="E40:AB40"/>
    <mergeCell ref="D42:E42"/>
    <mergeCell ref="F42:G42"/>
    <mergeCell ref="I42:J42"/>
    <mergeCell ref="D52:F52"/>
    <mergeCell ref="C54:E54"/>
    <mergeCell ref="G54:H54"/>
    <mergeCell ref="J54:L54"/>
    <mergeCell ref="B57:I57"/>
    <mergeCell ref="J57:K57"/>
    <mergeCell ref="L57:O57"/>
    <mergeCell ref="P48:Q48"/>
    <mergeCell ref="R48:AP48"/>
    <mergeCell ref="B49:D49"/>
    <mergeCell ref="E49:AB49"/>
    <mergeCell ref="D51:E51"/>
    <mergeCell ref="F51:G51"/>
    <mergeCell ref="I51:J51"/>
    <mergeCell ref="D61:F61"/>
    <mergeCell ref="C63:E63"/>
    <mergeCell ref="G63:H63"/>
    <mergeCell ref="J63:L63"/>
    <mergeCell ref="B66:I66"/>
    <mergeCell ref="J66:K66"/>
    <mergeCell ref="L66:O66"/>
    <mergeCell ref="P57:Q57"/>
    <mergeCell ref="R57:AP57"/>
    <mergeCell ref="B58:D58"/>
    <mergeCell ref="E58:AB58"/>
    <mergeCell ref="D60:E60"/>
    <mergeCell ref="F60:G60"/>
    <mergeCell ref="I60:J60"/>
    <mergeCell ref="D70:F70"/>
    <mergeCell ref="C72:E72"/>
    <mergeCell ref="G72:H72"/>
    <mergeCell ref="J72:L72"/>
    <mergeCell ref="B75:I75"/>
    <mergeCell ref="J75:K75"/>
    <mergeCell ref="L75:O75"/>
    <mergeCell ref="P66:Q66"/>
    <mergeCell ref="R66:AP66"/>
    <mergeCell ref="B67:D67"/>
    <mergeCell ref="E67:AB67"/>
    <mergeCell ref="D69:E69"/>
    <mergeCell ref="F69:G69"/>
    <mergeCell ref="I69:J69"/>
    <mergeCell ref="D79:F79"/>
    <mergeCell ref="C81:E81"/>
    <mergeCell ref="G81:H81"/>
    <mergeCell ref="J81:L81"/>
    <mergeCell ref="B84:I84"/>
    <mergeCell ref="J84:K84"/>
    <mergeCell ref="L84:O84"/>
    <mergeCell ref="P75:Q75"/>
    <mergeCell ref="R75:AP75"/>
    <mergeCell ref="B76:D76"/>
    <mergeCell ref="E76:AB76"/>
    <mergeCell ref="D78:E78"/>
    <mergeCell ref="F78:G78"/>
    <mergeCell ref="I78:J78"/>
    <mergeCell ref="D88:F88"/>
    <mergeCell ref="C90:E90"/>
    <mergeCell ref="G90:H90"/>
    <mergeCell ref="J90:L90"/>
    <mergeCell ref="B93:I93"/>
    <mergeCell ref="J93:K93"/>
    <mergeCell ref="L93:O93"/>
    <mergeCell ref="P84:Q84"/>
    <mergeCell ref="R84:AP84"/>
    <mergeCell ref="B85:D85"/>
    <mergeCell ref="E85:AB85"/>
    <mergeCell ref="D87:E87"/>
    <mergeCell ref="F87:G87"/>
    <mergeCell ref="I87:J87"/>
    <mergeCell ref="D97:F97"/>
    <mergeCell ref="C99:E99"/>
    <mergeCell ref="G99:H99"/>
    <mergeCell ref="J99:L99"/>
    <mergeCell ref="B102:I102"/>
    <mergeCell ref="J102:K102"/>
    <mergeCell ref="L102:O102"/>
    <mergeCell ref="P93:Q93"/>
    <mergeCell ref="R93:AP93"/>
    <mergeCell ref="B94:D94"/>
    <mergeCell ref="E94:AB94"/>
    <mergeCell ref="D96:E96"/>
    <mergeCell ref="F96:G96"/>
    <mergeCell ref="I96:J96"/>
    <mergeCell ref="D106:F106"/>
    <mergeCell ref="C108:E108"/>
    <mergeCell ref="G108:H108"/>
    <mergeCell ref="J108:L108"/>
    <mergeCell ref="B111:I111"/>
    <mergeCell ref="J111:K111"/>
    <mergeCell ref="L111:O111"/>
    <mergeCell ref="P102:Q102"/>
    <mergeCell ref="R102:AP102"/>
    <mergeCell ref="B103:D103"/>
    <mergeCell ref="E103:AB103"/>
    <mergeCell ref="D105:E105"/>
    <mergeCell ref="F105:G105"/>
    <mergeCell ref="I105:J105"/>
    <mergeCell ref="D115:F115"/>
    <mergeCell ref="C117:E117"/>
    <mergeCell ref="G117:H117"/>
    <mergeCell ref="J117:L117"/>
    <mergeCell ref="B120:I120"/>
    <mergeCell ref="J120:K120"/>
    <mergeCell ref="L120:O120"/>
    <mergeCell ref="P111:Q111"/>
    <mergeCell ref="R111:AP111"/>
    <mergeCell ref="B112:D112"/>
    <mergeCell ref="E112:AB112"/>
    <mergeCell ref="D114:E114"/>
    <mergeCell ref="F114:G114"/>
    <mergeCell ref="I114:J114"/>
    <mergeCell ref="D124:F124"/>
    <mergeCell ref="C126:E126"/>
    <mergeCell ref="G126:H126"/>
    <mergeCell ref="J126:L126"/>
    <mergeCell ref="B129:I129"/>
    <mergeCell ref="J129:K129"/>
    <mergeCell ref="L129:O129"/>
    <mergeCell ref="P120:Q120"/>
    <mergeCell ref="R120:AP120"/>
    <mergeCell ref="B121:D121"/>
    <mergeCell ref="E121:AB121"/>
    <mergeCell ref="D123:E123"/>
    <mergeCell ref="F123:G123"/>
    <mergeCell ref="I123:J123"/>
    <mergeCell ref="D133:F133"/>
    <mergeCell ref="C135:E135"/>
    <mergeCell ref="G135:H135"/>
    <mergeCell ref="J135:L135"/>
    <mergeCell ref="B138:I138"/>
    <mergeCell ref="J138:K138"/>
    <mergeCell ref="L138:O138"/>
    <mergeCell ref="P129:Q129"/>
    <mergeCell ref="R129:AP129"/>
    <mergeCell ref="B130:D130"/>
    <mergeCell ref="E130:AB130"/>
    <mergeCell ref="D132:E132"/>
    <mergeCell ref="F132:G132"/>
    <mergeCell ref="I132:J132"/>
    <mergeCell ref="D142:F142"/>
    <mergeCell ref="C144:E144"/>
    <mergeCell ref="G144:H144"/>
    <mergeCell ref="J144:L144"/>
    <mergeCell ref="B147:I147"/>
    <mergeCell ref="J147:K147"/>
    <mergeCell ref="L147:O147"/>
    <mergeCell ref="P138:Q138"/>
    <mergeCell ref="R138:AP138"/>
    <mergeCell ref="B139:D139"/>
    <mergeCell ref="E139:AB139"/>
    <mergeCell ref="D141:E141"/>
    <mergeCell ref="F141:G141"/>
    <mergeCell ref="I141:J141"/>
    <mergeCell ref="D151:F151"/>
    <mergeCell ref="C153:E153"/>
    <mergeCell ref="G153:H153"/>
    <mergeCell ref="J153:L153"/>
    <mergeCell ref="B156:I156"/>
    <mergeCell ref="J156:K156"/>
    <mergeCell ref="L156:O156"/>
    <mergeCell ref="P147:Q147"/>
    <mergeCell ref="R147:AP147"/>
    <mergeCell ref="B148:D148"/>
    <mergeCell ref="E148:AB148"/>
    <mergeCell ref="D150:E150"/>
    <mergeCell ref="F150:G150"/>
    <mergeCell ref="I150:J150"/>
    <mergeCell ref="D160:F160"/>
    <mergeCell ref="C162:E162"/>
    <mergeCell ref="G162:H162"/>
    <mergeCell ref="J162:L162"/>
    <mergeCell ref="B165:I165"/>
    <mergeCell ref="J165:K165"/>
    <mergeCell ref="L165:O165"/>
    <mergeCell ref="P156:Q156"/>
    <mergeCell ref="R156:AP156"/>
    <mergeCell ref="B157:D157"/>
    <mergeCell ref="E157:AB157"/>
    <mergeCell ref="D159:E159"/>
    <mergeCell ref="F159:G159"/>
    <mergeCell ref="I159:J159"/>
    <mergeCell ref="D169:F169"/>
    <mergeCell ref="C171:E171"/>
    <mergeCell ref="G171:H171"/>
    <mergeCell ref="J171:L171"/>
    <mergeCell ref="B174:I174"/>
    <mergeCell ref="J174:K174"/>
    <mergeCell ref="L174:O174"/>
    <mergeCell ref="P165:Q165"/>
    <mergeCell ref="R165:AP165"/>
    <mergeCell ref="B166:D166"/>
    <mergeCell ref="E166:AB166"/>
    <mergeCell ref="D168:E168"/>
    <mergeCell ref="F168:G168"/>
    <mergeCell ref="I168:J168"/>
    <mergeCell ref="D178:F178"/>
    <mergeCell ref="C180:E180"/>
    <mergeCell ref="G180:H180"/>
    <mergeCell ref="J180:L180"/>
    <mergeCell ref="P174:Q174"/>
    <mergeCell ref="R174:AP174"/>
    <mergeCell ref="B175:D175"/>
    <mergeCell ref="E175:AB175"/>
    <mergeCell ref="D177:E177"/>
    <mergeCell ref="F177:G177"/>
    <mergeCell ref="I177:J177"/>
  </mergeCells>
  <phoneticPr fontId="1"/>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P280"/>
  <sheetViews>
    <sheetView topLeftCell="A13" zoomScaleNormal="100" workbookViewId="0">
      <selection activeCell="K31" sqref="K31:L31"/>
    </sheetView>
  </sheetViews>
  <sheetFormatPr defaultColWidth="9" defaultRowHeight="13.2" x14ac:dyDescent="0.2"/>
  <cols>
    <col min="1" max="1" width="1.6640625" style="8" customWidth="1"/>
    <col min="2" max="125" width="2.109375" style="8" customWidth="1"/>
    <col min="126" max="16384" width="9" style="8"/>
  </cols>
  <sheetData>
    <row r="2" spans="2:42" x14ac:dyDescent="0.2">
      <c r="B2" s="8" t="s">
        <v>26</v>
      </c>
    </row>
    <row r="3" spans="2:42" x14ac:dyDescent="0.2">
      <c r="B3" s="211" t="s">
        <v>165</v>
      </c>
      <c r="C3" s="198"/>
      <c r="D3" s="198"/>
      <c r="E3" s="198"/>
      <c r="F3" s="198"/>
      <c r="G3" s="198"/>
      <c r="H3" s="198"/>
      <c r="I3" s="198"/>
      <c r="J3" s="198"/>
      <c r="K3" s="199">
        <v>1.1399999999999999</v>
      </c>
      <c r="L3" s="199"/>
      <c r="M3" s="198" t="s">
        <v>166</v>
      </c>
      <c r="N3" s="198"/>
      <c r="O3" s="198"/>
      <c r="P3" s="198"/>
      <c r="Q3" s="198"/>
      <c r="R3" s="198"/>
      <c r="S3" s="198"/>
      <c r="T3" s="198"/>
      <c r="U3" s="198"/>
      <c r="V3" s="198"/>
      <c r="W3" s="198"/>
      <c r="X3" s="198"/>
      <c r="Y3" s="198"/>
      <c r="Z3" s="198"/>
      <c r="AA3" s="198"/>
      <c r="AB3" s="198"/>
      <c r="AC3" s="198"/>
      <c r="AD3" s="198"/>
      <c r="AE3" s="198"/>
      <c r="AF3" s="198"/>
      <c r="AG3" s="198"/>
      <c r="AH3" s="198"/>
      <c r="AI3" s="204">
        <v>21</v>
      </c>
      <c r="AJ3" s="204"/>
      <c r="AK3" s="198" t="s">
        <v>167</v>
      </c>
      <c r="AL3" s="198"/>
      <c r="AM3" s="198"/>
      <c r="AN3" s="198"/>
      <c r="AO3" s="198"/>
      <c r="AP3" s="224"/>
    </row>
    <row r="4" spans="2:42" x14ac:dyDescent="0.2">
      <c r="B4" s="220" t="s">
        <v>168</v>
      </c>
      <c r="C4" s="221"/>
      <c r="D4" s="221"/>
      <c r="E4" s="221"/>
      <c r="F4" s="221"/>
      <c r="G4" s="221"/>
      <c r="H4" s="221"/>
      <c r="I4" s="221"/>
      <c r="J4" s="221"/>
      <c r="K4" s="221"/>
      <c r="L4" s="221"/>
      <c r="M4" s="221"/>
      <c r="N4" s="221"/>
      <c r="O4" s="219">
        <v>25</v>
      </c>
      <c r="P4" s="219"/>
      <c r="Q4" s="221" t="s">
        <v>169</v>
      </c>
      <c r="R4" s="221"/>
      <c r="S4" s="221"/>
      <c r="T4" s="221"/>
      <c r="U4" s="221"/>
      <c r="V4" s="221"/>
      <c r="W4" s="221"/>
      <c r="X4" s="221"/>
      <c r="Y4" s="221"/>
      <c r="Z4" s="221"/>
      <c r="AA4" s="221"/>
      <c r="AB4" s="221"/>
      <c r="AC4" s="221"/>
      <c r="AD4" s="221"/>
      <c r="AE4" s="221"/>
      <c r="AF4" s="221"/>
      <c r="AG4" s="1"/>
      <c r="AH4" s="1"/>
      <c r="AI4" s="1"/>
      <c r="AJ4" s="1"/>
      <c r="AK4" s="1"/>
      <c r="AL4" s="1"/>
      <c r="AM4" s="1"/>
      <c r="AN4" s="1"/>
      <c r="AO4" s="1"/>
      <c r="AP4" s="19"/>
    </row>
    <row r="5" spans="2:42" ht="9.75" customHeight="1" x14ac:dyDescent="0.2">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2:42" ht="9.75" customHeight="1" x14ac:dyDescent="0.2">
      <c r="B6" s="135" t="s">
        <v>170</v>
      </c>
      <c r="C6" s="135"/>
      <c r="D6" s="135"/>
      <c r="E6" s="135"/>
      <c r="F6" s="135"/>
      <c r="G6" s="135"/>
      <c r="H6" s="135"/>
      <c r="I6" s="135"/>
      <c r="J6" s="135"/>
      <c r="K6" s="135"/>
      <c r="L6" s="135"/>
      <c r="M6" s="135"/>
      <c r="N6" s="135"/>
      <c r="O6" s="135"/>
      <c r="P6" s="135"/>
      <c r="Q6" s="113" t="s">
        <v>176</v>
      </c>
      <c r="R6" s="113"/>
      <c r="S6" s="135"/>
      <c r="T6" s="135"/>
      <c r="U6" s="135"/>
      <c r="V6" s="135"/>
      <c r="W6" s="135"/>
      <c r="X6" s="135"/>
      <c r="Y6" s="135"/>
      <c r="Z6" s="135"/>
      <c r="AA6" s="135"/>
      <c r="AB6" s="135"/>
      <c r="AC6" s="135"/>
      <c r="AD6" s="135"/>
    </row>
    <row r="7" spans="2:42" ht="9.75" customHeight="1" x14ac:dyDescent="0.2">
      <c r="B7" s="208" t="s">
        <v>171</v>
      </c>
      <c r="C7" s="208"/>
      <c r="D7" s="208" t="s">
        <v>20</v>
      </c>
      <c r="E7" s="194">
        <v>0.8</v>
      </c>
      <c r="F7" s="194"/>
      <c r="G7" s="111" t="s">
        <v>21</v>
      </c>
      <c r="H7" s="194" t="s">
        <v>172</v>
      </c>
      <c r="I7" s="194"/>
      <c r="J7" s="135"/>
      <c r="K7" s="135"/>
      <c r="L7" s="135"/>
      <c r="M7" s="135"/>
      <c r="N7" s="135"/>
      <c r="O7" s="135"/>
      <c r="P7" s="135"/>
      <c r="Q7" s="208">
        <f>O4</f>
        <v>25</v>
      </c>
      <c r="R7" s="208"/>
      <c r="S7" s="208" t="s">
        <v>177</v>
      </c>
      <c r="T7" s="194">
        <v>0.8</v>
      </c>
      <c r="U7" s="194"/>
      <c r="V7" s="111" t="s">
        <v>178</v>
      </c>
      <c r="W7" s="241">
        <f>E13</f>
        <v>28.03</v>
      </c>
      <c r="X7" s="241"/>
      <c r="Y7" s="241"/>
      <c r="Z7" s="135"/>
      <c r="AA7" s="135"/>
      <c r="AB7" s="135"/>
      <c r="AC7" s="135"/>
      <c r="AD7" s="135"/>
    </row>
    <row r="8" spans="2:42" ht="9.75" customHeight="1" x14ac:dyDescent="0.2">
      <c r="B8" s="208"/>
      <c r="C8" s="208"/>
      <c r="D8" s="208"/>
      <c r="E8" s="208" t="s">
        <v>173</v>
      </c>
      <c r="F8" s="208"/>
      <c r="G8" s="208"/>
      <c r="H8" s="208"/>
      <c r="I8" s="208"/>
      <c r="J8" s="135"/>
      <c r="K8" s="135"/>
      <c r="L8" s="135"/>
      <c r="M8" s="135"/>
      <c r="N8" s="135"/>
      <c r="O8" s="135"/>
      <c r="P8" s="135"/>
      <c r="Q8" s="208"/>
      <c r="R8" s="208"/>
      <c r="S8" s="208"/>
      <c r="T8" s="208" t="s">
        <v>181</v>
      </c>
      <c r="U8" s="208"/>
      <c r="V8" s="208"/>
      <c r="W8" s="208"/>
      <c r="X8" s="208"/>
      <c r="Y8" s="208"/>
      <c r="Z8" s="135"/>
      <c r="AA8" s="135"/>
      <c r="AB8" s="135"/>
      <c r="AC8" s="135"/>
      <c r="AD8" s="135"/>
    </row>
    <row r="9" spans="2:42" ht="9.75" customHeight="1" x14ac:dyDescent="0.2">
      <c r="B9" s="208" t="s">
        <v>172</v>
      </c>
      <c r="C9" s="208"/>
      <c r="D9" s="208" t="s">
        <v>20</v>
      </c>
      <c r="E9" s="194" t="s">
        <v>171</v>
      </c>
      <c r="F9" s="194"/>
      <c r="G9" s="111" t="s">
        <v>21</v>
      </c>
      <c r="H9" s="194" t="s">
        <v>173</v>
      </c>
      <c r="I9" s="194"/>
      <c r="J9" s="194"/>
      <c r="K9" s="135"/>
      <c r="L9" s="135"/>
      <c r="M9" s="135"/>
      <c r="N9" s="135"/>
      <c r="O9" s="135"/>
      <c r="P9" s="135"/>
      <c r="Q9" s="208" t="s">
        <v>179</v>
      </c>
      <c r="R9" s="208"/>
      <c r="S9" s="208" t="s">
        <v>180</v>
      </c>
      <c r="T9" s="208" t="s">
        <v>182</v>
      </c>
      <c r="U9" s="194">
        <v>0.8</v>
      </c>
      <c r="V9" s="194"/>
      <c r="W9" s="38" t="s">
        <v>178</v>
      </c>
      <c r="X9" s="241">
        <f>E13</f>
        <v>28.03</v>
      </c>
      <c r="Y9" s="194"/>
      <c r="Z9" s="194"/>
      <c r="AA9" s="208" t="s">
        <v>183</v>
      </c>
      <c r="AB9" s="135">
        <v>2</v>
      </c>
      <c r="AC9" s="135"/>
      <c r="AD9" s="135"/>
    </row>
    <row r="10" spans="2:42" ht="9.75" customHeight="1" x14ac:dyDescent="0.2">
      <c r="B10" s="208"/>
      <c r="C10" s="208"/>
      <c r="D10" s="208"/>
      <c r="E10" s="208">
        <v>0.8</v>
      </c>
      <c r="F10" s="208"/>
      <c r="G10" s="208"/>
      <c r="H10" s="208"/>
      <c r="I10" s="208"/>
      <c r="J10" s="208"/>
      <c r="K10" s="135"/>
      <c r="L10" s="135"/>
      <c r="M10" s="135"/>
      <c r="N10" s="135"/>
      <c r="O10" s="135"/>
      <c r="P10" s="135"/>
      <c r="Q10" s="208"/>
      <c r="R10" s="208"/>
      <c r="S10" s="208"/>
      <c r="T10" s="208"/>
      <c r="U10" s="208">
        <f>O4</f>
        <v>25</v>
      </c>
      <c r="V10" s="208"/>
      <c r="W10" s="208"/>
      <c r="X10" s="208"/>
      <c r="Y10" s="208"/>
      <c r="Z10" s="208"/>
      <c r="AA10" s="208"/>
      <c r="AB10" s="135"/>
      <c r="AC10" s="135"/>
      <c r="AD10" s="135"/>
    </row>
    <row r="11" spans="2:42" ht="9.75" customHeight="1" x14ac:dyDescent="0.2">
      <c r="B11" s="208" t="s">
        <v>172</v>
      </c>
      <c r="C11" s="208"/>
      <c r="D11" s="208" t="s">
        <v>20</v>
      </c>
      <c r="E11" s="194">
        <f>AI3</f>
        <v>21</v>
      </c>
      <c r="F11" s="194"/>
      <c r="G11" s="111" t="s">
        <v>21</v>
      </c>
      <c r="H11" s="194" t="s">
        <v>174</v>
      </c>
      <c r="I11" s="194"/>
      <c r="J11" s="194">
        <f>K3</f>
        <v>1.1399999999999999</v>
      </c>
      <c r="K11" s="194"/>
      <c r="L11" s="135"/>
      <c r="M11" s="135"/>
      <c r="N11" s="135"/>
      <c r="O11" s="135"/>
      <c r="P11" s="135"/>
      <c r="Q11" s="135"/>
      <c r="R11" s="135"/>
      <c r="S11" s="208" t="s">
        <v>180</v>
      </c>
      <c r="T11" s="212">
        <f>ROUND((U9*X9/U10)^2,2)</f>
        <v>0.8</v>
      </c>
      <c r="U11" s="212"/>
      <c r="V11" s="212"/>
      <c r="W11" s="212"/>
      <c r="X11" s="212"/>
      <c r="Y11" s="212"/>
      <c r="Z11" s="208" t="s">
        <v>184</v>
      </c>
      <c r="AA11" s="135"/>
      <c r="AB11" s="135"/>
      <c r="AC11" s="135"/>
      <c r="AD11" s="135"/>
    </row>
    <row r="12" spans="2:42" ht="9.75" customHeight="1" x14ac:dyDescent="0.2">
      <c r="B12" s="208"/>
      <c r="C12" s="208"/>
      <c r="D12" s="208"/>
      <c r="E12" s="208">
        <f>E7</f>
        <v>0.8</v>
      </c>
      <c r="F12" s="208"/>
      <c r="G12" s="208"/>
      <c r="H12" s="208"/>
      <c r="I12" s="208"/>
      <c r="J12" s="208"/>
      <c r="K12" s="135"/>
      <c r="L12" s="135"/>
      <c r="M12" s="135"/>
      <c r="N12" s="135"/>
      <c r="O12" s="135"/>
      <c r="P12" s="135"/>
      <c r="Q12" s="135"/>
      <c r="R12" s="135"/>
      <c r="S12" s="208"/>
      <c r="T12" s="212"/>
      <c r="U12" s="212"/>
      <c r="V12" s="212"/>
      <c r="W12" s="212"/>
      <c r="X12" s="212"/>
      <c r="Y12" s="212"/>
      <c r="Z12" s="208"/>
      <c r="AA12" s="135"/>
      <c r="AB12" s="135"/>
      <c r="AC12" s="135"/>
      <c r="AD12" s="135"/>
    </row>
    <row r="13" spans="2:42" ht="9.75" customHeight="1" x14ac:dyDescent="0.2">
      <c r="B13" s="135"/>
      <c r="C13" s="135"/>
      <c r="D13" s="208" t="s">
        <v>20</v>
      </c>
      <c r="E13" s="212">
        <f>ROUND(E11*SQRT(J11)/E12,2)</f>
        <v>28.03</v>
      </c>
      <c r="F13" s="212"/>
      <c r="G13" s="212"/>
      <c r="H13" s="212"/>
      <c r="I13" s="208" t="s">
        <v>175</v>
      </c>
      <c r="J13" s="135"/>
      <c r="K13" s="135"/>
      <c r="L13" s="135"/>
      <c r="M13" s="135"/>
      <c r="N13" s="135"/>
      <c r="O13" s="135"/>
      <c r="P13" s="135"/>
      <c r="Q13" s="135"/>
      <c r="R13" s="135"/>
      <c r="S13" s="135"/>
      <c r="T13" s="135"/>
      <c r="U13" s="135"/>
      <c r="V13" s="135"/>
      <c r="W13" s="135"/>
      <c r="X13" s="135"/>
      <c r="Y13" s="135"/>
      <c r="Z13" s="135"/>
      <c r="AA13" s="135"/>
      <c r="AB13" s="135"/>
      <c r="AC13" s="135"/>
      <c r="AD13" s="135"/>
    </row>
    <row r="14" spans="2:42" ht="9.75" customHeight="1" x14ac:dyDescent="0.2">
      <c r="B14" s="135"/>
      <c r="C14" s="135"/>
      <c r="D14" s="208"/>
      <c r="E14" s="212"/>
      <c r="F14" s="212"/>
      <c r="G14" s="212"/>
      <c r="H14" s="212"/>
      <c r="I14" s="208"/>
      <c r="J14" s="135"/>
      <c r="K14" s="135"/>
      <c r="L14" s="135"/>
      <c r="M14" s="135"/>
      <c r="N14" s="135"/>
      <c r="O14" s="135"/>
      <c r="P14" s="135"/>
      <c r="Q14" s="135"/>
      <c r="R14" s="135"/>
      <c r="S14" s="135"/>
      <c r="T14" s="135"/>
      <c r="U14" s="135"/>
      <c r="V14" s="135"/>
      <c r="W14" s="135"/>
      <c r="X14" s="135"/>
      <c r="Y14" s="135"/>
      <c r="Z14" s="135"/>
      <c r="AA14" s="135"/>
      <c r="AB14" s="135"/>
      <c r="AC14" s="135"/>
      <c r="AD14" s="135"/>
    </row>
    <row r="16" spans="2:42" x14ac:dyDescent="0.2">
      <c r="B16" s="8" t="s">
        <v>337</v>
      </c>
    </row>
    <row r="17" spans="2:42" x14ac:dyDescent="0.2">
      <c r="B17" s="211" t="s">
        <v>165</v>
      </c>
      <c r="C17" s="198"/>
      <c r="D17" s="198"/>
      <c r="E17" s="198"/>
      <c r="F17" s="198"/>
      <c r="G17" s="198"/>
      <c r="H17" s="198"/>
      <c r="I17" s="198"/>
      <c r="J17" s="198"/>
      <c r="K17" s="199">
        <v>1.3</v>
      </c>
      <c r="L17" s="199"/>
      <c r="M17" s="198" t="s">
        <v>166</v>
      </c>
      <c r="N17" s="198"/>
      <c r="O17" s="198"/>
      <c r="P17" s="198"/>
      <c r="Q17" s="198"/>
      <c r="R17" s="198"/>
      <c r="S17" s="198"/>
      <c r="T17" s="198"/>
      <c r="U17" s="198"/>
      <c r="V17" s="198"/>
      <c r="W17" s="198"/>
      <c r="X17" s="198"/>
      <c r="Y17" s="198"/>
      <c r="Z17" s="198"/>
      <c r="AA17" s="198"/>
      <c r="AB17" s="198"/>
      <c r="AC17" s="198"/>
      <c r="AD17" s="198"/>
      <c r="AE17" s="198"/>
      <c r="AF17" s="198"/>
      <c r="AG17" s="198"/>
      <c r="AH17" s="198"/>
      <c r="AI17" s="204">
        <v>24</v>
      </c>
      <c r="AJ17" s="204"/>
      <c r="AK17" s="198" t="s">
        <v>167</v>
      </c>
      <c r="AL17" s="198"/>
      <c r="AM17" s="198"/>
      <c r="AN17" s="198"/>
      <c r="AO17" s="198"/>
      <c r="AP17" s="224"/>
    </row>
    <row r="18" spans="2:42" x14ac:dyDescent="0.2">
      <c r="B18" s="220" t="s">
        <v>168</v>
      </c>
      <c r="C18" s="221"/>
      <c r="D18" s="221"/>
      <c r="E18" s="221"/>
      <c r="F18" s="221"/>
      <c r="G18" s="221"/>
      <c r="H18" s="221"/>
      <c r="I18" s="221"/>
      <c r="J18" s="221"/>
      <c r="K18" s="221"/>
      <c r="L18" s="221"/>
      <c r="M18" s="221"/>
      <c r="N18" s="221"/>
      <c r="O18" s="219">
        <v>28</v>
      </c>
      <c r="P18" s="219"/>
      <c r="Q18" s="221" t="s">
        <v>169</v>
      </c>
      <c r="R18" s="221"/>
      <c r="S18" s="221"/>
      <c r="T18" s="221"/>
      <c r="U18" s="221"/>
      <c r="V18" s="221"/>
      <c r="W18" s="221"/>
      <c r="X18" s="221"/>
      <c r="Y18" s="221"/>
      <c r="Z18" s="221"/>
      <c r="AA18" s="221"/>
      <c r="AB18" s="221"/>
      <c r="AC18" s="221"/>
      <c r="AD18" s="221"/>
      <c r="AE18" s="221"/>
      <c r="AF18" s="221"/>
      <c r="AG18" s="1"/>
      <c r="AH18" s="1"/>
      <c r="AI18" s="1"/>
      <c r="AJ18" s="1"/>
      <c r="AK18" s="1"/>
      <c r="AL18" s="1"/>
      <c r="AM18" s="1"/>
      <c r="AN18" s="1"/>
      <c r="AO18" s="1"/>
      <c r="AP18" s="19"/>
    </row>
    <row r="19" spans="2:42" x14ac:dyDescent="0.2">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row>
    <row r="20" spans="2:42" x14ac:dyDescent="0.2">
      <c r="B20" s="135" t="s">
        <v>170</v>
      </c>
      <c r="C20" s="135"/>
      <c r="D20" s="135"/>
      <c r="E20" s="135"/>
      <c r="F20" s="135"/>
      <c r="G20" s="135"/>
      <c r="H20" s="135"/>
      <c r="I20" s="135"/>
      <c r="J20" s="135"/>
      <c r="K20" s="135"/>
      <c r="L20" s="135"/>
      <c r="M20" s="135"/>
      <c r="N20" s="135"/>
      <c r="O20" s="135"/>
      <c r="P20" s="135"/>
      <c r="Q20" s="113" t="s">
        <v>176</v>
      </c>
      <c r="R20" s="113"/>
      <c r="S20" s="135"/>
      <c r="T20" s="135"/>
      <c r="U20" s="135"/>
      <c r="V20" s="135"/>
      <c r="W20" s="135"/>
      <c r="X20" s="135"/>
      <c r="Y20" s="135"/>
      <c r="Z20" s="135"/>
      <c r="AA20" s="135"/>
      <c r="AB20" s="135"/>
      <c r="AC20" s="135"/>
      <c r="AD20" s="135"/>
    </row>
    <row r="21" spans="2:42" x14ac:dyDescent="0.2">
      <c r="B21" s="208" t="s">
        <v>171</v>
      </c>
      <c r="C21" s="208"/>
      <c r="D21" s="208" t="s">
        <v>20</v>
      </c>
      <c r="E21" s="194">
        <v>0.8</v>
      </c>
      <c r="F21" s="194"/>
      <c r="G21" s="111" t="s">
        <v>21</v>
      </c>
      <c r="H21" s="194" t="s">
        <v>172</v>
      </c>
      <c r="I21" s="194"/>
      <c r="J21" s="135"/>
      <c r="K21" s="135"/>
      <c r="L21" s="135"/>
      <c r="M21" s="135"/>
      <c r="N21" s="135"/>
      <c r="O21" s="135"/>
      <c r="P21" s="135"/>
      <c r="Q21" s="208">
        <f t="shared" ref="Q21" si="0">O18</f>
        <v>28</v>
      </c>
      <c r="R21" s="208"/>
      <c r="S21" s="208" t="s">
        <v>4</v>
      </c>
      <c r="T21" s="194">
        <v>0.8</v>
      </c>
      <c r="U21" s="194"/>
      <c r="V21" s="111" t="s">
        <v>21</v>
      </c>
      <c r="W21" s="241">
        <f t="shared" ref="W21" si="1">E27</f>
        <v>34.21</v>
      </c>
      <c r="X21" s="241"/>
      <c r="Y21" s="241"/>
      <c r="Z21" s="135"/>
      <c r="AA21" s="135"/>
      <c r="AB21" s="135"/>
      <c r="AC21" s="135"/>
      <c r="AD21" s="135"/>
    </row>
    <row r="22" spans="2:42" x14ac:dyDescent="0.2">
      <c r="B22" s="208"/>
      <c r="C22" s="208"/>
      <c r="D22" s="208"/>
      <c r="E22" s="208" t="s">
        <v>173</v>
      </c>
      <c r="F22" s="208"/>
      <c r="G22" s="208"/>
      <c r="H22" s="208"/>
      <c r="I22" s="208"/>
      <c r="J22" s="135"/>
      <c r="K22" s="135"/>
      <c r="L22" s="135"/>
      <c r="M22" s="135"/>
      <c r="N22" s="135"/>
      <c r="O22" s="135"/>
      <c r="P22" s="135"/>
      <c r="Q22" s="208"/>
      <c r="R22" s="208"/>
      <c r="S22" s="208"/>
      <c r="T22" s="208" t="s">
        <v>173</v>
      </c>
      <c r="U22" s="208"/>
      <c r="V22" s="208"/>
      <c r="W22" s="208"/>
      <c r="X22" s="208"/>
      <c r="Y22" s="208"/>
      <c r="Z22" s="135"/>
      <c r="AA22" s="135"/>
      <c r="AB22" s="135"/>
      <c r="AC22" s="135"/>
      <c r="AD22" s="135"/>
    </row>
    <row r="23" spans="2:42" x14ac:dyDescent="0.2">
      <c r="B23" s="208" t="s">
        <v>172</v>
      </c>
      <c r="C23" s="208"/>
      <c r="D23" s="208" t="s">
        <v>20</v>
      </c>
      <c r="E23" s="194" t="s">
        <v>171</v>
      </c>
      <c r="F23" s="194"/>
      <c r="G23" s="111" t="s">
        <v>21</v>
      </c>
      <c r="H23" s="194" t="s">
        <v>173</v>
      </c>
      <c r="I23" s="194"/>
      <c r="J23" s="194"/>
      <c r="K23" s="135"/>
      <c r="L23" s="135"/>
      <c r="M23" s="135"/>
      <c r="N23" s="135"/>
      <c r="O23" s="135"/>
      <c r="P23" s="135"/>
      <c r="Q23" s="208" t="s">
        <v>179</v>
      </c>
      <c r="R23" s="208"/>
      <c r="S23" s="208" t="s">
        <v>4</v>
      </c>
      <c r="T23" s="208" t="s">
        <v>37</v>
      </c>
      <c r="U23" s="194">
        <v>0.8</v>
      </c>
      <c r="V23" s="194"/>
      <c r="W23" s="38" t="s">
        <v>21</v>
      </c>
      <c r="X23" s="241">
        <f t="shared" ref="X23" si="2">E27</f>
        <v>34.21</v>
      </c>
      <c r="Y23" s="194"/>
      <c r="Z23" s="194"/>
      <c r="AA23" s="208" t="s">
        <v>8</v>
      </c>
      <c r="AB23" s="135">
        <v>2</v>
      </c>
      <c r="AC23" s="135"/>
      <c r="AD23" s="135"/>
    </row>
    <row r="24" spans="2:42" x14ac:dyDescent="0.2">
      <c r="B24" s="208"/>
      <c r="C24" s="208"/>
      <c r="D24" s="208"/>
      <c r="E24" s="208">
        <v>0.8</v>
      </c>
      <c r="F24" s="208"/>
      <c r="G24" s="208"/>
      <c r="H24" s="208"/>
      <c r="I24" s="208"/>
      <c r="J24" s="208"/>
      <c r="K24" s="135"/>
      <c r="L24" s="135"/>
      <c r="M24" s="135"/>
      <c r="N24" s="135"/>
      <c r="O24" s="135"/>
      <c r="P24" s="135"/>
      <c r="Q24" s="208"/>
      <c r="R24" s="208"/>
      <c r="S24" s="208"/>
      <c r="T24" s="208"/>
      <c r="U24" s="208">
        <f t="shared" ref="U24" si="3">O18</f>
        <v>28</v>
      </c>
      <c r="V24" s="208"/>
      <c r="W24" s="208"/>
      <c r="X24" s="208"/>
      <c r="Y24" s="208"/>
      <c r="Z24" s="208"/>
      <c r="AA24" s="208"/>
      <c r="AB24" s="135"/>
      <c r="AC24" s="135"/>
      <c r="AD24" s="135"/>
    </row>
    <row r="25" spans="2:42" x14ac:dyDescent="0.2">
      <c r="B25" s="208" t="s">
        <v>172</v>
      </c>
      <c r="C25" s="208"/>
      <c r="D25" s="208" t="s">
        <v>20</v>
      </c>
      <c r="E25" s="194">
        <f t="shared" ref="E25" si="4">AI17</f>
        <v>24</v>
      </c>
      <c r="F25" s="194"/>
      <c r="G25" s="111" t="s">
        <v>21</v>
      </c>
      <c r="H25" s="194" t="s">
        <v>174</v>
      </c>
      <c r="I25" s="194"/>
      <c r="J25" s="194">
        <f t="shared" ref="J25" si="5">K17</f>
        <v>1.3</v>
      </c>
      <c r="K25" s="194"/>
      <c r="L25" s="135"/>
      <c r="M25" s="135"/>
      <c r="N25" s="135"/>
      <c r="O25" s="135"/>
      <c r="P25" s="135"/>
      <c r="Q25" s="135"/>
      <c r="R25" s="135"/>
      <c r="S25" s="208" t="s">
        <v>4</v>
      </c>
      <c r="T25" s="212">
        <f t="shared" ref="T25" si="6">ROUND((U23*X23/U24)^2,2)</f>
        <v>0.96</v>
      </c>
      <c r="U25" s="212"/>
      <c r="V25" s="212"/>
      <c r="W25" s="212"/>
      <c r="X25" s="212"/>
      <c r="Y25" s="212"/>
      <c r="Z25" s="208" t="s">
        <v>25</v>
      </c>
      <c r="AA25" s="135"/>
      <c r="AB25" s="135"/>
      <c r="AC25" s="135"/>
      <c r="AD25" s="135"/>
    </row>
    <row r="26" spans="2:42" x14ac:dyDescent="0.2">
      <c r="B26" s="208"/>
      <c r="C26" s="208"/>
      <c r="D26" s="208"/>
      <c r="E26" s="208">
        <f t="shared" ref="E26" si="7">E21</f>
        <v>0.8</v>
      </c>
      <c r="F26" s="208"/>
      <c r="G26" s="208"/>
      <c r="H26" s="208"/>
      <c r="I26" s="208"/>
      <c r="J26" s="208"/>
      <c r="K26" s="135"/>
      <c r="L26" s="135"/>
      <c r="M26" s="135"/>
      <c r="N26" s="135"/>
      <c r="O26" s="135"/>
      <c r="P26" s="135"/>
      <c r="Q26" s="135"/>
      <c r="R26" s="135"/>
      <c r="S26" s="208"/>
      <c r="T26" s="212"/>
      <c r="U26" s="212"/>
      <c r="V26" s="212"/>
      <c r="W26" s="212"/>
      <c r="X26" s="212"/>
      <c r="Y26" s="212"/>
      <c r="Z26" s="208"/>
      <c r="AA26" s="135"/>
      <c r="AB26" s="135"/>
      <c r="AC26" s="135"/>
      <c r="AD26" s="135"/>
    </row>
    <row r="27" spans="2:42" x14ac:dyDescent="0.2">
      <c r="B27" s="135"/>
      <c r="C27" s="135"/>
      <c r="D27" s="208" t="s">
        <v>20</v>
      </c>
      <c r="E27" s="212">
        <f t="shared" ref="E27" si="8">ROUND(E25*SQRT(J25)/E26,2)</f>
        <v>34.21</v>
      </c>
      <c r="F27" s="212"/>
      <c r="G27" s="212"/>
      <c r="H27" s="212"/>
      <c r="I27" s="208" t="s">
        <v>175</v>
      </c>
      <c r="J27" s="135"/>
      <c r="K27" s="135"/>
      <c r="L27" s="135"/>
      <c r="M27" s="135"/>
      <c r="N27" s="135"/>
      <c r="O27" s="135"/>
      <c r="P27" s="135"/>
      <c r="Q27" s="135"/>
      <c r="R27" s="135"/>
      <c r="S27" s="135"/>
      <c r="T27" s="135"/>
      <c r="U27" s="135"/>
      <c r="V27" s="135"/>
      <c r="W27" s="135"/>
      <c r="X27" s="135"/>
      <c r="Y27" s="135"/>
      <c r="Z27" s="135"/>
      <c r="AA27" s="135"/>
      <c r="AB27" s="135"/>
      <c r="AC27" s="135"/>
      <c r="AD27" s="135"/>
    </row>
    <row r="28" spans="2:42" x14ac:dyDescent="0.2">
      <c r="B28" s="135"/>
      <c r="C28" s="135"/>
      <c r="D28" s="208"/>
      <c r="E28" s="212"/>
      <c r="F28" s="212"/>
      <c r="G28" s="212"/>
      <c r="H28" s="212"/>
      <c r="I28" s="208"/>
      <c r="J28" s="135"/>
      <c r="K28" s="135"/>
      <c r="L28" s="135"/>
      <c r="M28" s="135"/>
      <c r="N28" s="135"/>
      <c r="O28" s="135"/>
      <c r="P28" s="135"/>
      <c r="Q28" s="135"/>
      <c r="R28" s="135"/>
      <c r="S28" s="135"/>
      <c r="T28" s="135"/>
      <c r="U28" s="135"/>
      <c r="V28" s="135"/>
      <c r="W28" s="135"/>
      <c r="X28" s="135"/>
      <c r="Y28" s="135"/>
      <c r="Z28" s="135"/>
      <c r="AA28" s="135"/>
      <c r="AB28" s="135"/>
      <c r="AC28" s="135"/>
      <c r="AD28" s="135"/>
    </row>
    <row r="30" spans="2:42" x14ac:dyDescent="0.2">
      <c r="B30" s="8" t="s">
        <v>219</v>
      </c>
    </row>
    <row r="31" spans="2:42" x14ac:dyDescent="0.2">
      <c r="B31" s="211" t="s">
        <v>165</v>
      </c>
      <c r="C31" s="198"/>
      <c r="D31" s="198"/>
      <c r="E31" s="198"/>
      <c r="F31" s="198"/>
      <c r="G31" s="198"/>
      <c r="H31" s="198"/>
      <c r="I31" s="198"/>
      <c r="J31" s="198"/>
      <c r="K31" s="199">
        <v>1.1399999999999999</v>
      </c>
      <c r="L31" s="199"/>
      <c r="M31" s="198" t="s">
        <v>166</v>
      </c>
      <c r="N31" s="198"/>
      <c r="O31" s="198"/>
      <c r="P31" s="198"/>
      <c r="Q31" s="198"/>
      <c r="R31" s="198"/>
      <c r="S31" s="198"/>
      <c r="T31" s="198"/>
      <c r="U31" s="198"/>
      <c r="V31" s="198"/>
      <c r="W31" s="198"/>
      <c r="X31" s="198"/>
      <c r="Y31" s="198"/>
      <c r="Z31" s="198"/>
      <c r="AA31" s="198"/>
      <c r="AB31" s="198"/>
      <c r="AC31" s="198"/>
      <c r="AD31" s="198"/>
      <c r="AE31" s="198"/>
      <c r="AF31" s="198"/>
      <c r="AG31" s="198"/>
      <c r="AH31" s="198"/>
      <c r="AI31" s="204">
        <v>21</v>
      </c>
      <c r="AJ31" s="204"/>
      <c r="AK31" s="198" t="s">
        <v>167</v>
      </c>
      <c r="AL31" s="198"/>
      <c r="AM31" s="198"/>
      <c r="AN31" s="198"/>
      <c r="AO31" s="198"/>
      <c r="AP31" s="224"/>
    </row>
    <row r="32" spans="2:42" x14ac:dyDescent="0.2">
      <c r="B32" s="220" t="s">
        <v>168</v>
      </c>
      <c r="C32" s="221"/>
      <c r="D32" s="221"/>
      <c r="E32" s="221"/>
      <c r="F32" s="221"/>
      <c r="G32" s="221"/>
      <c r="H32" s="221"/>
      <c r="I32" s="221"/>
      <c r="J32" s="221"/>
      <c r="K32" s="221"/>
      <c r="L32" s="221"/>
      <c r="M32" s="221"/>
      <c r="N32" s="221"/>
      <c r="O32" s="219">
        <v>25</v>
      </c>
      <c r="P32" s="219"/>
      <c r="Q32" s="221" t="s">
        <v>169</v>
      </c>
      <c r="R32" s="221"/>
      <c r="S32" s="221"/>
      <c r="T32" s="221"/>
      <c r="U32" s="221"/>
      <c r="V32" s="221"/>
      <c r="W32" s="221"/>
      <c r="X32" s="221"/>
      <c r="Y32" s="221"/>
      <c r="Z32" s="221"/>
      <c r="AA32" s="221"/>
      <c r="AB32" s="221"/>
      <c r="AC32" s="221"/>
      <c r="AD32" s="221"/>
      <c r="AE32" s="221"/>
      <c r="AF32" s="221"/>
      <c r="AG32" s="1"/>
      <c r="AH32" s="1"/>
      <c r="AI32" s="1"/>
      <c r="AJ32" s="1"/>
      <c r="AK32" s="1"/>
      <c r="AL32" s="1"/>
      <c r="AM32" s="1"/>
      <c r="AN32" s="1"/>
      <c r="AO32" s="1"/>
      <c r="AP32" s="19"/>
    </row>
    <row r="33" spans="2:42" x14ac:dyDescent="0.2">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row>
    <row r="34" spans="2:42" x14ac:dyDescent="0.2">
      <c r="B34" s="135" t="s">
        <v>170</v>
      </c>
      <c r="C34" s="135"/>
      <c r="D34" s="135"/>
      <c r="E34" s="135"/>
      <c r="F34" s="135"/>
      <c r="G34" s="135"/>
      <c r="H34" s="135"/>
      <c r="I34" s="135"/>
      <c r="J34" s="135"/>
      <c r="K34" s="135"/>
      <c r="L34" s="135"/>
      <c r="M34" s="135"/>
      <c r="N34" s="135"/>
      <c r="O34" s="135"/>
      <c r="P34" s="135"/>
      <c r="Q34" s="113" t="s">
        <v>176</v>
      </c>
      <c r="R34" s="113"/>
      <c r="S34" s="135"/>
      <c r="T34" s="135"/>
      <c r="U34" s="135"/>
      <c r="V34" s="135"/>
      <c r="W34" s="135"/>
      <c r="X34" s="135"/>
      <c r="Y34" s="135"/>
      <c r="Z34" s="135"/>
      <c r="AA34" s="135"/>
      <c r="AB34" s="135"/>
      <c r="AC34" s="135"/>
      <c r="AD34" s="135"/>
    </row>
    <row r="35" spans="2:42" x14ac:dyDescent="0.2">
      <c r="B35" s="208" t="s">
        <v>171</v>
      </c>
      <c r="C35" s="208"/>
      <c r="D35" s="208" t="s">
        <v>20</v>
      </c>
      <c r="E35" s="194">
        <v>0.8</v>
      </c>
      <c r="F35" s="194"/>
      <c r="G35" s="111" t="s">
        <v>21</v>
      </c>
      <c r="H35" s="194" t="s">
        <v>172</v>
      </c>
      <c r="I35" s="194"/>
      <c r="J35" s="135"/>
      <c r="K35" s="135"/>
      <c r="L35" s="135"/>
      <c r="M35" s="135"/>
      <c r="N35" s="135"/>
      <c r="O35" s="135"/>
      <c r="P35" s="135"/>
      <c r="Q35" s="208">
        <f t="shared" ref="Q35" si="9">O32</f>
        <v>25</v>
      </c>
      <c r="R35" s="208"/>
      <c r="S35" s="208" t="s">
        <v>4</v>
      </c>
      <c r="T35" s="194">
        <v>0.8</v>
      </c>
      <c r="U35" s="194"/>
      <c r="V35" s="111" t="s">
        <v>21</v>
      </c>
      <c r="W35" s="241">
        <f t="shared" ref="W35" si="10">E41</f>
        <v>28.03</v>
      </c>
      <c r="X35" s="241"/>
      <c r="Y35" s="241"/>
      <c r="Z35" s="135"/>
      <c r="AA35" s="135"/>
      <c r="AB35" s="135"/>
      <c r="AC35" s="135"/>
      <c r="AD35" s="135"/>
    </row>
    <row r="36" spans="2:42" x14ac:dyDescent="0.2">
      <c r="B36" s="208"/>
      <c r="C36" s="208"/>
      <c r="D36" s="208"/>
      <c r="E36" s="208" t="s">
        <v>173</v>
      </c>
      <c r="F36" s="208"/>
      <c r="G36" s="208"/>
      <c r="H36" s="208"/>
      <c r="I36" s="208"/>
      <c r="J36" s="135"/>
      <c r="K36" s="135"/>
      <c r="L36" s="135"/>
      <c r="M36" s="135"/>
      <c r="N36" s="135"/>
      <c r="O36" s="135"/>
      <c r="P36" s="135"/>
      <c r="Q36" s="208"/>
      <c r="R36" s="208"/>
      <c r="S36" s="208"/>
      <c r="T36" s="208" t="s">
        <v>173</v>
      </c>
      <c r="U36" s="208"/>
      <c r="V36" s="208"/>
      <c r="W36" s="208"/>
      <c r="X36" s="208"/>
      <c r="Y36" s="208"/>
      <c r="Z36" s="135"/>
      <c r="AA36" s="135"/>
      <c r="AB36" s="135"/>
      <c r="AC36" s="135"/>
      <c r="AD36" s="135"/>
    </row>
    <row r="37" spans="2:42" x14ac:dyDescent="0.2">
      <c r="B37" s="208" t="s">
        <v>172</v>
      </c>
      <c r="C37" s="208"/>
      <c r="D37" s="208" t="s">
        <v>20</v>
      </c>
      <c r="E37" s="194" t="s">
        <v>171</v>
      </c>
      <c r="F37" s="194"/>
      <c r="G37" s="111" t="s">
        <v>21</v>
      </c>
      <c r="H37" s="194" t="s">
        <v>173</v>
      </c>
      <c r="I37" s="194"/>
      <c r="J37" s="194"/>
      <c r="K37" s="135"/>
      <c r="L37" s="135"/>
      <c r="M37" s="135"/>
      <c r="N37" s="135"/>
      <c r="O37" s="135"/>
      <c r="P37" s="135"/>
      <c r="Q37" s="208" t="s">
        <v>179</v>
      </c>
      <c r="R37" s="208"/>
      <c r="S37" s="208" t="s">
        <v>4</v>
      </c>
      <c r="T37" s="208" t="s">
        <v>37</v>
      </c>
      <c r="U37" s="194">
        <v>0.8</v>
      </c>
      <c r="V37" s="194"/>
      <c r="W37" s="38" t="s">
        <v>21</v>
      </c>
      <c r="X37" s="241">
        <f t="shared" ref="X37" si="11">E41</f>
        <v>28.03</v>
      </c>
      <c r="Y37" s="194"/>
      <c r="Z37" s="194"/>
      <c r="AA37" s="208" t="s">
        <v>8</v>
      </c>
      <c r="AB37" s="135">
        <v>2</v>
      </c>
      <c r="AC37" s="135"/>
      <c r="AD37" s="135"/>
    </row>
    <row r="38" spans="2:42" x14ac:dyDescent="0.2">
      <c r="B38" s="208"/>
      <c r="C38" s="208"/>
      <c r="D38" s="208"/>
      <c r="E38" s="208">
        <v>0.8</v>
      </c>
      <c r="F38" s="208"/>
      <c r="G38" s="208"/>
      <c r="H38" s="208"/>
      <c r="I38" s="208"/>
      <c r="J38" s="208"/>
      <c r="K38" s="135"/>
      <c r="L38" s="135"/>
      <c r="M38" s="135"/>
      <c r="N38" s="135"/>
      <c r="O38" s="135"/>
      <c r="P38" s="135"/>
      <c r="Q38" s="208"/>
      <c r="R38" s="208"/>
      <c r="S38" s="208"/>
      <c r="T38" s="208"/>
      <c r="U38" s="208">
        <f t="shared" ref="U38" si="12">O32</f>
        <v>25</v>
      </c>
      <c r="V38" s="208"/>
      <c r="W38" s="208"/>
      <c r="X38" s="208"/>
      <c r="Y38" s="208"/>
      <c r="Z38" s="208"/>
      <c r="AA38" s="208"/>
      <c r="AB38" s="135"/>
      <c r="AC38" s="135"/>
      <c r="AD38" s="135"/>
    </row>
    <row r="39" spans="2:42" x14ac:dyDescent="0.2">
      <c r="B39" s="208" t="s">
        <v>172</v>
      </c>
      <c r="C39" s="208"/>
      <c r="D39" s="208" t="s">
        <v>20</v>
      </c>
      <c r="E39" s="194">
        <f t="shared" ref="E39" si="13">AI31</f>
        <v>21</v>
      </c>
      <c r="F39" s="194"/>
      <c r="G39" s="111" t="s">
        <v>21</v>
      </c>
      <c r="H39" s="194" t="s">
        <v>174</v>
      </c>
      <c r="I39" s="194"/>
      <c r="J39" s="194">
        <f t="shared" ref="J39" si="14">K31</f>
        <v>1.1399999999999999</v>
      </c>
      <c r="K39" s="194"/>
      <c r="L39" s="135"/>
      <c r="M39" s="135"/>
      <c r="N39" s="135"/>
      <c r="O39" s="135"/>
      <c r="P39" s="135"/>
      <c r="Q39" s="135"/>
      <c r="R39" s="135"/>
      <c r="S39" s="208" t="s">
        <v>4</v>
      </c>
      <c r="T39" s="212">
        <f t="shared" ref="T39" si="15">ROUND((U37*X37/U38)^2,2)</f>
        <v>0.8</v>
      </c>
      <c r="U39" s="212"/>
      <c r="V39" s="212"/>
      <c r="W39" s="212"/>
      <c r="X39" s="212"/>
      <c r="Y39" s="212"/>
      <c r="Z39" s="208" t="s">
        <v>25</v>
      </c>
      <c r="AA39" s="135"/>
      <c r="AB39" s="135"/>
      <c r="AC39" s="135"/>
      <c r="AD39" s="135"/>
    </row>
    <row r="40" spans="2:42" x14ac:dyDescent="0.2">
      <c r="B40" s="208"/>
      <c r="C40" s="208"/>
      <c r="D40" s="208"/>
      <c r="E40" s="208">
        <f t="shared" ref="E40" si="16">E35</f>
        <v>0.8</v>
      </c>
      <c r="F40" s="208"/>
      <c r="G40" s="208"/>
      <c r="H40" s="208"/>
      <c r="I40" s="208"/>
      <c r="J40" s="208"/>
      <c r="K40" s="135"/>
      <c r="L40" s="135"/>
      <c r="M40" s="135"/>
      <c r="N40" s="135"/>
      <c r="O40" s="135"/>
      <c r="P40" s="135"/>
      <c r="Q40" s="135"/>
      <c r="R40" s="135"/>
      <c r="S40" s="208"/>
      <c r="T40" s="212"/>
      <c r="U40" s="212"/>
      <c r="V40" s="212"/>
      <c r="W40" s="212"/>
      <c r="X40" s="212"/>
      <c r="Y40" s="212"/>
      <c r="Z40" s="208"/>
      <c r="AA40" s="135"/>
      <c r="AB40" s="135"/>
      <c r="AC40" s="135"/>
      <c r="AD40" s="135"/>
    </row>
    <row r="41" spans="2:42" x14ac:dyDescent="0.2">
      <c r="B41" s="135"/>
      <c r="C41" s="135"/>
      <c r="D41" s="208" t="s">
        <v>20</v>
      </c>
      <c r="E41" s="212">
        <f t="shared" ref="E41" si="17">ROUND(E39*SQRT(J39)/E40,2)</f>
        <v>28.03</v>
      </c>
      <c r="F41" s="212"/>
      <c r="G41" s="212"/>
      <c r="H41" s="212"/>
      <c r="I41" s="208" t="s">
        <v>175</v>
      </c>
      <c r="J41" s="135"/>
      <c r="K41" s="135"/>
      <c r="L41" s="135"/>
      <c r="M41" s="135"/>
      <c r="N41" s="135"/>
      <c r="O41" s="135"/>
      <c r="P41" s="135"/>
      <c r="Q41" s="135"/>
      <c r="R41" s="135"/>
      <c r="S41" s="135"/>
      <c r="T41" s="135"/>
      <c r="U41" s="135"/>
      <c r="V41" s="135"/>
      <c r="W41" s="135"/>
      <c r="X41" s="135"/>
      <c r="Y41" s="135"/>
      <c r="Z41" s="135"/>
      <c r="AA41" s="135"/>
      <c r="AB41" s="135"/>
      <c r="AC41" s="135"/>
      <c r="AD41" s="135"/>
    </row>
    <row r="42" spans="2:42" x14ac:dyDescent="0.2">
      <c r="B42" s="135"/>
      <c r="C42" s="135"/>
      <c r="D42" s="208"/>
      <c r="E42" s="212"/>
      <c r="F42" s="212"/>
      <c r="G42" s="212"/>
      <c r="H42" s="212"/>
      <c r="I42" s="208"/>
      <c r="J42" s="135"/>
      <c r="K42" s="135"/>
      <c r="L42" s="135"/>
      <c r="M42" s="135"/>
      <c r="N42" s="135"/>
      <c r="O42" s="135"/>
      <c r="P42" s="135"/>
      <c r="Q42" s="135"/>
      <c r="R42" s="135"/>
      <c r="S42" s="135"/>
      <c r="T42" s="135"/>
      <c r="U42" s="135"/>
      <c r="V42" s="135"/>
      <c r="W42" s="135"/>
      <c r="X42" s="135"/>
      <c r="Y42" s="135"/>
      <c r="Z42" s="135"/>
      <c r="AA42" s="135"/>
      <c r="AB42" s="135"/>
      <c r="AC42" s="135"/>
      <c r="AD42" s="135"/>
    </row>
    <row r="44" spans="2:42" x14ac:dyDescent="0.2">
      <c r="B44" s="8" t="s">
        <v>220</v>
      </c>
    </row>
    <row r="45" spans="2:42" x14ac:dyDescent="0.2">
      <c r="B45" s="211" t="s">
        <v>165</v>
      </c>
      <c r="C45" s="198"/>
      <c r="D45" s="198"/>
      <c r="E45" s="198"/>
      <c r="F45" s="198"/>
      <c r="G45" s="198"/>
      <c r="H45" s="198"/>
      <c r="I45" s="198"/>
      <c r="J45" s="198"/>
      <c r="K45" s="199">
        <v>1.45</v>
      </c>
      <c r="L45" s="199"/>
      <c r="M45" s="198" t="s">
        <v>166</v>
      </c>
      <c r="N45" s="198"/>
      <c r="O45" s="198"/>
      <c r="P45" s="198"/>
      <c r="Q45" s="198"/>
      <c r="R45" s="198"/>
      <c r="S45" s="198"/>
      <c r="T45" s="198"/>
      <c r="U45" s="198"/>
      <c r="V45" s="198"/>
      <c r="W45" s="198"/>
      <c r="X45" s="198"/>
      <c r="Y45" s="198"/>
      <c r="Z45" s="198"/>
      <c r="AA45" s="198"/>
      <c r="AB45" s="198"/>
      <c r="AC45" s="198"/>
      <c r="AD45" s="198"/>
      <c r="AE45" s="198"/>
      <c r="AF45" s="198"/>
      <c r="AG45" s="198"/>
      <c r="AH45" s="198"/>
      <c r="AI45" s="204">
        <v>20</v>
      </c>
      <c r="AJ45" s="204"/>
      <c r="AK45" s="198" t="s">
        <v>167</v>
      </c>
      <c r="AL45" s="198"/>
      <c r="AM45" s="198"/>
      <c r="AN45" s="198"/>
      <c r="AO45" s="198"/>
      <c r="AP45" s="224"/>
    </row>
    <row r="46" spans="2:42" x14ac:dyDescent="0.2">
      <c r="B46" s="220" t="s">
        <v>168</v>
      </c>
      <c r="C46" s="221"/>
      <c r="D46" s="221"/>
      <c r="E46" s="221"/>
      <c r="F46" s="221"/>
      <c r="G46" s="221"/>
      <c r="H46" s="221"/>
      <c r="I46" s="221"/>
      <c r="J46" s="221"/>
      <c r="K46" s="221"/>
      <c r="L46" s="221"/>
      <c r="M46" s="221"/>
      <c r="N46" s="221"/>
      <c r="O46" s="219">
        <v>24</v>
      </c>
      <c r="P46" s="219"/>
      <c r="Q46" s="221" t="s">
        <v>169</v>
      </c>
      <c r="R46" s="221"/>
      <c r="S46" s="221"/>
      <c r="T46" s="221"/>
      <c r="U46" s="221"/>
      <c r="V46" s="221"/>
      <c r="W46" s="221"/>
      <c r="X46" s="221"/>
      <c r="Y46" s="221"/>
      <c r="Z46" s="221"/>
      <c r="AA46" s="221"/>
      <c r="AB46" s="221"/>
      <c r="AC46" s="221"/>
      <c r="AD46" s="221"/>
      <c r="AE46" s="221"/>
      <c r="AF46" s="221"/>
      <c r="AG46" s="1"/>
      <c r="AH46" s="1"/>
      <c r="AI46" s="1"/>
      <c r="AJ46" s="1"/>
      <c r="AK46" s="1"/>
      <c r="AL46" s="1"/>
      <c r="AM46" s="1"/>
      <c r="AN46" s="1"/>
      <c r="AO46" s="1"/>
      <c r="AP46" s="19"/>
    </row>
    <row r="47" spans="2:42" x14ac:dyDescent="0.2">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row>
    <row r="48" spans="2:42" x14ac:dyDescent="0.2">
      <c r="B48" s="135" t="s">
        <v>170</v>
      </c>
      <c r="C48" s="135"/>
      <c r="D48" s="135"/>
      <c r="E48" s="135"/>
      <c r="F48" s="135"/>
      <c r="G48" s="135"/>
      <c r="H48" s="135"/>
      <c r="I48" s="135"/>
      <c r="J48" s="135"/>
      <c r="K48" s="135"/>
      <c r="L48" s="135"/>
      <c r="M48" s="135"/>
      <c r="N48" s="135"/>
      <c r="O48" s="135"/>
      <c r="P48" s="135"/>
      <c r="Q48" s="113" t="s">
        <v>176</v>
      </c>
      <c r="R48" s="113"/>
      <c r="S48" s="135"/>
      <c r="T48" s="135"/>
      <c r="U48" s="135"/>
      <c r="V48" s="135"/>
      <c r="W48" s="135"/>
      <c r="X48" s="135"/>
      <c r="Y48" s="135"/>
      <c r="Z48" s="135"/>
      <c r="AA48" s="135"/>
      <c r="AB48" s="135"/>
      <c r="AC48" s="135"/>
      <c r="AD48" s="135"/>
    </row>
    <row r="49" spans="2:42" x14ac:dyDescent="0.2">
      <c r="B49" s="208" t="s">
        <v>171</v>
      </c>
      <c r="C49" s="208"/>
      <c r="D49" s="208" t="s">
        <v>20</v>
      </c>
      <c r="E49" s="194">
        <v>0.8</v>
      </c>
      <c r="F49" s="194"/>
      <c r="G49" s="111" t="s">
        <v>21</v>
      </c>
      <c r="H49" s="194" t="s">
        <v>172</v>
      </c>
      <c r="I49" s="194"/>
      <c r="J49" s="135"/>
      <c r="K49" s="135"/>
      <c r="L49" s="135"/>
      <c r="M49" s="135"/>
      <c r="N49" s="135"/>
      <c r="O49" s="135"/>
      <c r="P49" s="135"/>
      <c r="Q49" s="208">
        <f t="shared" ref="Q49" si="18">O46</f>
        <v>24</v>
      </c>
      <c r="R49" s="208"/>
      <c r="S49" s="208" t="s">
        <v>4</v>
      </c>
      <c r="T49" s="194">
        <v>0.8</v>
      </c>
      <c r="U49" s="194"/>
      <c r="V49" s="111" t="s">
        <v>21</v>
      </c>
      <c r="W49" s="241">
        <f t="shared" ref="W49" si="19">E55</f>
        <v>30.1</v>
      </c>
      <c r="X49" s="241"/>
      <c r="Y49" s="241"/>
      <c r="Z49" s="135"/>
      <c r="AA49" s="135"/>
      <c r="AB49" s="135"/>
      <c r="AC49" s="135"/>
      <c r="AD49" s="135"/>
    </row>
    <row r="50" spans="2:42" x14ac:dyDescent="0.2">
      <c r="B50" s="208"/>
      <c r="C50" s="208"/>
      <c r="D50" s="208"/>
      <c r="E50" s="208" t="s">
        <v>173</v>
      </c>
      <c r="F50" s="208"/>
      <c r="G50" s="208"/>
      <c r="H50" s="208"/>
      <c r="I50" s="208"/>
      <c r="J50" s="135"/>
      <c r="K50" s="135"/>
      <c r="L50" s="135"/>
      <c r="M50" s="135"/>
      <c r="N50" s="135"/>
      <c r="O50" s="135"/>
      <c r="P50" s="135"/>
      <c r="Q50" s="208"/>
      <c r="R50" s="208"/>
      <c r="S50" s="208"/>
      <c r="T50" s="208" t="s">
        <v>173</v>
      </c>
      <c r="U50" s="208"/>
      <c r="V50" s="208"/>
      <c r="W50" s="208"/>
      <c r="X50" s="208"/>
      <c r="Y50" s="208"/>
      <c r="Z50" s="135"/>
      <c r="AA50" s="135"/>
      <c r="AB50" s="135"/>
      <c r="AC50" s="135"/>
      <c r="AD50" s="135"/>
    </row>
    <row r="51" spans="2:42" x14ac:dyDescent="0.2">
      <c r="B51" s="208" t="s">
        <v>172</v>
      </c>
      <c r="C51" s="208"/>
      <c r="D51" s="208" t="s">
        <v>20</v>
      </c>
      <c r="E51" s="194" t="s">
        <v>171</v>
      </c>
      <c r="F51" s="194"/>
      <c r="G51" s="111" t="s">
        <v>21</v>
      </c>
      <c r="H51" s="194" t="s">
        <v>173</v>
      </c>
      <c r="I51" s="194"/>
      <c r="J51" s="194"/>
      <c r="K51" s="135"/>
      <c r="L51" s="135"/>
      <c r="M51" s="135"/>
      <c r="N51" s="135"/>
      <c r="O51" s="135"/>
      <c r="P51" s="135"/>
      <c r="Q51" s="208" t="s">
        <v>179</v>
      </c>
      <c r="R51" s="208"/>
      <c r="S51" s="208" t="s">
        <v>4</v>
      </c>
      <c r="T51" s="208" t="s">
        <v>37</v>
      </c>
      <c r="U51" s="194">
        <v>0.8</v>
      </c>
      <c r="V51" s="194"/>
      <c r="W51" s="38" t="s">
        <v>21</v>
      </c>
      <c r="X51" s="241">
        <f t="shared" ref="X51" si="20">E55</f>
        <v>30.1</v>
      </c>
      <c r="Y51" s="194"/>
      <c r="Z51" s="194"/>
      <c r="AA51" s="208" t="s">
        <v>8</v>
      </c>
      <c r="AB51" s="135">
        <v>2</v>
      </c>
      <c r="AC51" s="135"/>
      <c r="AD51" s="135"/>
    </row>
    <row r="52" spans="2:42" x14ac:dyDescent="0.2">
      <c r="B52" s="208"/>
      <c r="C52" s="208"/>
      <c r="D52" s="208"/>
      <c r="E52" s="208">
        <v>0.8</v>
      </c>
      <c r="F52" s="208"/>
      <c r="G52" s="208"/>
      <c r="H52" s="208"/>
      <c r="I52" s="208"/>
      <c r="J52" s="208"/>
      <c r="K52" s="135"/>
      <c r="L52" s="135"/>
      <c r="M52" s="135"/>
      <c r="N52" s="135"/>
      <c r="O52" s="135"/>
      <c r="P52" s="135"/>
      <c r="Q52" s="208"/>
      <c r="R52" s="208"/>
      <c r="S52" s="208"/>
      <c r="T52" s="208"/>
      <c r="U52" s="208">
        <f t="shared" ref="U52" si="21">O46</f>
        <v>24</v>
      </c>
      <c r="V52" s="208"/>
      <c r="W52" s="208"/>
      <c r="X52" s="208"/>
      <c r="Y52" s="208"/>
      <c r="Z52" s="208"/>
      <c r="AA52" s="208"/>
      <c r="AB52" s="135"/>
      <c r="AC52" s="135"/>
      <c r="AD52" s="135"/>
    </row>
    <row r="53" spans="2:42" x14ac:dyDescent="0.2">
      <c r="B53" s="208" t="s">
        <v>172</v>
      </c>
      <c r="C53" s="208"/>
      <c r="D53" s="208" t="s">
        <v>20</v>
      </c>
      <c r="E53" s="194">
        <f t="shared" ref="E53" si="22">AI45</f>
        <v>20</v>
      </c>
      <c r="F53" s="194"/>
      <c r="G53" s="111" t="s">
        <v>21</v>
      </c>
      <c r="H53" s="194" t="s">
        <v>174</v>
      </c>
      <c r="I53" s="194"/>
      <c r="J53" s="194">
        <f t="shared" ref="J53" si="23">K45</f>
        <v>1.45</v>
      </c>
      <c r="K53" s="194"/>
      <c r="L53" s="135"/>
      <c r="M53" s="135"/>
      <c r="N53" s="135"/>
      <c r="O53" s="135"/>
      <c r="P53" s="135"/>
      <c r="Q53" s="135"/>
      <c r="R53" s="135"/>
      <c r="S53" s="208" t="s">
        <v>4</v>
      </c>
      <c r="T53" s="212">
        <f t="shared" ref="T53" si="24">ROUND((U51*X51/U52)^2,2)</f>
        <v>1.01</v>
      </c>
      <c r="U53" s="212"/>
      <c r="V53" s="212"/>
      <c r="W53" s="212"/>
      <c r="X53" s="212"/>
      <c r="Y53" s="212"/>
      <c r="Z53" s="208" t="s">
        <v>25</v>
      </c>
      <c r="AA53" s="135"/>
      <c r="AB53" s="135"/>
      <c r="AC53" s="135"/>
      <c r="AD53" s="135"/>
    </row>
    <row r="54" spans="2:42" x14ac:dyDescent="0.2">
      <c r="B54" s="208"/>
      <c r="C54" s="208"/>
      <c r="D54" s="208"/>
      <c r="E54" s="208">
        <f t="shared" ref="E54" si="25">E49</f>
        <v>0.8</v>
      </c>
      <c r="F54" s="208"/>
      <c r="G54" s="208"/>
      <c r="H54" s="208"/>
      <c r="I54" s="208"/>
      <c r="J54" s="208"/>
      <c r="K54" s="135"/>
      <c r="L54" s="135"/>
      <c r="M54" s="135"/>
      <c r="N54" s="135"/>
      <c r="O54" s="135"/>
      <c r="P54" s="135"/>
      <c r="Q54" s="135"/>
      <c r="R54" s="135"/>
      <c r="S54" s="208"/>
      <c r="T54" s="212"/>
      <c r="U54" s="212"/>
      <c r="V54" s="212"/>
      <c r="W54" s="212"/>
      <c r="X54" s="212"/>
      <c r="Y54" s="212"/>
      <c r="Z54" s="208"/>
      <c r="AA54" s="135"/>
      <c r="AB54" s="135"/>
      <c r="AC54" s="135"/>
      <c r="AD54" s="135"/>
    </row>
    <row r="55" spans="2:42" x14ac:dyDescent="0.2">
      <c r="B55" s="135"/>
      <c r="C55" s="135"/>
      <c r="D55" s="208" t="s">
        <v>20</v>
      </c>
      <c r="E55" s="212">
        <f t="shared" ref="E55" si="26">ROUND(E53*SQRT(J53)/E54,2)</f>
        <v>30.1</v>
      </c>
      <c r="F55" s="212"/>
      <c r="G55" s="212"/>
      <c r="H55" s="212"/>
      <c r="I55" s="208" t="s">
        <v>175</v>
      </c>
      <c r="J55" s="135"/>
      <c r="K55" s="135"/>
      <c r="L55" s="135"/>
      <c r="M55" s="135"/>
      <c r="N55" s="135"/>
      <c r="O55" s="135"/>
      <c r="P55" s="135"/>
      <c r="Q55" s="135"/>
      <c r="R55" s="135"/>
      <c r="S55" s="135"/>
      <c r="T55" s="135"/>
      <c r="U55" s="135"/>
      <c r="V55" s="135"/>
      <c r="W55" s="135"/>
      <c r="X55" s="135"/>
      <c r="Y55" s="135"/>
      <c r="Z55" s="135"/>
      <c r="AA55" s="135"/>
      <c r="AB55" s="135"/>
      <c r="AC55" s="135"/>
      <c r="AD55" s="135"/>
    </row>
    <row r="56" spans="2:42" x14ac:dyDescent="0.2">
      <c r="B56" s="135"/>
      <c r="C56" s="135"/>
      <c r="D56" s="208"/>
      <c r="E56" s="212"/>
      <c r="F56" s="212"/>
      <c r="G56" s="212"/>
      <c r="H56" s="212"/>
      <c r="I56" s="208"/>
      <c r="J56" s="135"/>
      <c r="K56" s="135"/>
      <c r="L56" s="135"/>
      <c r="M56" s="135"/>
      <c r="N56" s="135"/>
      <c r="O56" s="135"/>
      <c r="P56" s="135"/>
      <c r="Q56" s="135"/>
      <c r="R56" s="135"/>
      <c r="S56" s="135"/>
      <c r="T56" s="135"/>
      <c r="U56" s="135"/>
      <c r="V56" s="135"/>
      <c r="W56" s="135"/>
      <c r="X56" s="135"/>
      <c r="Y56" s="135"/>
      <c r="Z56" s="135"/>
      <c r="AA56" s="135"/>
      <c r="AB56" s="135"/>
      <c r="AC56" s="135"/>
      <c r="AD56" s="135"/>
    </row>
    <row r="58" spans="2:42" x14ac:dyDescent="0.2">
      <c r="B58" s="8" t="s">
        <v>221</v>
      </c>
    </row>
    <row r="59" spans="2:42" x14ac:dyDescent="0.2">
      <c r="B59" s="211" t="s">
        <v>165</v>
      </c>
      <c r="C59" s="198"/>
      <c r="D59" s="198"/>
      <c r="E59" s="198"/>
      <c r="F59" s="198"/>
      <c r="G59" s="198"/>
      <c r="H59" s="198"/>
      <c r="I59" s="198"/>
      <c r="J59" s="198"/>
      <c r="K59" s="199">
        <v>1.52</v>
      </c>
      <c r="L59" s="199"/>
      <c r="M59" s="198" t="s">
        <v>166</v>
      </c>
      <c r="N59" s="198"/>
      <c r="O59" s="198"/>
      <c r="P59" s="198"/>
      <c r="Q59" s="198"/>
      <c r="R59" s="198"/>
      <c r="S59" s="198"/>
      <c r="T59" s="198"/>
      <c r="U59" s="198"/>
      <c r="V59" s="198"/>
      <c r="W59" s="198"/>
      <c r="X59" s="198"/>
      <c r="Y59" s="198"/>
      <c r="Z59" s="198"/>
      <c r="AA59" s="198"/>
      <c r="AB59" s="198"/>
      <c r="AC59" s="198"/>
      <c r="AD59" s="198"/>
      <c r="AE59" s="198"/>
      <c r="AF59" s="198"/>
      <c r="AG59" s="198"/>
      <c r="AH59" s="198"/>
      <c r="AI59" s="204">
        <v>26</v>
      </c>
      <c r="AJ59" s="204"/>
      <c r="AK59" s="198" t="s">
        <v>167</v>
      </c>
      <c r="AL59" s="198"/>
      <c r="AM59" s="198"/>
      <c r="AN59" s="198"/>
      <c r="AO59" s="198"/>
      <c r="AP59" s="224"/>
    </row>
    <row r="60" spans="2:42" x14ac:dyDescent="0.2">
      <c r="B60" s="220" t="s">
        <v>168</v>
      </c>
      <c r="C60" s="221"/>
      <c r="D60" s="221"/>
      <c r="E60" s="221"/>
      <c r="F60" s="221"/>
      <c r="G60" s="221"/>
      <c r="H60" s="221"/>
      <c r="I60" s="221"/>
      <c r="J60" s="221"/>
      <c r="K60" s="221"/>
      <c r="L60" s="221"/>
      <c r="M60" s="221"/>
      <c r="N60" s="221"/>
      <c r="O60" s="219">
        <v>30</v>
      </c>
      <c r="P60" s="219"/>
      <c r="Q60" s="221" t="s">
        <v>169</v>
      </c>
      <c r="R60" s="221"/>
      <c r="S60" s="221"/>
      <c r="T60" s="221"/>
      <c r="U60" s="221"/>
      <c r="V60" s="221"/>
      <c r="W60" s="221"/>
      <c r="X60" s="221"/>
      <c r="Y60" s="221"/>
      <c r="Z60" s="221"/>
      <c r="AA60" s="221"/>
      <c r="AB60" s="221"/>
      <c r="AC60" s="221"/>
      <c r="AD60" s="221"/>
      <c r="AE60" s="221"/>
      <c r="AF60" s="221"/>
      <c r="AG60" s="1"/>
      <c r="AH60" s="1"/>
      <c r="AI60" s="1"/>
      <c r="AJ60" s="1"/>
      <c r="AK60" s="1"/>
      <c r="AL60" s="1"/>
      <c r="AM60" s="1"/>
      <c r="AN60" s="1"/>
      <c r="AO60" s="1"/>
      <c r="AP60" s="19"/>
    </row>
    <row r="61" spans="2:42" x14ac:dyDescent="0.2">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row>
    <row r="62" spans="2:42" x14ac:dyDescent="0.2">
      <c r="B62" s="135" t="s">
        <v>170</v>
      </c>
      <c r="C62" s="135"/>
      <c r="D62" s="135"/>
      <c r="E62" s="135"/>
      <c r="F62" s="135"/>
      <c r="G62" s="135"/>
      <c r="H62" s="135"/>
      <c r="I62" s="135"/>
      <c r="J62" s="135"/>
      <c r="K62" s="135"/>
      <c r="L62" s="135"/>
      <c r="M62" s="135"/>
      <c r="N62" s="135"/>
      <c r="O62" s="135"/>
      <c r="P62" s="135"/>
      <c r="Q62" s="113" t="s">
        <v>176</v>
      </c>
      <c r="R62" s="113"/>
      <c r="S62" s="135"/>
      <c r="T62" s="135"/>
      <c r="U62" s="135"/>
      <c r="V62" s="135"/>
      <c r="W62" s="135"/>
      <c r="X62" s="135"/>
      <c r="Y62" s="135"/>
      <c r="Z62" s="135"/>
      <c r="AA62" s="135"/>
      <c r="AB62" s="135"/>
      <c r="AC62" s="135"/>
      <c r="AD62" s="135"/>
    </row>
    <row r="63" spans="2:42" x14ac:dyDescent="0.2">
      <c r="B63" s="208" t="s">
        <v>171</v>
      </c>
      <c r="C63" s="208"/>
      <c r="D63" s="208" t="s">
        <v>20</v>
      </c>
      <c r="E63" s="194">
        <v>0.8</v>
      </c>
      <c r="F63" s="194"/>
      <c r="G63" s="111" t="s">
        <v>21</v>
      </c>
      <c r="H63" s="194" t="s">
        <v>172</v>
      </c>
      <c r="I63" s="194"/>
      <c r="J63" s="135"/>
      <c r="K63" s="135"/>
      <c r="L63" s="135"/>
      <c r="M63" s="135"/>
      <c r="N63" s="135"/>
      <c r="O63" s="135"/>
      <c r="P63" s="135"/>
      <c r="Q63" s="208">
        <f t="shared" ref="Q63" si="27">O60</f>
        <v>30</v>
      </c>
      <c r="R63" s="208"/>
      <c r="S63" s="208" t="s">
        <v>4</v>
      </c>
      <c r="T63" s="194">
        <v>0.8</v>
      </c>
      <c r="U63" s="194"/>
      <c r="V63" s="111" t="s">
        <v>21</v>
      </c>
      <c r="W63" s="241">
        <f t="shared" ref="W63" si="28">E69</f>
        <v>40.07</v>
      </c>
      <c r="X63" s="241"/>
      <c r="Y63" s="241"/>
      <c r="Z63" s="135"/>
      <c r="AA63" s="135"/>
      <c r="AB63" s="135"/>
      <c r="AC63" s="135"/>
      <c r="AD63" s="135"/>
    </row>
    <row r="64" spans="2:42" x14ac:dyDescent="0.2">
      <c r="B64" s="208"/>
      <c r="C64" s="208"/>
      <c r="D64" s="208"/>
      <c r="E64" s="208" t="s">
        <v>173</v>
      </c>
      <c r="F64" s="208"/>
      <c r="G64" s="208"/>
      <c r="H64" s="208"/>
      <c r="I64" s="208"/>
      <c r="J64" s="135"/>
      <c r="K64" s="135"/>
      <c r="L64" s="135"/>
      <c r="M64" s="135"/>
      <c r="N64" s="135"/>
      <c r="O64" s="135"/>
      <c r="P64" s="135"/>
      <c r="Q64" s="208"/>
      <c r="R64" s="208"/>
      <c r="S64" s="208"/>
      <c r="T64" s="208" t="s">
        <v>173</v>
      </c>
      <c r="U64" s="208"/>
      <c r="V64" s="208"/>
      <c r="W64" s="208"/>
      <c r="X64" s="208"/>
      <c r="Y64" s="208"/>
      <c r="Z64" s="135"/>
      <c r="AA64" s="135"/>
      <c r="AB64" s="135"/>
      <c r="AC64" s="135"/>
      <c r="AD64" s="135"/>
    </row>
    <row r="65" spans="2:42" x14ac:dyDescent="0.2">
      <c r="B65" s="208" t="s">
        <v>172</v>
      </c>
      <c r="C65" s="208"/>
      <c r="D65" s="208" t="s">
        <v>20</v>
      </c>
      <c r="E65" s="194" t="s">
        <v>171</v>
      </c>
      <c r="F65" s="194"/>
      <c r="G65" s="111" t="s">
        <v>21</v>
      </c>
      <c r="H65" s="194" t="s">
        <v>173</v>
      </c>
      <c r="I65" s="194"/>
      <c r="J65" s="194"/>
      <c r="K65" s="135"/>
      <c r="L65" s="135"/>
      <c r="M65" s="135"/>
      <c r="N65" s="135"/>
      <c r="O65" s="135"/>
      <c r="P65" s="135"/>
      <c r="Q65" s="208" t="s">
        <v>179</v>
      </c>
      <c r="R65" s="208"/>
      <c r="S65" s="208" t="s">
        <v>4</v>
      </c>
      <c r="T65" s="208" t="s">
        <v>37</v>
      </c>
      <c r="U65" s="194">
        <v>0.8</v>
      </c>
      <c r="V65" s="194"/>
      <c r="W65" s="38" t="s">
        <v>21</v>
      </c>
      <c r="X65" s="241">
        <f t="shared" ref="X65" si="29">E69</f>
        <v>40.07</v>
      </c>
      <c r="Y65" s="194"/>
      <c r="Z65" s="194"/>
      <c r="AA65" s="208" t="s">
        <v>8</v>
      </c>
      <c r="AB65" s="135">
        <v>2</v>
      </c>
      <c r="AC65" s="135"/>
      <c r="AD65" s="135"/>
    </row>
    <row r="66" spans="2:42" x14ac:dyDescent="0.2">
      <c r="B66" s="208"/>
      <c r="C66" s="208"/>
      <c r="D66" s="208"/>
      <c r="E66" s="208">
        <v>0.8</v>
      </c>
      <c r="F66" s="208"/>
      <c r="G66" s="208"/>
      <c r="H66" s="208"/>
      <c r="I66" s="208"/>
      <c r="J66" s="208"/>
      <c r="K66" s="135"/>
      <c r="L66" s="135"/>
      <c r="M66" s="135"/>
      <c r="N66" s="135"/>
      <c r="O66" s="135"/>
      <c r="P66" s="135"/>
      <c r="Q66" s="208"/>
      <c r="R66" s="208"/>
      <c r="S66" s="208"/>
      <c r="T66" s="208"/>
      <c r="U66" s="208">
        <f t="shared" ref="U66" si="30">O60</f>
        <v>30</v>
      </c>
      <c r="V66" s="208"/>
      <c r="W66" s="208"/>
      <c r="X66" s="208"/>
      <c r="Y66" s="208"/>
      <c r="Z66" s="208"/>
      <c r="AA66" s="208"/>
      <c r="AB66" s="135"/>
      <c r="AC66" s="135"/>
      <c r="AD66" s="135"/>
    </row>
    <row r="67" spans="2:42" x14ac:dyDescent="0.2">
      <c r="B67" s="208" t="s">
        <v>172</v>
      </c>
      <c r="C67" s="208"/>
      <c r="D67" s="208" t="s">
        <v>20</v>
      </c>
      <c r="E67" s="194">
        <f t="shared" ref="E67" si="31">AI59</f>
        <v>26</v>
      </c>
      <c r="F67" s="194"/>
      <c r="G67" s="111" t="s">
        <v>21</v>
      </c>
      <c r="H67" s="194" t="s">
        <v>174</v>
      </c>
      <c r="I67" s="194"/>
      <c r="J67" s="194">
        <f t="shared" ref="J67" si="32">K59</f>
        <v>1.52</v>
      </c>
      <c r="K67" s="194"/>
      <c r="L67" s="135"/>
      <c r="M67" s="135"/>
      <c r="N67" s="135"/>
      <c r="O67" s="135"/>
      <c r="P67" s="135"/>
      <c r="Q67" s="135"/>
      <c r="R67" s="135"/>
      <c r="S67" s="208" t="s">
        <v>4</v>
      </c>
      <c r="T67" s="212">
        <f t="shared" ref="T67" si="33">ROUND((U65*X65/U66)^2,2)</f>
        <v>1.1399999999999999</v>
      </c>
      <c r="U67" s="212"/>
      <c r="V67" s="212"/>
      <c r="W67" s="212"/>
      <c r="X67" s="212"/>
      <c r="Y67" s="212"/>
      <c r="Z67" s="208" t="s">
        <v>25</v>
      </c>
      <c r="AA67" s="135"/>
      <c r="AB67" s="135"/>
      <c r="AC67" s="135"/>
      <c r="AD67" s="135"/>
    </row>
    <row r="68" spans="2:42" x14ac:dyDescent="0.2">
      <c r="B68" s="208"/>
      <c r="C68" s="208"/>
      <c r="D68" s="208"/>
      <c r="E68" s="208">
        <f t="shared" ref="E68" si="34">E63</f>
        <v>0.8</v>
      </c>
      <c r="F68" s="208"/>
      <c r="G68" s="208"/>
      <c r="H68" s="208"/>
      <c r="I68" s="208"/>
      <c r="J68" s="208"/>
      <c r="K68" s="135"/>
      <c r="L68" s="135"/>
      <c r="M68" s="135"/>
      <c r="N68" s="135"/>
      <c r="O68" s="135"/>
      <c r="P68" s="135"/>
      <c r="Q68" s="135"/>
      <c r="R68" s="135"/>
      <c r="S68" s="208"/>
      <c r="T68" s="212"/>
      <c r="U68" s="212"/>
      <c r="V68" s="212"/>
      <c r="W68" s="212"/>
      <c r="X68" s="212"/>
      <c r="Y68" s="212"/>
      <c r="Z68" s="208"/>
      <c r="AA68" s="135"/>
      <c r="AB68" s="135"/>
      <c r="AC68" s="135"/>
      <c r="AD68" s="135"/>
    </row>
    <row r="69" spans="2:42" x14ac:dyDescent="0.2">
      <c r="B69" s="135"/>
      <c r="C69" s="135"/>
      <c r="D69" s="208" t="s">
        <v>20</v>
      </c>
      <c r="E69" s="212">
        <f t="shared" ref="E69" si="35">ROUND(E67*SQRT(J67)/E68,2)</f>
        <v>40.07</v>
      </c>
      <c r="F69" s="212"/>
      <c r="G69" s="212"/>
      <c r="H69" s="212"/>
      <c r="I69" s="208" t="s">
        <v>175</v>
      </c>
      <c r="J69" s="135"/>
      <c r="K69" s="135"/>
      <c r="L69" s="135"/>
      <c r="M69" s="135"/>
      <c r="N69" s="135"/>
      <c r="O69" s="135"/>
      <c r="P69" s="135"/>
      <c r="Q69" s="135"/>
      <c r="R69" s="135"/>
      <c r="S69" s="135"/>
      <c r="T69" s="135"/>
      <c r="U69" s="135"/>
      <c r="V69" s="135"/>
      <c r="W69" s="135"/>
      <c r="X69" s="135"/>
      <c r="Y69" s="135"/>
      <c r="Z69" s="135"/>
      <c r="AA69" s="135"/>
      <c r="AB69" s="135"/>
      <c r="AC69" s="135"/>
      <c r="AD69" s="135"/>
    </row>
    <row r="70" spans="2:42" x14ac:dyDescent="0.2">
      <c r="B70" s="135"/>
      <c r="C70" s="135"/>
      <c r="D70" s="208"/>
      <c r="E70" s="212"/>
      <c r="F70" s="212"/>
      <c r="G70" s="212"/>
      <c r="H70" s="212"/>
      <c r="I70" s="208"/>
      <c r="J70" s="135"/>
      <c r="K70" s="135"/>
      <c r="L70" s="135"/>
      <c r="M70" s="135"/>
      <c r="N70" s="135"/>
      <c r="O70" s="135"/>
      <c r="P70" s="135"/>
      <c r="Q70" s="135"/>
      <c r="R70" s="135"/>
      <c r="S70" s="135"/>
      <c r="T70" s="135"/>
      <c r="U70" s="135"/>
      <c r="V70" s="135"/>
      <c r="W70" s="135"/>
      <c r="X70" s="135"/>
      <c r="Y70" s="135"/>
      <c r="Z70" s="135"/>
      <c r="AA70" s="135"/>
      <c r="AB70" s="135"/>
      <c r="AC70" s="135"/>
      <c r="AD70" s="135"/>
    </row>
    <row r="72" spans="2:42" x14ac:dyDescent="0.2">
      <c r="B72" s="8" t="s">
        <v>222</v>
      </c>
    </row>
    <row r="73" spans="2:42" x14ac:dyDescent="0.2">
      <c r="B73" s="211" t="s">
        <v>165</v>
      </c>
      <c r="C73" s="198"/>
      <c r="D73" s="198"/>
      <c r="E73" s="198"/>
      <c r="F73" s="198"/>
      <c r="G73" s="198"/>
      <c r="H73" s="198"/>
      <c r="I73" s="198"/>
      <c r="J73" s="198"/>
      <c r="K73" s="199">
        <v>1.38</v>
      </c>
      <c r="L73" s="199"/>
      <c r="M73" s="198" t="s">
        <v>166</v>
      </c>
      <c r="N73" s="198"/>
      <c r="O73" s="198"/>
      <c r="P73" s="198"/>
      <c r="Q73" s="198"/>
      <c r="R73" s="198"/>
      <c r="S73" s="198"/>
      <c r="T73" s="198"/>
      <c r="U73" s="198"/>
      <c r="V73" s="198"/>
      <c r="W73" s="198"/>
      <c r="X73" s="198"/>
      <c r="Y73" s="198"/>
      <c r="Z73" s="198"/>
      <c r="AA73" s="198"/>
      <c r="AB73" s="198"/>
      <c r="AC73" s="198"/>
      <c r="AD73" s="198"/>
      <c r="AE73" s="198"/>
      <c r="AF73" s="198"/>
      <c r="AG73" s="198"/>
      <c r="AH73" s="198"/>
      <c r="AI73" s="204">
        <v>23</v>
      </c>
      <c r="AJ73" s="204"/>
      <c r="AK73" s="198" t="s">
        <v>167</v>
      </c>
      <c r="AL73" s="198"/>
      <c r="AM73" s="198"/>
      <c r="AN73" s="198"/>
      <c r="AO73" s="198"/>
      <c r="AP73" s="224"/>
    </row>
    <row r="74" spans="2:42" x14ac:dyDescent="0.2">
      <c r="B74" s="220" t="s">
        <v>168</v>
      </c>
      <c r="C74" s="221"/>
      <c r="D74" s="221"/>
      <c r="E74" s="221"/>
      <c r="F74" s="221"/>
      <c r="G74" s="221"/>
      <c r="H74" s="221"/>
      <c r="I74" s="221"/>
      <c r="J74" s="221"/>
      <c r="K74" s="221"/>
      <c r="L74" s="221"/>
      <c r="M74" s="221"/>
      <c r="N74" s="221"/>
      <c r="O74" s="219">
        <v>28</v>
      </c>
      <c r="P74" s="219"/>
      <c r="Q74" s="221" t="s">
        <v>169</v>
      </c>
      <c r="R74" s="221"/>
      <c r="S74" s="221"/>
      <c r="T74" s="221"/>
      <c r="U74" s="221"/>
      <c r="V74" s="221"/>
      <c r="W74" s="221"/>
      <c r="X74" s="221"/>
      <c r="Y74" s="221"/>
      <c r="Z74" s="221"/>
      <c r="AA74" s="221"/>
      <c r="AB74" s="221"/>
      <c r="AC74" s="221"/>
      <c r="AD74" s="221"/>
      <c r="AE74" s="221"/>
      <c r="AF74" s="221"/>
      <c r="AG74" s="1"/>
      <c r="AH74" s="1"/>
      <c r="AI74" s="1"/>
      <c r="AJ74" s="1"/>
      <c r="AK74" s="1"/>
      <c r="AL74" s="1"/>
      <c r="AM74" s="1"/>
      <c r="AN74" s="1"/>
      <c r="AO74" s="1"/>
      <c r="AP74" s="19"/>
    </row>
    <row r="75" spans="2:42" x14ac:dyDescent="0.2">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row>
    <row r="76" spans="2:42" x14ac:dyDescent="0.2">
      <c r="B76" s="135" t="s">
        <v>170</v>
      </c>
      <c r="C76" s="135"/>
      <c r="D76" s="135"/>
      <c r="E76" s="135"/>
      <c r="F76" s="135"/>
      <c r="G76" s="135"/>
      <c r="H76" s="135"/>
      <c r="I76" s="135"/>
      <c r="J76" s="135"/>
      <c r="K76" s="135"/>
      <c r="L76" s="135"/>
      <c r="M76" s="135"/>
      <c r="N76" s="135"/>
      <c r="O76" s="135"/>
      <c r="P76" s="135"/>
      <c r="Q76" s="113" t="s">
        <v>176</v>
      </c>
      <c r="R76" s="113"/>
      <c r="S76" s="135"/>
      <c r="T76" s="135"/>
      <c r="U76" s="135"/>
      <c r="V76" s="135"/>
      <c r="W76" s="135"/>
      <c r="X76" s="135"/>
      <c r="Y76" s="135"/>
      <c r="Z76" s="135"/>
      <c r="AA76" s="135"/>
      <c r="AB76" s="135"/>
      <c r="AC76" s="135"/>
      <c r="AD76" s="135"/>
    </row>
    <row r="77" spans="2:42" x14ac:dyDescent="0.2">
      <c r="B77" s="208" t="s">
        <v>171</v>
      </c>
      <c r="C77" s="208"/>
      <c r="D77" s="208" t="s">
        <v>20</v>
      </c>
      <c r="E77" s="194">
        <v>0.8</v>
      </c>
      <c r="F77" s="194"/>
      <c r="G77" s="111" t="s">
        <v>21</v>
      </c>
      <c r="H77" s="194" t="s">
        <v>172</v>
      </c>
      <c r="I77" s="194"/>
      <c r="J77" s="135"/>
      <c r="K77" s="135"/>
      <c r="L77" s="135"/>
      <c r="M77" s="135"/>
      <c r="N77" s="135"/>
      <c r="O77" s="135"/>
      <c r="P77" s="135"/>
      <c r="Q77" s="208">
        <f t="shared" ref="Q77" si="36">O74</f>
        <v>28</v>
      </c>
      <c r="R77" s="208"/>
      <c r="S77" s="208" t="s">
        <v>4</v>
      </c>
      <c r="T77" s="194">
        <v>0.8</v>
      </c>
      <c r="U77" s="194"/>
      <c r="V77" s="111" t="s">
        <v>21</v>
      </c>
      <c r="W77" s="241">
        <f t="shared" ref="W77" si="37">E83</f>
        <v>33.770000000000003</v>
      </c>
      <c r="X77" s="241"/>
      <c r="Y77" s="241"/>
      <c r="Z77" s="135"/>
      <c r="AA77" s="135"/>
      <c r="AB77" s="135"/>
      <c r="AC77" s="135"/>
      <c r="AD77" s="135"/>
    </row>
    <row r="78" spans="2:42" x14ac:dyDescent="0.2">
      <c r="B78" s="208"/>
      <c r="C78" s="208"/>
      <c r="D78" s="208"/>
      <c r="E78" s="208" t="s">
        <v>173</v>
      </c>
      <c r="F78" s="208"/>
      <c r="G78" s="208"/>
      <c r="H78" s="208"/>
      <c r="I78" s="208"/>
      <c r="J78" s="135"/>
      <c r="K78" s="135"/>
      <c r="L78" s="135"/>
      <c r="M78" s="135"/>
      <c r="N78" s="135"/>
      <c r="O78" s="135"/>
      <c r="P78" s="135"/>
      <c r="Q78" s="208"/>
      <c r="R78" s="208"/>
      <c r="S78" s="208"/>
      <c r="T78" s="208" t="s">
        <v>173</v>
      </c>
      <c r="U78" s="208"/>
      <c r="V78" s="208"/>
      <c r="W78" s="208"/>
      <c r="X78" s="208"/>
      <c r="Y78" s="208"/>
      <c r="Z78" s="135"/>
      <c r="AA78" s="135"/>
      <c r="AB78" s="135"/>
      <c r="AC78" s="135"/>
      <c r="AD78" s="135"/>
    </row>
    <row r="79" spans="2:42" x14ac:dyDescent="0.2">
      <c r="B79" s="208" t="s">
        <v>172</v>
      </c>
      <c r="C79" s="208"/>
      <c r="D79" s="208" t="s">
        <v>20</v>
      </c>
      <c r="E79" s="194" t="s">
        <v>171</v>
      </c>
      <c r="F79" s="194"/>
      <c r="G79" s="111" t="s">
        <v>21</v>
      </c>
      <c r="H79" s="194" t="s">
        <v>173</v>
      </c>
      <c r="I79" s="194"/>
      <c r="J79" s="194"/>
      <c r="K79" s="135"/>
      <c r="L79" s="135"/>
      <c r="M79" s="135"/>
      <c r="N79" s="135"/>
      <c r="O79" s="135"/>
      <c r="P79" s="135"/>
      <c r="Q79" s="208" t="s">
        <v>179</v>
      </c>
      <c r="R79" s="208"/>
      <c r="S79" s="208" t="s">
        <v>4</v>
      </c>
      <c r="T79" s="208" t="s">
        <v>37</v>
      </c>
      <c r="U79" s="194">
        <v>0.8</v>
      </c>
      <c r="V79" s="194"/>
      <c r="W79" s="38" t="s">
        <v>21</v>
      </c>
      <c r="X79" s="241">
        <f t="shared" ref="X79" si="38">E83</f>
        <v>33.770000000000003</v>
      </c>
      <c r="Y79" s="194"/>
      <c r="Z79" s="194"/>
      <c r="AA79" s="208" t="s">
        <v>8</v>
      </c>
      <c r="AB79" s="135">
        <v>2</v>
      </c>
      <c r="AC79" s="135"/>
      <c r="AD79" s="135"/>
    </row>
    <row r="80" spans="2:42" x14ac:dyDescent="0.2">
      <c r="B80" s="208"/>
      <c r="C80" s="208"/>
      <c r="D80" s="208"/>
      <c r="E80" s="208">
        <v>0.8</v>
      </c>
      <c r="F80" s="208"/>
      <c r="G80" s="208"/>
      <c r="H80" s="208"/>
      <c r="I80" s="208"/>
      <c r="J80" s="208"/>
      <c r="K80" s="135"/>
      <c r="L80" s="135"/>
      <c r="M80" s="135"/>
      <c r="N80" s="135"/>
      <c r="O80" s="135"/>
      <c r="P80" s="135"/>
      <c r="Q80" s="208"/>
      <c r="R80" s="208"/>
      <c r="S80" s="208"/>
      <c r="T80" s="208"/>
      <c r="U80" s="208">
        <f t="shared" ref="U80" si="39">O74</f>
        <v>28</v>
      </c>
      <c r="V80" s="208"/>
      <c r="W80" s="208"/>
      <c r="X80" s="208"/>
      <c r="Y80" s="208"/>
      <c r="Z80" s="208"/>
      <c r="AA80" s="208"/>
      <c r="AB80" s="135"/>
      <c r="AC80" s="135"/>
      <c r="AD80" s="135"/>
    </row>
    <row r="81" spans="2:42" x14ac:dyDescent="0.2">
      <c r="B81" s="208" t="s">
        <v>172</v>
      </c>
      <c r="C81" s="208"/>
      <c r="D81" s="208" t="s">
        <v>20</v>
      </c>
      <c r="E81" s="194">
        <f t="shared" ref="E81" si="40">AI73</f>
        <v>23</v>
      </c>
      <c r="F81" s="194"/>
      <c r="G81" s="111" t="s">
        <v>21</v>
      </c>
      <c r="H81" s="194" t="s">
        <v>174</v>
      </c>
      <c r="I81" s="194"/>
      <c r="J81" s="194">
        <f t="shared" ref="J81" si="41">K73</f>
        <v>1.38</v>
      </c>
      <c r="K81" s="194"/>
      <c r="L81" s="135"/>
      <c r="M81" s="135"/>
      <c r="N81" s="135"/>
      <c r="O81" s="135"/>
      <c r="P81" s="135"/>
      <c r="Q81" s="135"/>
      <c r="R81" s="135"/>
      <c r="S81" s="208" t="s">
        <v>4</v>
      </c>
      <c r="T81" s="212">
        <f t="shared" ref="T81" si="42">ROUND((U79*X79/U80)^2,2)</f>
        <v>0.93</v>
      </c>
      <c r="U81" s="212"/>
      <c r="V81" s="212"/>
      <c r="W81" s="212"/>
      <c r="X81" s="212"/>
      <c r="Y81" s="212"/>
      <c r="Z81" s="208" t="s">
        <v>25</v>
      </c>
      <c r="AA81" s="135"/>
      <c r="AB81" s="135"/>
      <c r="AC81" s="135"/>
      <c r="AD81" s="135"/>
    </row>
    <row r="82" spans="2:42" x14ac:dyDescent="0.2">
      <c r="B82" s="208"/>
      <c r="C82" s="208"/>
      <c r="D82" s="208"/>
      <c r="E82" s="208">
        <f t="shared" ref="E82" si="43">E77</f>
        <v>0.8</v>
      </c>
      <c r="F82" s="208"/>
      <c r="G82" s="208"/>
      <c r="H82" s="208"/>
      <c r="I82" s="208"/>
      <c r="J82" s="208"/>
      <c r="K82" s="135"/>
      <c r="L82" s="135"/>
      <c r="M82" s="135"/>
      <c r="N82" s="135"/>
      <c r="O82" s="135"/>
      <c r="P82" s="135"/>
      <c r="Q82" s="135"/>
      <c r="R82" s="135"/>
      <c r="S82" s="208"/>
      <c r="T82" s="212"/>
      <c r="U82" s="212"/>
      <c r="V82" s="212"/>
      <c r="W82" s="212"/>
      <c r="X82" s="212"/>
      <c r="Y82" s="212"/>
      <c r="Z82" s="208"/>
      <c r="AA82" s="135"/>
      <c r="AB82" s="135"/>
      <c r="AC82" s="135"/>
      <c r="AD82" s="135"/>
    </row>
    <row r="83" spans="2:42" x14ac:dyDescent="0.2">
      <c r="B83" s="135"/>
      <c r="C83" s="135"/>
      <c r="D83" s="208" t="s">
        <v>20</v>
      </c>
      <c r="E83" s="212">
        <f t="shared" ref="E83" si="44">ROUND(E81*SQRT(J81)/E82,2)</f>
        <v>33.770000000000003</v>
      </c>
      <c r="F83" s="212"/>
      <c r="G83" s="212"/>
      <c r="H83" s="212"/>
      <c r="I83" s="208" t="s">
        <v>175</v>
      </c>
      <c r="J83" s="135"/>
      <c r="K83" s="135"/>
      <c r="L83" s="135"/>
      <c r="M83" s="135"/>
      <c r="N83" s="135"/>
      <c r="O83" s="135"/>
      <c r="P83" s="135"/>
      <c r="Q83" s="135"/>
      <c r="R83" s="135"/>
      <c r="S83" s="135"/>
      <c r="T83" s="135"/>
      <c r="U83" s="135"/>
      <c r="V83" s="135"/>
      <c r="W83" s="135"/>
      <c r="X83" s="135"/>
      <c r="Y83" s="135"/>
      <c r="Z83" s="135"/>
      <c r="AA83" s="135"/>
      <c r="AB83" s="135"/>
      <c r="AC83" s="135"/>
      <c r="AD83" s="135"/>
    </row>
    <row r="84" spans="2:42" x14ac:dyDescent="0.2">
      <c r="B84" s="135"/>
      <c r="C84" s="135"/>
      <c r="D84" s="208"/>
      <c r="E84" s="212"/>
      <c r="F84" s="212"/>
      <c r="G84" s="212"/>
      <c r="H84" s="212"/>
      <c r="I84" s="208"/>
      <c r="J84" s="135"/>
      <c r="K84" s="135"/>
      <c r="L84" s="135"/>
      <c r="M84" s="135"/>
      <c r="N84" s="135"/>
      <c r="O84" s="135"/>
      <c r="P84" s="135"/>
      <c r="Q84" s="135"/>
      <c r="R84" s="135"/>
      <c r="S84" s="135"/>
      <c r="T84" s="135"/>
      <c r="U84" s="135"/>
      <c r="V84" s="135"/>
      <c r="W84" s="135"/>
      <c r="X84" s="135"/>
      <c r="Y84" s="135"/>
      <c r="Z84" s="135"/>
      <c r="AA84" s="135"/>
      <c r="AB84" s="135"/>
      <c r="AC84" s="135"/>
      <c r="AD84" s="135"/>
    </row>
    <row r="86" spans="2:42" x14ac:dyDescent="0.2">
      <c r="B86" s="8" t="s">
        <v>223</v>
      </c>
    </row>
    <row r="87" spans="2:42" x14ac:dyDescent="0.2">
      <c r="B87" s="211" t="s">
        <v>165</v>
      </c>
      <c r="C87" s="198"/>
      <c r="D87" s="198"/>
      <c r="E87" s="198"/>
      <c r="F87" s="198"/>
      <c r="G87" s="198"/>
      <c r="H87" s="198"/>
      <c r="I87" s="198"/>
      <c r="J87" s="198"/>
      <c r="K87" s="199">
        <v>1.35</v>
      </c>
      <c r="L87" s="199"/>
      <c r="M87" s="198" t="s">
        <v>166</v>
      </c>
      <c r="N87" s="198"/>
      <c r="O87" s="198"/>
      <c r="P87" s="198"/>
      <c r="Q87" s="198"/>
      <c r="R87" s="198"/>
      <c r="S87" s="198"/>
      <c r="T87" s="198"/>
      <c r="U87" s="198"/>
      <c r="V87" s="198"/>
      <c r="W87" s="198"/>
      <c r="X87" s="198"/>
      <c r="Y87" s="198"/>
      <c r="Z87" s="198"/>
      <c r="AA87" s="198"/>
      <c r="AB87" s="198"/>
      <c r="AC87" s="198"/>
      <c r="AD87" s="198"/>
      <c r="AE87" s="198"/>
      <c r="AF87" s="198"/>
      <c r="AG87" s="198"/>
      <c r="AH87" s="198"/>
      <c r="AI87" s="204">
        <v>24</v>
      </c>
      <c r="AJ87" s="204"/>
      <c r="AK87" s="198" t="s">
        <v>167</v>
      </c>
      <c r="AL87" s="198"/>
      <c r="AM87" s="198"/>
      <c r="AN87" s="198"/>
      <c r="AO87" s="198"/>
      <c r="AP87" s="224"/>
    </row>
    <row r="88" spans="2:42" x14ac:dyDescent="0.2">
      <c r="B88" s="220" t="s">
        <v>168</v>
      </c>
      <c r="C88" s="221"/>
      <c r="D88" s="221"/>
      <c r="E88" s="221"/>
      <c r="F88" s="221"/>
      <c r="G88" s="221"/>
      <c r="H88" s="221"/>
      <c r="I88" s="221"/>
      <c r="J88" s="221"/>
      <c r="K88" s="221"/>
      <c r="L88" s="221"/>
      <c r="M88" s="221"/>
      <c r="N88" s="221"/>
      <c r="O88" s="219">
        <v>28</v>
      </c>
      <c r="P88" s="219"/>
      <c r="Q88" s="221" t="s">
        <v>169</v>
      </c>
      <c r="R88" s="221"/>
      <c r="S88" s="221"/>
      <c r="T88" s="221"/>
      <c r="U88" s="221"/>
      <c r="V88" s="221"/>
      <c r="W88" s="221"/>
      <c r="X88" s="221"/>
      <c r="Y88" s="221"/>
      <c r="Z88" s="221"/>
      <c r="AA88" s="221"/>
      <c r="AB88" s="221"/>
      <c r="AC88" s="221"/>
      <c r="AD88" s="221"/>
      <c r="AE88" s="221"/>
      <c r="AF88" s="221"/>
      <c r="AG88" s="1"/>
      <c r="AH88" s="1"/>
      <c r="AI88" s="1"/>
      <c r="AJ88" s="1"/>
      <c r="AK88" s="1"/>
      <c r="AL88" s="1"/>
      <c r="AM88" s="1"/>
      <c r="AN88" s="1"/>
      <c r="AO88" s="1"/>
      <c r="AP88" s="19"/>
    </row>
    <row r="89" spans="2:42" x14ac:dyDescent="0.2">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row>
    <row r="90" spans="2:42" x14ac:dyDescent="0.2">
      <c r="B90" s="135" t="s">
        <v>170</v>
      </c>
      <c r="C90" s="135"/>
      <c r="D90" s="135"/>
      <c r="E90" s="135"/>
      <c r="F90" s="135"/>
      <c r="G90" s="135"/>
      <c r="H90" s="135"/>
      <c r="I90" s="135"/>
      <c r="J90" s="135"/>
      <c r="K90" s="135"/>
      <c r="L90" s="135"/>
      <c r="M90" s="135"/>
      <c r="N90" s="135"/>
      <c r="O90" s="135"/>
      <c r="P90" s="135"/>
      <c r="Q90" s="113" t="s">
        <v>176</v>
      </c>
      <c r="R90" s="113"/>
      <c r="S90" s="135"/>
      <c r="T90" s="135"/>
      <c r="U90" s="135"/>
      <c r="V90" s="135"/>
      <c r="W90" s="135"/>
      <c r="X90" s="135"/>
      <c r="Y90" s="135"/>
      <c r="Z90" s="135"/>
      <c r="AA90" s="135"/>
      <c r="AB90" s="135"/>
      <c r="AC90" s="135"/>
      <c r="AD90" s="135"/>
    </row>
    <row r="91" spans="2:42" x14ac:dyDescent="0.2">
      <c r="B91" s="208" t="s">
        <v>171</v>
      </c>
      <c r="C91" s="208"/>
      <c r="D91" s="208" t="s">
        <v>20</v>
      </c>
      <c r="E91" s="194">
        <v>0.8</v>
      </c>
      <c r="F91" s="194"/>
      <c r="G91" s="111" t="s">
        <v>21</v>
      </c>
      <c r="H91" s="194" t="s">
        <v>172</v>
      </c>
      <c r="I91" s="194"/>
      <c r="J91" s="135"/>
      <c r="K91" s="135"/>
      <c r="L91" s="135"/>
      <c r="M91" s="135"/>
      <c r="N91" s="135"/>
      <c r="O91" s="135"/>
      <c r="P91" s="135"/>
      <c r="Q91" s="208">
        <f t="shared" ref="Q91" si="45">O88</f>
        <v>28</v>
      </c>
      <c r="R91" s="208"/>
      <c r="S91" s="208" t="s">
        <v>4</v>
      </c>
      <c r="T91" s="194">
        <v>0.8</v>
      </c>
      <c r="U91" s="194"/>
      <c r="V91" s="111" t="s">
        <v>21</v>
      </c>
      <c r="W91" s="241">
        <f t="shared" ref="W91" si="46">E97</f>
        <v>34.86</v>
      </c>
      <c r="X91" s="241"/>
      <c r="Y91" s="241"/>
      <c r="Z91" s="135"/>
      <c r="AA91" s="135"/>
      <c r="AB91" s="135"/>
      <c r="AC91" s="135"/>
      <c r="AD91" s="135"/>
    </row>
    <row r="92" spans="2:42" x14ac:dyDescent="0.2">
      <c r="B92" s="208"/>
      <c r="C92" s="208"/>
      <c r="D92" s="208"/>
      <c r="E92" s="208" t="s">
        <v>173</v>
      </c>
      <c r="F92" s="208"/>
      <c r="G92" s="208"/>
      <c r="H92" s="208"/>
      <c r="I92" s="208"/>
      <c r="J92" s="135"/>
      <c r="K92" s="135"/>
      <c r="L92" s="135"/>
      <c r="M92" s="135"/>
      <c r="N92" s="135"/>
      <c r="O92" s="135"/>
      <c r="P92" s="135"/>
      <c r="Q92" s="208"/>
      <c r="R92" s="208"/>
      <c r="S92" s="208"/>
      <c r="T92" s="208" t="s">
        <v>173</v>
      </c>
      <c r="U92" s="208"/>
      <c r="V92" s="208"/>
      <c r="W92" s="208"/>
      <c r="X92" s="208"/>
      <c r="Y92" s="208"/>
      <c r="Z92" s="135"/>
      <c r="AA92" s="135"/>
      <c r="AB92" s="135"/>
      <c r="AC92" s="135"/>
      <c r="AD92" s="135"/>
    </row>
    <row r="93" spans="2:42" x14ac:dyDescent="0.2">
      <c r="B93" s="208" t="s">
        <v>172</v>
      </c>
      <c r="C93" s="208"/>
      <c r="D93" s="208" t="s">
        <v>20</v>
      </c>
      <c r="E93" s="194" t="s">
        <v>171</v>
      </c>
      <c r="F93" s="194"/>
      <c r="G93" s="111" t="s">
        <v>21</v>
      </c>
      <c r="H93" s="194" t="s">
        <v>173</v>
      </c>
      <c r="I93" s="194"/>
      <c r="J93" s="194"/>
      <c r="K93" s="135"/>
      <c r="L93" s="135"/>
      <c r="M93" s="135"/>
      <c r="N93" s="135"/>
      <c r="O93" s="135"/>
      <c r="P93" s="135"/>
      <c r="Q93" s="208" t="s">
        <v>179</v>
      </c>
      <c r="R93" s="208"/>
      <c r="S93" s="208" t="s">
        <v>4</v>
      </c>
      <c r="T93" s="208" t="s">
        <v>37</v>
      </c>
      <c r="U93" s="194">
        <v>0.8</v>
      </c>
      <c r="V93" s="194"/>
      <c r="W93" s="38" t="s">
        <v>21</v>
      </c>
      <c r="X93" s="241">
        <f t="shared" ref="X93" si="47">E97</f>
        <v>34.86</v>
      </c>
      <c r="Y93" s="194"/>
      <c r="Z93" s="194"/>
      <c r="AA93" s="208" t="s">
        <v>8</v>
      </c>
      <c r="AB93" s="135">
        <v>2</v>
      </c>
      <c r="AC93" s="135"/>
      <c r="AD93" s="135"/>
    </row>
    <row r="94" spans="2:42" x14ac:dyDescent="0.2">
      <c r="B94" s="208"/>
      <c r="C94" s="208"/>
      <c r="D94" s="208"/>
      <c r="E94" s="208">
        <v>0.8</v>
      </c>
      <c r="F94" s="208"/>
      <c r="G94" s="208"/>
      <c r="H94" s="208"/>
      <c r="I94" s="208"/>
      <c r="J94" s="208"/>
      <c r="K94" s="135"/>
      <c r="L94" s="135"/>
      <c r="M94" s="135"/>
      <c r="N94" s="135"/>
      <c r="O94" s="135"/>
      <c r="P94" s="135"/>
      <c r="Q94" s="208"/>
      <c r="R94" s="208"/>
      <c r="S94" s="208"/>
      <c r="T94" s="208"/>
      <c r="U94" s="208">
        <f t="shared" ref="U94" si="48">O88</f>
        <v>28</v>
      </c>
      <c r="V94" s="208"/>
      <c r="W94" s="208"/>
      <c r="X94" s="208"/>
      <c r="Y94" s="208"/>
      <c r="Z94" s="208"/>
      <c r="AA94" s="208"/>
      <c r="AB94" s="135"/>
      <c r="AC94" s="135"/>
      <c r="AD94" s="135"/>
    </row>
    <row r="95" spans="2:42" x14ac:dyDescent="0.2">
      <c r="B95" s="208" t="s">
        <v>172</v>
      </c>
      <c r="C95" s="208"/>
      <c r="D95" s="208" t="s">
        <v>20</v>
      </c>
      <c r="E95" s="194">
        <f t="shared" ref="E95" si="49">AI87</f>
        <v>24</v>
      </c>
      <c r="F95" s="194"/>
      <c r="G95" s="111" t="s">
        <v>21</v>
      </c>
      <c r="H95" s="194" t="s">
        <v>174</v>
      </c>
      <c r="I95" s="194"/>
      <c r="J95" s="194">
        <f t="shared" ref="J95" si="50">K87</f>
        <v>1.35</v>
      </c>
      <c r="K95" s="194"/>
      <c r="L95" s="135"/>
      <c r="M95" s="135"/>
      <c r="N95" s="135"/>
      <c r="O95" s="135"/>
      <c r="P95" s="135"/>
      <c r="Q95" s="135"/>
      <c r="R95" s="135"/>
      <c r="S95" s="208" t="s">
        <v>4</v>
      </c>
      <c r="T95" s="212">
        <f t="shared" ref="T95" si="51">ROUND((U93*X93/U94)^2,2)</f>
        <v>0.99</v>
      </c>
      <c r="U95" s="212"/>
      <c r="V95" s="212"/>
      <c r="W95" s="212"/>
      <c r="X95" s="212"/>
      <c r="Y95" s="212"/>
      <c r="Z95" s="208" t="s">
        <v>25</v>
      </c>
      <c r="AA95" s="135"/>
      <c r="AB95" s="135"/>
      <c r="AC95" s="135"/>
      <c r="AD95" s="135"/>
    </row>
    <row r="96" spans="2:42" x14ac:dyDescent="0.2">
      <c r="B96" s="208"/>
      <c r="C96" s="208"/>
      <c r="D96" s="208"/>
      <c r="E96" s="208">
        <f t="shared" ref="E96" si="52">E91</f>
        <v>0.8</v>
      </c>
      <c r="F96" s="208"/>
      <c r="G96" s="208"/>
      <c r="H96" s="208"/>
      <c r="I96" s="208"/>
      <c r="J96" s="208"/>
      <c r="K96" s="135"/>
      <c r="L96" s="135"/>
      <c r="M96" s="135"/>
      <c r="N96" s="135"/>
      <c r="O96" s="135"/>
      <c r="P96" s="135"/>
      <c r="Q96" s="135"/>
      <c r="R96" s="135"/>
      <c r="S96" s="208"/>
      <c r="T96" s="212"/>
      <c r="U96" s="212"/>
      <c r="V96" s="212"/>
      <c r="W96" s="212"/>
      <c r="X96" s="212"/>
      <c r="Y96" s="212"/>
      <c r="Z96" s="208"/>
      <c r="AA96" s="135"/>
      <c r="AB96" s="135"/>
      <c r="AC96" s="135"/>
      <c r="AD96" s="135"/>
    </row>
    <row r="97" spans="2:42" x14ac:dyDescent="0.2">
      <c r="B97" s="135"/>
      <c r="C97" s="135"/>
      <c r="D97" s="208" t="s">
        <v>20</v>
      </c>
      <c r="E97" s="212">
        <f t="shared" ref="E97" si="53">ROUND(E95*SQRT(J95)/E96,2)</f>
        <v>34.86</v>
      </c>
      <c r="F97" s="212"/>
      <c r="G97" s="212"/>
      <c r="H97" s="212"/>
      <c r="I97" s="208" t="s">
        <v>175</v>
      </c>
      <c r="J97" s="135"/>
      <c r="K97" s="135"/>
      <c r="L97" s="135"/>
      <c r="M97" s="135"/>
      <c r="N97" s="135"/>
      <c r="O97" s="135"/>
      <c r="P97" s="135"/>
      <c r="Q97" s="135"/>
      <c r="R97" s="135"/>
      <c r="S97" s="135"/>
      <c r="T97" s="135"/>
      <c r="U97" s="135"/>
      <c r="V97" s="135"/>
      <c r="W97" s="135"/>
      <c r="X97" s="135"/>
      <c r="Y97" s="135"/>
      <c r="Z97" s="135"/>
      <c r="AA97" s="135"/>
      <c r="AB97" s="135"/>
      <c r="AC97" s="135"/>
      <c r="AD97" s="135"/>
    </row>
    <row r="98" spans="2:42" x14ac:dyDescent="0.2">
      <c r="B98" s="135"/>
      <c r="C98" s="135"/>
      <c r="D98" s="208"/>
      <c r="E98" s="212"/>
      <c r="F98" s="212"/>
      <c r="G98" s="212"/>
      <c r="H98" s="212"/>
      <c r="I98" s="208"/>
      <c r="J98" s="135"/>
      <c r="K98" s="135"/>
      <c r="L98" s="135"/>
      <c r="M98" s="135"/>
      <c r="N98" s="135"/>
      <c r="O98" s="135"/>
      <c r="P98" s="135"/>
      <c r="Q98" s="135"/>
      <c r="R98" s="135"/>
      <c r="S98" s="135"/>
      <c r="T98" s="135"/>
      <c r="U98" s="135"/>
      <c r="V98" s="135"/>
      <c r="W98" s="135"/>
      <c r="X98" s="135"/>
      <c r="Y98" s="135"/>
      <c r="Z98" s="135"/>
      <c r="AA98" s="135"/>
      <c r="AB98" s="135"/>
      <c r="AC98" s="135"/>
      <c r="AD98" s="135"/>
    </row>
    <row r="100" spans="2:42" x14ac:dyDescent="0.2">
      <c r="B100" s="8" t="s">
        <v>224</v>
      </c>
    </row>
    <row r="101" spans="2:42" x14ac:dyDescent="0.2">
      <c r="B101" s="211" t="s">
        <v>165</v>
      </c>
      <c r="C101" s="198"/>
      <c r="D101" s="198"/>
      <c r="E101" s="198"/>
      <c r="F101" s="198"/>
      <c r="G101" s="198"/>
      <c r="H101" s="198"/>
      <c r="I101" s="198"/>
      <c r="J101" s="198"/>
      <c r="K101" s="199">
        <v>1.45</v>
      </c>
      <c r="L101" s="199"/>
      <c r="M101" s="198" t="s">
        <v>166</v>
      </c>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204">
        <v>24</v>
      </c>
      <c r="AJ101" s="204"/>
      <c r="AK101" s="198" t="s">
        <v>167</v>
      </c>
      <c r="AL101" s="198"/>
      <c r="AM101" s="198"/>
      <c r="AN101" s="198"/>
      <c r="AO101" s="198"/>
      <c r="AP101" s="224"/>
    </row>
    <row r="102" spans="2:42" x14ac:dyDescent="0.2">
      <c r="B102" s="220" t="s">
        <v>168</v>
      </c>
      <c r="C102" s="221"/>
      <c r="D102" s="221"/>
      <c r="E102" s="221"/>
      <c r="F102" s="221"/>
      <c r="G102" s="221"/>
      <c r="H102" s="221"/>
      <c r="I102" s="221"/>
      <c r="J102" s="221"/>
      <c r="K102" s="221"/>
      <c r="L102" s="221"/>
      <c r="M102" s="221"/>
      <c r="N102" s="221"/>
      <c r="O102" s="219">
        <v>28</v>
      </c>
      <c r="P102" s="219"/>
      <c r="Q102" s="221" t="s">
        <v>169</v>
      </c>
      <c r="R102" s="221"/>
      <c r="S102" s="221"/>
      <c r="T102" s="221"/>
      <c r="U102" s="221"/>
      <c r="V102" s="221"/>
      <c r="W102" s="221"/>
      <c r="X102" s="221"/>
      <c r="Y102" s="221"/>
      <c r="Z102" s="221"/>
      <c r="AA102" s="221"/>
      <c r="AB102" s="221"/>
      <c r="AC102" s="221"/>
      <c r="AD102" s="221"/>
      <c r="AE102" s="221"/>
      <c r="AF102" s="221"/>
      <c r="AG102" s="1"/>
      <c r="AH102" s="1"/>
      <c r="AI102" s="1"/>
      <c r="AJ102" s="1"/>
      <c r="AK102" s="1"/>
      <c r="AL102" s="1"/>
      <c r="AM102" s="1"/>
      <c r="AN102" s="1"/>
      <c r="AO102" s="1"/>
      <c r="AP102" s="19"/>
    </row>
    <row r="103" spans="2:42" x14ac:dyDescent="0.2">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row>
    <row r="104" spans="2:42" x14ac:dyDescent="0.2">
      <c r="B104" s="135" t="s">
        <v>170</v>
      </c>
      <c r="C104" s="135"/>
      <c r="D104" s="135"/>
      <c r="E104" s="135"/>
      <c r="F104" s="135"/>
      <c r="G104" s="135"/>
      <c r="H104" s="135"/>
      <c r="I104" s="135"/>
      <c r="J104" s="135"/>
      <c r="K104" s="135"/>
      <c r="L104" s="135"/>
      <c r="M104" s="135"/>
      <c r="N104" s="135"/>
      <c r="O104" s="135"/>
      <c r="P104" s="135"/>
      <c r="Q104" s="113" t="s">
        <v>176</v>
      </c>
      <c r="R104" s="113"/>
      <c r="S104" s="135"/>
      <c r="T104" s="135"/>
      <c r="U104" s="135"/>
      <c r="V104" s="135"/>
      <c r="W104" s="135"/>
      <c r="X104" s="135"/>
      <c r="Y104" s="135"/>
      <c r="Z104" s="135"/>
      <c r="AA104" s="135"/>
      <c r="AB104" s="135"/>
      <c r="AC104" s="135"/>
      <c r="AD104" s="135"/>
    </row>
    <row r="105" spans="2:42" x14ac:dyDescent="0.2">
      <c r="B105" s="208" t="s">
        <v>171</v>
      </c>
      <c r="C105" s="208"/>
      <c r="D105" s="208" t="s">
        <v>20</v>
      </c>
      <c r="E105" s="194">
        <v>0.8</v>
      </c>
      <c r="F105" s="194"/>
      <c r="G105" s="111" t="s">
        <v>21</v>
      </c>
      <c r="H105" s="194" t="s">
        <v>172</v>
      </c>
      <c r="I105" s="194"/>
      <c r="J105" s="135"/>
      <c r="K105" s="135"/>
      <c r="L105" s="135"/>
      <c r="M105" s="135"/>
      <c r="N105" s="135"/>
      <c r="O105" s="135"/>
      <c r="P105" s="135"/>
      <c r="Q105" s="208">
        <f t="shared" ref="Q105" si="54">O102</f>
        <v>28</v>
      </c>
      <c r="R105" s="208"/>
      <c r="S105" s="208" t="s">
        <v>4</v>
      </c>
      <c r="T105" s="194">
        <v>0.8</v>
      </c>
      <c r="U105" s="194"/>
      <c r="V105" s="111" t="s">
        <v>21</v>
      </c>
      <c r="W105" s="241">
        <f t="shared" ref="W105" si="55">E111</f>
        <v>36.119999999999997</v>
      </c>
      <c r="X105" s="241"/>
      <c r="Y105" s="241"/>
      <c r="Z105" s="135"/>
      <c r="AA105" s="135"/>
      <c r="AB105" s="135"/>
      <c r="AC105" s="135"/>
      <c r="AD105" s="135"/>
    </row>
    <row r="106" spans="2:42" x14ac:dyDescent="0.2">
      <c r="B106" s="208"/>
      <c r="C106" s="208"/>
      <c r="D106" s="208"/>
      <c r="E106" s="208" t="s">
        <v>173</v>
      </c>
      <c r="F106" s="208"/>
      <c r="G106" s="208"/>
      <c r="H106" s="208"/>
      <c r="I106" s="208"/>
      <c r="J106" s="135"/>
      <c r="K106" s="135"/>
      <c r="L106" s="135"/>
      <c r="M106" s="135"/>
      <c r="N106" s="135"/>
      <c r="O106" s="135"/>
      <c r="P106" s="135"/>
      <c r="Q106" s="208"/>
      <c r="R106" s="208"/>
      <c r="S106" s="208"/>
      <c r="T106" s="208" t="s">
        <v>173</v>
      </c>
      <c r="U106" s="208"/>
      <c r="V106" s="208"/>
      <c r="W106" s="208"/>
      <c r="X106" s="208"/>
      <c r="Y106" s="208"/>
      <c r="Z106" s="135"/>
      <c r="AA106" s="135"/>
      <c r="AB106" s="135"/>
      <c r="AC106" s="135"/>
      <c r="AD106" s="135"/>
    </row>
    <row r="107" spans="2:42" x14ac:dyDescent="0.2">
      <c r="B107" s="208" t="s">
        <v>172</v>
      </c>
      <c r="C107" s="208"/>
      <c r="D107" s="208" t="s">
        <v>20</v>
      </c>
      <c r="E107" s="194" t="s">
        <v>171</v>
      </c>
      <c r="F107" s="194"/>
      <c r="G107" s="111" t="s">
        <v>21</v>
      </c>
      <c r="H107" s="194" t="s">
        <v>173</v>
      </c>
      <c r="I107" s="194"/>
      <c r="J107" s="194"/>
      <c r="K107" s="135"/>
      <c r="L107" s="135"/>
      <c r="M107" s="135"/>
      <c r="N107" s="135"/>
      <c r="O107" s="135"/>
      <c r="P107" s="135"/>
      <c r="Q107" s="208" t="s">
        <v>179</v>
      </c>
      <c r="R107" s="208"/>
      <c r="S107" s="208" t="s">
        <v>4</v>
      </c>
      <c r="T107" s="208" t="s">
        <v>37</v>
      </c>
      <c r="U107" s="194">
        <v>0.8</v>
      </c>
      <c r="V107" s="194"/>
      <c r="W107" s="38" t="s">
        <v>21</v>
      </c>
      <c r="X107" s="241">
        <f t="shared" ref="X107" si="56">E111</f>
        <v>36.119999999999997</v>
      </c>
      <c r="Y107" s="194"/>
      <c r="Z107" s="194"/>
      <c r="AA107" s="208" t="s">
        <v>8</v>
      </c>
      <c r="AB107" s="135">
        <v>2</v>
      </c>
      <c r="AC107" s="135"/>
      <c r="AD107" s="135"/>
    </row>
    <row r="108" spans="2:42" x14ac:dyDescent="0.2">
      <c r="B108" s="208"/>
      <c r="C108" s="208"/>
      <c r="D108" s="208"/>
      <c r="E108" s="208">
        <v>0.8</v>
      </c>
      <c r="F108" s="208"/>
      <c r="G108" s="208"/>
      <c r="H108" s="208"/>
      <c r="I108" s="208"/>
      <c r="J108" s="208"/>
      <c r="K108" s="135"/>
      <c r="L108" s="135"/>
      <c r="M108" s="135"/>
      <c r="N108" s="135"/>
      <c r="O108" s="135"/>
      <c r="P108" s="135"/>
      <c r="Q108" s="208"/>
      <c r="R108" s="208"/>
      <c r="S108" s="208"/>
      <c r="T108" s="208"/>
      <c r="U108" s="208">
        <f t="shared" ref="U108" si="57">O102</f>
        <v>28</v>
      </c>
      <c r="V108" s="208"/>
      <c r="W108" s="208"/>
      <c r="X108" s="208"/>
      <c r="Y108" s="208"/>
      <c r="Z108" s="208"/>
      <c r="AA108" s="208"/>
      <c r="AB108" s="135"/>
      <c r="AC108" s="135"/>
      <c r="AD108" s="135"/>
    </row>
    <row r="109" spans="2:42" x14ac:dyDescent="0.2">
      <c r="B109" s="208" t="s">
        <v>172</v>
      </c>
      <c r="C109" s="208"/>
      <c r="D109" s="208" t="s">
        <v>20</v>
      </c>
      <c r="E109" s="194">
        <f t="shared" ref="E109" si="58">AI101</f>
        <v>24</v>
      </c>
      <c r="F109" s="194"/>
      <c r="G109" s="111" t="s">
        <v>21</v>
      </c>
      <c r="H109" s="194" t="s">
        <v>174</v>
      </c>
      <c r="I109" s="194"/>
      <c r="J109" s="194">
        <f t="shared" ref="J109" si="59">K101</f>
        <v>1.45</v>
      </c>
      <c r="K109" s="194"/>
      <c r="L109" s="135"/>
      <c r="M109" s="135"/>
      <c r="N109" s="135"/>
      <c r="O109" s="135"/>
      <c r="P109" s="135"/>
      <c r="Q109" s="135"/>
      <c r="R109" s="135"/>
      <c r="S109" s="208" t="s">
        <v>4</v>
      </c>
      <c r="T109" s="212">
        <f t="shared" ref="T109" si="60">ROUND((U107*X107/U108)^2,2)</f>
        <v>1.07</v>
      </c>
      <c r="U109" s="212"/>
      <c r="V109" s="212"/>
      <c r="W109" s="212"/>
      <c r="X109" s="212"/>
      <c r="Y109" s="212"/>
      <c r="Z109" s="208" t="s">
        <v>25</v>
      </c>
      <c r="AA109" s="135"/>
      <c r="AB109" s="135"/>
      <c r="AC109" s="135"/>
      <c r="AD109" s="135"/>
    </row>
    <row r="110" spans="2:42" x14ac:dyDescent="0.2">
      <c r="B110" s="208"/>
      <c r="C110" s="208"/>
      <c r="D110" s="208"/>
      <c r="E110" s="208">
        <f t="shared" ref="E110" si="61">E105</f>
        <v>0.8</v>
      </c>
      <c r="F110" s="208"/>
      <c r="G110" s="208"/>
      <c r="H110" s="208"/>
      <c r="I110" s="208"/>
      <c r="J110" s="208"/>
      <c r="K110" s="135"/>
      <c r="L110" s="135"/>
      <c r="M110" s="135"/>
      <c r="N110" s="135"/>
      <c r="O110" s="135"/>
      <c r="P110" s="135"/>
      <c r="Q110" s="135"/>
      <c r="R110" s="135"/>
      <c r="S110" s="208"/>
      <c r="T110" s="212"/>
      <c r="U110" s="212"/>
      <c r="V110" s="212"/>
      <c r="W110" s="212"/>
      <c r="X110" s="212"/>
      <c r="Y110" s="212"/>
      <c r="Z110" s="208"/>
      <c r="AA110" s="135"/>
      <c r="AB110" s="135"/>
      <c r="AC110" s="135"/>
      <c r="AD110" s="135"/>
    </row>
    <row r="111" spans="2:42" x14ac:dyDescent="0.2">
      <c r="B111" s="135"/>
      <c r="C111" s="135"/>
      <c r="D111" s="208" t="s">
        <v>20</v>
      </c>
      <c r="E111" s="212">
        <f t="shared" ref="E111" si="62">ROUND(E109*SQRT(J109)/E110,2)</f>
        <v>36.119999999999997</v>
      </c>
      <c r="F111" s="212"/>
      <c r="G111" s="212"/>
      <c r="H111" s="212"/>
      <c r="I111" s="208" t="s">
        <v>175</v>
      </c>
      <c r="J111" s="135"/>
      <c r="K111" s="135"/>
      <c r="L111" s="135"/>
      <c r="M111" s="135"/>
      <c r="N111" s="135"/>
      <c r="O111" s="135"/>
      <c r="P111" s="135"/>
      <c r="Q111" s="135"/>
      <c r="R111" s="135"/>
      <c r="S111" s="135"/>
      <c r="T111" s="135"/>
      <c r="U111" s="135"/>
      <c r="V111" s="135"/>
      <c r="W111" s="135"/>
      <c r="X111" s="135"/>
      <c r="Y111" s="135"/>
      <c r="Z111" s="135"/>
      <c r="AA111" s="135"/>
      <c r="AB111" s="135"/>
      <c r="AC111" s="135"/>
      <c r="AD111" s="135"/>
    </row>
    <row r="112" spans="2:42" x14ac:dyDescent="0.2">
      <c r="B112" s="135"/>
      <c r="C112" s="135"/>
      <c r="D112" s="208"/>
      <c r="E112" s="212"/>
      <c r="F112" s="212"/>
      <c r="G112" s="212"/>
      <c r="H112" s="212"/>
      <c r="I112" s="208"/>
      <c r="J112" s="135"/>
      <c r="K112" s="135"/>
      <c r="L112" s="135"/>
      <c r="M112" s="135"/>
      <c r="N112" s="135"/>
      <c r="O112" s="135"/>
      <c r="P112" s="135"/>
      <c r="Q112" s="135"/>
      <c r="R112" s="135"/>
      <c r="S112" s="135"/>
      <c r="T112" s="135"/>
      <c r="U112" s="135"/>
      <c r="V112" s="135"/>
      <c r="W112" s="135"/>
      <c r="X112" s="135"/>
      <c r="Y112" s="135"/>
      <c r="Z112" s="135"/>
      <c r="AA112" s="135"/>
      <c r="AB112" s="135"/>
      <c r="AC112" s="135"/>
      <c r="AD112" s="135"/>
    </row>
    <row r="114" spans="2:42" x14ac:dyDescent="0.2">
      <c r="B114" s="8" t="s">
        <v>215</v>
      </c>
    </row>
    <row r="115" spans="2:42" x14ac:dyDescent="0.2">
      <c r="B115" s="211" t="s">
        <v>165</v>
      </c>
      <c r="C115" s="198"/>
      <c r="D115" s="198"/>
      <c r="E115" s="198"/>
      <c r="F115" s="198"/>
      <c r="G115" s="198"/>
      <c r="H115" s="198"/>
      <c r="I115" s="198"/>
      <c r="J115" s="198"/>
      <c r="K115" s="199">
        <v>1.1399999999999999</v>
      </c>
      <c r="L115" s="199"/>
      <c r="M115" s="198" t="s">
        <v>166</v>
      </c>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204">
        <v>19</v>
      </c>
      <c r="AJ115" s="204"/>
      <c r="AK115" s="198" t="s">
        <v>167</v>
      </c>
      <c r="AL115" s="198"/>
      <c r="AM115" s="198"/>
      <c r="AN115" s="198"/>
      <c r="AO115" s="198"/>
      <c r="AP115" s="224"/>
    </row>
    <row r="116" spans="2:42" x14ac:dyDescent="0.2">
      <c r="B116" s="220" t="s">
        <v>168</v>
      </c>
      <c r="C116" s="221"/>
      <c r="D116" s="221"/>
      <c r="E116" s="221"/>
      <c r="F116" s="221"/>
      <c r="G116" s="221"/>
      <c r="H116" s="221"/>
      <c r="I116" s="221"/>
      <c r="J116" s="221"/>
      <c r="K116" s="221"/>
      <c r="L116" s="221"/>
      <c r="M116" s="221"/>
      <c r="N116" s="221"/>
      <c r="O116" s="219">
        <v>24</v>
      </c>
      <c r="P116" s="219"/>
      <c r="Q116" s="221" t="s">
        <v>169</v>
      </c>
      <c r="R116" s="221"/>
      <c r="S116" s="221"/>
      <c r="T116" s="221"/>
      <c r="U116" s="221"/>
      <c r="V116" s="221"/>
      <c r="W116" s="221"/>
      <c r="X116" s="221"/>
      <c r="Y116" s="221"/>
      <c r="Z116" s="221"/>
      <c r="AA116" s="221"/>
      <c r="AB116" s="221"/>
      <c r="AC116" s="221"/>
      <c r="AD116" s="221"/>
      <c r="AE116" s="221"/>
      <c r="AF116" s="221"/>
      <c r="AG116" s="1"/>
      <c r="AH116" s="1"/>
      <c r="AI116" s="1"/>
      <c r="AJ116" s="1"/>
      <c r="AK116" s="1"/>
      <c r="AL116" s="1"/>
      <c r="AM116" s="1"/>
      <c r="AN116" s="1"/>
      <c r="AO116" s="1"/>
      <c r="AP116" s="19"/>
    </row>
    <row r="117" spans="2:42" x14ac:dyDescent="0.2">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row>
    <row r="118" spans="2:42" x14ac:dyDescent="0.2">
      <c r="B118" s="135" t="s">
        <v>170</v>
      </c>
      <c r="C118" s="135"/>
      <c r="D118" s="135"/>
      <c r="E118" s="135"/>
      <c r="F118" s="135"/>
      <c r="G118" s="135"/>
      <c r="H118" s="135"/>
      <c r="I118" s="135"/>
      <c r="J118" s="135"/>
      <c r="K118" s="135"/>
      <c r="L118" s="135"/>
      <c r="M118" s="135"/>
      <c r="N118" s="135"/>
      <c r="O118" s="135"/>
      <c r="P118" s="135"/>
      <c r="Q118" s="113" t="s">
        <v>176</v>
      </c>
      <c r="R118" s="113"/>
      <c r="S118" s="135"/>
      <c r="T118" s="135"/>
      <c r="U118" s="135"/>
      <c r="V118" s="135"/>
      <c r="W118" s="135"/>
      <c r="X118" s="135"/>
      <c r="Y118" s="135"/>
      <c r="Z118" s="135"/>
      <c r="AA118" s="135"/>
      <c r="AB118" s="135"/>
      <c r="AC118" s="135"/>
      <c r="AD118" s="135"/>
    </row>
    <row r="119" spans="2:42" x14ac:dyDescent="0.2">
      <c r="B119" s="208" t="s">
        <v>171</v>
      </c>
      <c r="C119" s="208"/>
      <c r="D119" s="208" t="s">
        <v>20</v>
      </c>
      <c r="E119" s="194">
        <v>0.8</v>
      </c>
      <c r="F119" s="194"/>
      <c r="G119" s="111" t="s">
        <v>21</v>
      </c>
      <c r="H119" s="194" t="s">
        <v>172</v>
      </c>
      <c r="I119" s="194"/>
      <c r="J119" s="135"/>
      <c r="K119" s="135"/>
      <c r="L119" s="135"/>
      <c r="M119" s="135"/>
      <c r="N119" s="135"/>
      <c r="O119" s="135"/>
      <c r="P119" s="135"/>
      <c r="Q119" s="208">
        <f t="shared" ref="Q119" si="63">O116</f>
        <v>24</v>
      </c>
      <c r="R119" s="208"/>
      <c r="S119" s="208" t="s">
        <v>4</v>
      </c>
      <c r="T119" s="194">
        <v>0.8</v>
      </c>
      <c r="U119" s="194"/>
      <c r="V119" s="111" t="s">
        <v>21</v>
      </c>
      <c r="W119" s="241">
        <f t="shared" ref="W119" si="64">E125</f>
        <v>25.36</v>
      </c>
      <c r="X119" s="241"/>
      <c r="Y119" s="241"/>
      <c r="Z119" s="135"/>
      <c r="AA119" s="135"/>
      <c r="AB119" s="135"/>
      <c r="AC119" s="135"/>
      <c r="AD119" s="135"/>
    </row>
    <row r="120" spans="2:42" x14ac:dyDescent="0.2">
      <c r="B120" s="208"/>
      <c r="C120" s="208"/>
      <c r="D120" s="208"/>
      <c r="E120" s="208" t="s">
        <v>173</v>
      </c>
      <c r="F120" s="208"/>
      <c r="G120" s="208"/>
      <c r="H120" s="208"/>
      <c r="I120" s="208"/>
      <c r="J120" s="135"/>
      <c r="K120" s="135"/>
      <c r="L120" s="135"/>
      <c r="M120" s="135"/>
      <c r="N120" s="135"/>
      <c r="O120" s="135"/>
      <c r="P120" s="135"/>
      <c r="Q120" s="208"/>
      <c r="R120" s="208"/>
      <c r="S120" s="208"/>
      <c r="T120" s="208" t="s">
        <v>173</v>
      </c>
      <c r="U120" s="208"/>
      <c r="V120" s="208"/>
      <c r="W120" s="208"/>
      <c r="X120" s="208"/>
      <c r="Y120" s="208"/>
      <c r="Z120" s="135"/>
      <c r="AA120" s="135"/>
      <c r="AB120" s="135"/>
      <c r="AC120" s="135"/>
      <c r="AD120" s="135"/>
    </row>
    <row r="121" spans="2:42" x14ac:dyDescent="0.2">
      <c r="B121" s="208" t="s">
        <v>172</v>
      </c>
      <c r="C121" s="208"/>
      <c r="D121" s="208" t="s">
        <v>20</v>
      </c>
      <c r="E121" s="194" t="s">
        <v>171</v>
      </c>
      <c r="F121" s="194"/>
      <c r="G121" s="111" t="s">
        <v>21</v>
      </c>
      <c r="H121" s="194" t="s">
        <v>173</v>
      </c>
      <c r="I121" s="194"/>
      <c r="J121" s="194"/>
      <c r="K121" s="135"/>
      <c r="L121" s="135"/>
      <c r="M121" s="135"/>
      <c r="N121" s="135"/>
      <c r="O121" s="135"/>
      <c r="P121" s="135"/>
      <c r="Q121" s="208" t="s">
        <v>179</v>
      </c>
      <c r="R121" s="208"/>
      <c r="S121" s="208" t="s">
        <v>4</v>
      </c>
      <c r="T121" s="208" t="s">
        <v>37</v>
      </c>
      <c r="U121" s="194">
        <v>0.8</v>
      </c>
      <c r="V121" s="194"/>
      <c r="W121" s="38" t="s">
        <v>21</v>
      </c>
      <c r="X121" s="241">
        <f t="shared" ref="X121" si="65">E125</f>
        <v>25.36</v>
      </c>
      <c r="Y121" s="194"/>
      <c r="Z121" s="194"/>
      <c r="AA121" s="208" t="s">
        <v>8</v>
      </c>
      <c r="AB121" s="135">
        <v>2</v>
      </c>
      <c r="AC121" s="135"/>
      <c r="AD121" s="135"/>
    </row>
    <row r="122" spans="2:42" x14ac:dyDescent="0.2">
      <c r="B122" s="208"/>
      <c r="C122" s="208"/>
      <c r="D122" s="208"/>
      <c r="E122" s="208">
        <v>0.8</v>
      </c>
      <c r="F122" s="208"/>
      <c r="G122" s="208"/>
      <c r="H122" s="208"/>
      <c r="I122" s="208"/>
      <c r="J122" s="208"/>
      <c r="K122" s="135"/>
      <c r="L122" s="135"/>
      <c r="M122" s="135"/>
      <c r="N122" s="135"/>
      <c r="O122" s="135"/>
      <c r="P122" s="135"/>
      <c r="Q122" s="208"/>
      <c r="R122" s="208"/>
      <c r="S122" s="208"/>
      <c r="T122" s="208"/>
      <c r="U122" s="208">
        <f t="shared" ref="U122" si="66">O116</f>
        <v>24</v>
      </c>
      <c r="V122" s="208"/>
      <c r="W122" s="208"/>
      <c r="X122" s="208"/>
      <c r="Y122" s="208"/>
      <c r="Z122" s="208"/>
      <c r="AA122" s="208"/>
      <c r="AB122" s="135"/>
      <c r="AC122" s="135"/>
      <c r="AD122" s="135"/>
    </row>
    <row r="123" spans="2:42" x14ac:dyDescent="0.2">
      <c r="B123" s="208" t="s">
        <v>172</v>
      </c>
      <c r="C123" s="208"/>
      <c r="D123" s="208" t="s">
        <v>20</v>
      </c>
      <c r="E123" s="194">
        <f t="shared" ref="E123" si="67">AI115</f>
        <v>19</v>
      </c>
      <c r="F123" s="194"/>
      <c r="G123" s="111" t="s">
        <v>21</v>
      </c>
      <c r="H123" s="194" t="s">
        <v>174</v>
      </c>
      <c r="I123" s="194"/>
      <c r="J123" s="194">
        <f t="shared" ref="J123" si="68">K115</f>
        <v>1.1399999999999999</v>
      </c>
      <c r="K123" s="194"/>
      <c r="L123" s="135"/>
      <c r="M123" s="135"/>
      <c r="N123" s="135"/>
      <c r="O123" s="135"/>
      <c r="P123" s="135"/>
      <c r="Q123" s="135"/>
      <c r="R123" s="135"/>
      <c r="S123" s="208" t="s">
        <v>4</v>
      </c>
      <c r="T123" s="212">
        <f t="shared" ref="T123" si="69">ROUND((U121*X121/U122)^2,2)</f>
        <v>0.71</v>
      </c>
      <c r="U123" s="212"/>
      <c r="V123" s="212"/>
      <c r="W123" s="212"/>
      <c r="X123" s="212"/>
      <c r="Y123" s="212"/>
      <c r="Z123" s="208" t="s">
        <v>25</v>
      </c>
      <c r="AA123" s="135"/>
      <c r="AB123" s="135"/>
      <c r="AC123" s="135"/>
      <c r="AD123" s="135"/>
    </row>
    <row r="124" spans="2:42" x14ac:dyDescent="0.2">
      <c r="B124" s="208"/>
      <c r="C124" s="208"/>
      <c r="D124" s="208"/>
      <c r="E124" s="208">
        <f t="shared" ref="E124" si="70">E119</f>
        <v>0.8</v>
      </c>
      <c r="F124" s="208"/>
      <c r="G124" s="208"/>
      <c r="H124" s="208"/>
      <c r="I124" s="208"/>
      <c r="J124" s="208"/>
      <c r="K124" s="135"/>
      <c r="L124" s="135"/>
      <c r="M124" s="135"/>
      <c r="N124" s="135"/>
      <c r="O124" s="135"/>
      <c r="P124" s="135"/>
      <c r="Q124" s="135"/>
      <c r="R124" s="135"/>
      <c r="S124" s="208"/>
      <c r="T124" s="212"/>
      <c r="U124" s="212"/>
      <c r="V124" s="212"/>
      <c r="W124" s="212"/>
      <c r="X124" s="212"/>
      <c r="Y124" s="212"/>
      <c r="Z124" s="208"/>
      <c r="AA124" s="135"/>
      <c r="AB124" s="135"/>
      <c r="AC124" s="135"/>
      <c r="AD124" s="135"/>
    </row>
    <row r="125" spans="2:42" x14ac:dyDescent="0.2">
      <c r="B125" s="135"/>
      <c r="C125" s="135"/>
      <c r="D125" s="208" t="s">
        <v>20</v>
      </c>
      <c r="E125" s="212">
        <f t="shared" ref="E125" si="71">ROUND(E123*SQRT(J123)/E124,2)</f>
        <v>25.36</v>
      </c>
      <c r="F125" s="212"/>
      <c r="G125" s="212"/>
      <c r="H125" s="212"/>
      <c r="I125" s="208" t="s">
        <v>175</v>
      </c>
      <c r="J125" s="135"/>
      <c r="K125" s="135"/>
      <c r="L125" s="135"/>
      <c r="M125" s="135"/>
      <c r="N125" s="135"/>
      <c r="O125" s="135"/>
      <c r="P125" s="135"/>
      <c r="Q125" s="135"/>
      <c r="R125" s="135"/>
      <c r="S125" s="135"/>
      <c r="T125" s="135"/>
      <c r="U125" s="135"/>
      <c r="V125" s="135"/>
      <c r="W125" s="135"/>
      <c r="X125" s="135"/>
      <c r="Y125" s="135"/>
      <c r="Z125" s="135"/>
      <c r="AA125" s="135"/>
      <c r="AB125" s="135"/>
      <c r="AC125" s="135"/>
      <c r="AD125" s="135"/>
    </row>
    <row r="126" spans="2:42" x14ac:dyDescent="0.2">
      <c r="B126" s="135"/>
      <c r="C126" s="135"/>
      <c r="D126" s="208"/>
      <c r="E126" s="212"/>
      <c r="F126" s="212"/>
      <c r="G126" s="212"/>
      <c r="H126" s="212"/>
      <c r="I126" s="208"/>
      <c r="J126" s="135"/>
      <c r="K126" s="135"/>
      <c r="L126" s="135"/>
      <c r="M126" s="135"/>
      <c r="N126" s="135"/>
      <c r="O126" s="135"/>
      <c r="P126" s="135"/>
      <c r="Q126" s="135"/>
      <c r="R126" s="135"/>
      <c r="S126" s="135"/>
      <c r="T126" s="135"/>
      <c r="U126" s="135"/>
      <c r="V126" s="135"/>
      <c r="W126" s="135"/>
      <c r="X126" s="135"/>
      <c r="Y126" s="135"/>
      <c r="Z126" s="135"/>
      <c r="AA126" s="135"/>
      <c r="AB126" s="135"/>
      <c r="AC126" s="135"/>
      <c r="AD126" s="135"/>
    </row>
    <row r="128" spans="2:42" x14ac:dyDescent="0.2">
      <c r="B128" s="8" t="s">
        <v>216</v>
      </c>
    </row>
    <row r="129" spans="2:42" x14ac:dyDescent="0.2">
      <c r="B129" s="211" t="s">
        <v>165</v>
      </c>
      <c r="C129" s="198"/>
      <c r="D129" s="198"/>
      <c r="E129" s="198"/>
      <c r="F129" s="198"/>
      <c r="G129" s="198"/>
      <c r="H129" s="198"/>
      <c r="I129" s="198"/>
      <c r="J129" s="198"/>
      <c r="K129" s="199">
        <v>1.27</v>
      </c>
      <c r="L129" s="199"/>
      <c r="M129" s="198" t="s">
        <v>166</v>
      </c>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204">
        <v>23</v>
      </c>
      <c r="AJ129" s="204"/>
      <c r="AK129" s="198" t="s">
        <v>167</v>
      </c>
      <c r="AL129" s="198"/>
      <c r="AM129" s="198"/>
      <c r="AN129" s="198"/>
      <c r="AO129" s="198"/>
      <c r="AP129" s="224"/>
    </row>
    <row r="130" spans="2:42" x14ac:dyDescent="0.2">
      <c r="B130" s="220" t="s">
        <v>168</v>
      </c>
      <c r="C130" s="221"/>
      <c r="D130" s="221"/>
      <c r="E130" s="221"/>
      <c r="F130" s="221"/>
      <c r="G130" s="221"/>
      <c r="H130" s="221"/>
      <c r="I130" s="221"/>
      <c r="J130" s="221"/>
      <c r="K130" s="221"/>
      <c r="L130" s="221"/>
      <c r="M130" s="221"/>
      <c r="N130" s="221"/>
      <c r="O130" s="219">
        <v>27</v>
      </c>
      <c r="P130" s="219"/>
      <c r="Q130" s="221" t="s">
        <v>169</v>
      </c>
      <c r="R130" s="221"/>
      <c r="S130" s="221"/>
      <c r="T130" s="221"/>
      <c r="U130" s="221"/>
      <c r="V130" s="221"/>
      <c r="W130" s="221"/>
      <c r="X130" s="221"/>
      <c r="Y130" s="221"/>
      <c r="Z130" s="221"/>
      <c r="AA130" s="221"/>
      <c r="AB130" s="221"/>
      <c r="AC130" s="221"/>
      <c r="AD130" s="221"/>
      <c r="AE130" s="221"/>
      <c r="AF130" s="221"/>
      <c r="AG130" s="1"/>
      <c r="AH130" s="1"/>
      <c r="AI130" s="1"/>
      <c r="AJ130" s="1"/>
      <c r="AK130" s="1"/>
      <c r="AL130" s="1"/>
      <c r="AM130" s="1"/>
      <c r="AN130" s="1"/>
      <c r="AO130" s="1"/>
      <c r="AP130" s="19"/>
    </row>
    <row r="131" spans="2:42" x14ac:dyDescent="0.2">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row>
    <row r="132" spans="2:42" x14ac:dyDescent="0.2">
      <c r="B132" s="135" t="s">
        <v>170</v>
      </c>
      <c r="C132" s="135"/>
      <c r="D132" s="135"/>
      <c r="E132" s="135"/>
      <c r="F132" s="135"/>
      <c r="G132" s="135"/>
      <c r="H132" s="135"/>
      <c r="I132" s="135"/>
      <c r="J132" s="135"/>
      <c r="K132" s="135"/>
      <c r="L132" s="135"/>
      <c r="M132" s="135"/>
      <c r="N132" s="135"/>
      <c r="O132" s="135"/>
      <c r="P132" s="135"/>
      <c r="Q132" s="113" t="s">
        <v>176</v>
      </c>
      <c r="R132" s="113"/>
      <c r="S132" s="135"/>
      <c r="T132" s="135"/>
      <c r="U132" s="135"/>
      <c r="V132" s="135"/>
      <c r="W132" s="135"/>
      <c r="X132" s="135"/>
      <c r="Y132" s="135"/>
      <c r="Z132" s="135"/>
      <c r="AA132" s="135"/>
      <c r="AB132" s="135"/>
      <c r="AC132" s="135"/>
      <c r="AD132" s="135"/>
    </row>
    <row r="133" spans="2:42" x14ac:dyDescent="0.2">
      <c r="B133" s="208" t="s">
        <v>171</v>
      </c>
      <c r="C133" s="208"/>
      <c r="D133" s="208" t="s">
        <v>20</v>
      </c>
      <c r="E133" s="194">
        <v>0.8</v>
      </c>
      <c r="F133" s="194"/>
      <c r="G133" s="111" t="s">
        <v>21</v>
      </c>
      <c r="H133" s="194" t="s">
        <v>172</v>
      </c>
      <c r="I133" s="194"/>
      <c r="J133" s="135"/>
      <c r="K133" s="135"/>
      <c r="L133" s="135"/>
      <c r="M133" s="135"/>
      <c r="N133" s="135"/>
      <c r="O133" s="135"/>
      <c r="P133" s="135"/>
      <c r="Q133" s="208">
        <f t="shared" ref="Q133" si="72">O130</f>
        <v>27</v>
      </c>
      <c r="R133" s="208"/>
      <c r="S133" s="208" t="s">
        <v>4</v>
      </c>
      <c r="T133" s="194">
        <v>0.8</v>
      </c>
      <c r="U133" s="194"/>
      <c r="V133" s="111" t="s">
        <v>21</v>
      </c>
      <c r="W133" s="241">
        <f t="shared" ref="W133" si="73">E139</f>
        <v>32.4</v>
      </c>
      <c r="X133" s="241"/>
      <c r="Y133" s="241"/>
      <c r="Z133" s="135"/>
      <c r="AA133" s="135"/>
      <c r="AB133" s="135"/>
      <c r="AC133" s="135"/>
      <c r="AD133" s="135"/>
    </row>
    <row r="134" spans="2:42" x14ac:dyDescent="0.2">
      <c r="B134" s="208"/>
      <c r="C134" s="208"/>
      <c r="D134" s="208"/>
      <c r="E134" s="208" t="s">
        <v>173</v>
      </c>
      <c r="F134" s="208"/>
      <c r="G134" s="208"/>
      <c r="H134" s="208"/>
      <c r="I134" s="208"/>
      <c r="J134" s="135"/>
      <c r="K134" s="135"/>
      <c r="L134" s="135"/>
      <c r="M134" s="135"/>
      <c r="N134" s="135"/>
      <c r="O134" s="135"/>
      <c r="P134" s="135"/>
      <c r="Q134" s="208"/>
      <c r="R134" s="208"/>
      <c r="S134" s="208"/>
      <c r="T134" s="208" t="s">
        <v>173</v>
      </c>
      <c r="U134" s="208"/>
      <c r="V134" s="208"/>
      <c r="W134" s="208"/>
      <c r="X134" s="208"/>
      <c r="Y134" s="208"/>
      <c r="Z134" s="135"/>
      <c r="AA134" s="135"/>
      <c r="AB134" s="135"/>
      <c r="AC134" s="135"/>
      <c r="AD134" s="135"/>
    </row>
    <row r="135" spans="2:42" x14ac:dyDescent="0.2">
      <c r="B135" s="208" t="s">
        <v>172</v>
      </c>
      <c r="C135" s="208"/>
      <c r="D135" s="208" t="s">
        <v>20</v>
      </c>
      <c r="E135" s="194" t="s">
        <v>171</v>
      </c>
      <c r="F135" s="194"/>
      <c r="G135" s="111" t="s">
        <v>21</v>
      </c>
      <c r="H135" s="194" t="s">
        <v>173</v>
      </c>
      <c r="I135" s="194"/>
      <c r="J135" s="194"/>
      <c r="K135" s="135"/>
      <c r="L135" s="135"/>
      <c r="M135" s="135"/>
      <c r="N135" s="135"/>
      <c r="O135" s="135"/>
      <c r="P135" s="135"/>
      <c r="Q135" s="208" t="s">
        <v>179</v>
      </c>
      <c r="R135" s="208"/>
      <c r="S135" s="208" t="s">
        <v>4</v>
      </c>
      <c r="T135" s="208" t="s">
        <v>37</v>
      </c>
      <c r="U135" s="194">
        <v>0.8</v>
      </c>
      <c r="V135" s="194"/>
      <c r="W135" s="38" t="s">
        <v>21</v>
      </c>
      <c r="X135" s="241">
        <f t="shared" ref="X135" si="74">E139</f>
        <v>32.4</v>
      </c>
      <c r="Y135" s="194"/>
      <c r="Z135" s="194"/>
      <c r="AA135" s="208" t="s">
        <v>8</v>
      </c>
      <c r="AB135" s="135">
        <v>2</v>
      </c>
      <c r="AC135" s="135"/>
      <c r="AD135" s="135"/>
    </row>
    <row r="136" spans="2:42" x14ac:dyDescent="0.2">
      <c r="B136" s="208"/>
      <c r="C136" s="208"/>
      <c r="D136" s="208"/>
      <c r="E136" s="208">
        <v>0.8</v>
      </c>
      <c r="F136" s="208"/>
      <c r="G136" s="208"/>
      <c r="H136" s="208"/>
      <c r="I136" s="208"/>
      <c r="J136" s="208"/>
      <c r="K136" s="135"/>
      <c r="L136" s="135"/>
      <c r="M136" s="135"/>
      <c r="N136" s="135"/>
      <c r="O136" s="135"/>
      <c r="P136" s="135"/>
      <c r="Q136" s="208"/>
      <c r="R136" s="208"/>
      <c r="S136" s="208"/>
      <c r="T136" s="208"/>
      <c r="U136" s="208">
        <f t="shared" ref="U136" si="75">O130</f>
        <v>27</v>
      </c>
      <c r="V136" s="208"/>
      <c r="W136" s="208"/>
      <c r="X136" s="208"/>
      <c r="Y136" s="208"/>
      <c r="Z136" s="208"/>
      <c r="AA136" s="208"/>
      <c r="AB136" s="135"/>
      <c r="AC136" s="135"/>
      <c r="AD136" s="135"/>
    </row>
    <row r="137" spans="2:42" x14ac:dyDescent="0.2">
      <c r="B137" s="208" t="s">
        <v>172</v>
      </c>
      <c r="C137" s="208"/>
      <c r="D137" s="208" t="s">
        <v>20</v>
      </c>
      <c r="E137" s="194">
        <f t="shared" ref="E137" si="76">AI129</f>
        <v>23</v>
      </c>
      <c r="F137" s="194"/>
      <c r="G137" s="111" t="s">
        <v>21</v>
      </c>
      <c r="H137" s="194" t="s">
        <v>174</v>
      </c>
      <c r="I137" s="194"/>
      <c r="J137" s="194">
        <f t="shared" ref="J137" si="77">K129</f>
        <v>1.27</v>
      </c>
      <c r="K137" s="194"/>
      <c r="L137" s="135"/>
      <c r="M137" s="135"/>
      <c r="N137" s="135"/>
      <c r="O137" s="135"/>
      <c r="P137" s="135"/>
      <c r="Q137" s="135"/>
      <c r="R137" s="135"/>
      <c r="S137" s="208" t="s">
        <v>4</v>
      </c>
      <c r="T137" s="212">
        <f t="shared" ref="T137" si="78">ROUND((U135*X135/U136)^2,2)</f>
        <v>0.92</v>
      </c>
      <c r="U137" s="212"/>
      <c r="V137" s="212"/>
      <c r="W137" s="212"/>
      <c r="X137" s="212"/>
      <c r="Y137" s="212"/>
      <c r="Z137" s="208" t="s">
        <v>25</v>
      </c>
      <c r="AA137" s="135"/>
      <c r="AB137" s="135"/>
      <c r="AC137" s="135"/>
      <c r="AD137" s="135"/>
    </row>
    <row r="138" spans="2:42" x14ac:dyDescent="0.2">
      <c r="B138" s="208"/>
      <c r="C138" s="208"/>
      <c r="D138" s="208"/>
      <c r="E138" s="208">
        <f t="shared" ref="E138" si="79">E133</f>
        <v>0.8</v>
      </c>
      <c r="F138" s="208"/>
      <c r="G138" s="208"/>
      <c r="H138" s="208"/>
      <c r="I138" s="208"/>
      <c r="J138" s="208"/>
      <c r="K138" s="135"/>
      <c r="L138" s="135"/>
      <c r="M138" s="135"/>
      <c r="N138" s="135"/>
      <c r="O138" s="135"/>
      <c r="P138" s="135"/>
      <c r="Q138" s="135"/>
      <c r="R138" s="135"/>
      <c r="S138" s="208"/>
      <c r="T138" s="212"/>
      <c r="U138" s="212"/>
      <c r="V138" s="212"/>
      <c r="W138" s="212"/>
      <c r="X138" s="212"/>
      <c r="Y138" s="212"/>
      <c r="Z138" s="208"/>
      <c r="AA138" s="135"/>
      <c r="AB138" s="135"/>
      <c r="AC138" s="135"/>
      <c r="AD138" s="135"/>
    </row>
    <row r="139" spans="2:42" x14ac:dyDescent="0.2">
      <c r="B139" s="135"/>
      <c r="C139" s="135"/>
      <c r="D139" s="208" t="s">
        <v>20</v>
      </c>
      <c r="E139" s="212">
        <f t="shared" ref="E139" si="80">ROUND(E137*SQRT(J137)/E138,2)</f>
        <v>32.4</v>
      </c>
      <c r="F139" s="212"/>
      <c r="G139" s="212"/>
      <c r="H139" s="212"/>
      <c r="I139" s="208" t="s">
        <v>175</v>
      </c>
      <c r="J139" s="135"/>
      <c r="K139" s="135"/>
      <c r="L139" s="135"/>
      <c r="M139" s="135"/>
      <c r="N139" s="135"/>
      <c r="O139" s="135"/>
      <c r="P139" s="135"/>
      <c r="Q139" s="135"/>
      <c r="R139" s="135"/>
      <c r="S139" s="135"/>
      <c r="T139" s="135"/>
      <c r="U139" s="135"/>
      <c r="V139" s="135"/>
      <c r="W139" s="135"/>
      <c r="X139" s="135"/>
      <c r="Y139" s="135"/>
      <c r="Z139" s="135"/>
      <c r="AA139" s="135"/>
      <c r="AB139" s="135"/>
      <c r="AC139" s="135"/>
      <c r="AD139" s="135"/>
    </row>
    <row r="140" spans="2:42" x14ac:dyDescent="0.2">
      <c r="B140" s="135"/>
      <c r="C140" s="135"/>
      <c r="D140" s="208"/>
      <c r="E140" s="212"/>
      <c r="F140" s="212"/>
      <c r="G140" s="212"/>
      <c r="H140" s="212"/>
      <c r="I140" s="208"/>
      <c r="J140" s="135"/>
      <c r="K140" s="135"/>
      <c r="L140" s="135"/>
      <c r="M140" s="135"/>
      <c r="N140" s="135"/>
      <c r="O140" s="135"/>
      <c r="P140" s="135"/>
      <c r="Q140" s="135"/>
      <c r="R140" s="135"/>
      <c r="S140" s="135"/>
      <c r="T140" s="135"/>
      <c r="U140" s="135"/>
      <c r="V140" s="135"/>
      <c r="W140" s="135"/>
      <c r="X140" s="135"/>
      <c r="Y140" s="135"/>
      <c r="Z140" s="135"/>
      <c r="AA140" s="135"/>
      <c r="AB140" s="135"/>
      <c r="AC140" s="135"/>
      <c r="AD140" s="135"/>
    </row>
    <row r="142" spans="2:42" x14ac:dyDescent="0.2">
      <c r="B142" s="8" t="s">
        <v>376</v>
      </c>
    </row>
    <row r="143" spans="2:42" x14ac:dyDescent="0.2">
      <c r="B143" s="211" t="s">
        <v>165</v>
      </c>
      <c r="C143" s="198"/>
      <c r="D143" s="198"/>
      <c r="E143" s="198"/>
      <c r="F143" s="198"/>
      <c r="G143" s="198"/>
      <c r="H143" s="198"/>
      <c r="I143" s="198"/>
      <c r="J143" s="198"/>
      <c r="K143" s="199">
        <v>1.1499999999999999</v>
      </c>
      <c r="L143" s="199"/>
      <c r="M143" s="198" t="s">
        <v>166</v>
      </c>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204">
        <v>21</v>
      </c>
      <c r="AJ143" s="204"/>
      <c r="AK143" s="198" t="s">
        <v>167</v>
      </c>
      <c r="AL143" s="198"/>
      <c r="AM143" s="198"/>
      <c r="AN143" s="198"/>
      <c r="AO143" s="198"/>
      <c r="AP143" s="224"/>
    </row>
    <row r="144" spans="2:42" x14ac:dyDescent="0.2">
      <c r="B144" s="220" t="s">
        <v>168</v>
      </c>
      <c r="C144" s="221"/>
      <c r="D144" s="221"/>
      <c r="E144" s="221"/>
      <c r="F144" s="221"/>
      <c r="G144" s="221"/>
      <c r="H144" s="221"/>
      <c r="I144" s="221"/>
      <c r="J144" s="221"/>
      <c r="K144" s="221"/>
      <c r="L144" s="221"/>
      <c r="M144" s="221"/>
      <c r="N144" s="221"/>
      <c r="O144" s="219">
        <v>25</v>
      </c>
      <c r="P144" s="219"/>
      <c r="Q144" s="221" t="s">
        <v>169</v>
      </c>
      <c r="R144" s="221"/>
      <c r="S144" s="221"/>
      <c r="T144" s="221"/>
      <c r="U144" s="221"/>
      <c r="V144" s="221"/>
      <c r="W144" s="221"/>
      <c r="X144" s="221"/>
      <c r="Y144" s="221"/>
      <c r="Z144" s="221"/>
      <c r="AA144" s="221"/>
      <c r="AB144" s="221"/>
      <c r="AC144" s="221"/>
      <c r="AD144" s="221"/>
      <c r="AE144" s="221"/>
      <c r="AF144" s="221"/>
      <c r="AG144" s="1"/>
      <c r="AH144" s="1"/>
      <c r="AI144" s="1"/>
      <c r="AJ144" s="1"/>
      <c r="AK144" s="1"/>
      <c r="AL144" s="1"/>
      <c r="AM144" s="1"/>
      <c r="AN144" s="1"/>
      <c r="AO144" s="1"/>
      <c r="AP144" s="19"/>
    </row>
    <row r="145" spans="2:42" x14ac:dyDescent="0.2">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row>
    <row r="146" spans="2:42" x14ac:dyDescent="0.2">
      <c r="B146" s="135" t="s">
        <v>170</v>
      </c>
      <c r="C146" s="135"/>
      <c r="D146" s="135"/>
      <c r="E146" s="135"/>
      <c r="F146" s="135"/>
      <c r="G146" s="135"/>
      <c r="H146" s="135"/>
      <c r="I146" s="135"/>
      <c r="J146" s="135"/>
      <c r="K146" s="135"/>
      <c r="L146" s="135"/>
      <c r="M146" s="135"/>
      <c r="N146" s="135"/>
      <c r="O146" s="135"/>
      <c r="P146" s="135"/>
      <c r="Q146" s="113" t="s">
        <v>176</v>
      </c>
      <c r="R146" s="113"/>
      <c r="S146" s="135"/>
      <c r="T146" s="135"/>
      <c r="U146" s="135"/>
      <c r="V146" s="135"/>
      <c r="W146" s="135"/>
      <c r="X146" s="135"/>
      <c r="Y146" s="135"/>
      <c r="Z146" s="135"/>
      <c r="AA146" s="135"/>
      <c r="AB146" s="135"/>
      <c r="AC146" s="135"/>
      <c r="AD146" s="135"/>
    </row>
    <row r="147" spans="2:42" x14ac:dyDescent="0.2">
      <c r="B147" s="208" t="s">
        <v>171</v>
      </c>
      <c r="C147" s="208"/>
      <c r="D147" s="208" t="s">
        <v>20</v>
      </c>
      <c r="E147" s="194">
        <v>0.8</v>
      </c>
      <c r="F147" s="194"/>
      <c r="G147" s="111" t="s">
        <v>21</v>
      </c>
      <c r="H147" s="194" t="s">
        <v>172</v>
      </c>
      <c r="I147" s="194"/>
      <c r="J147" s="135"/>
      <c r="K147" s="135"/>
      <c r="L147" s="135"/>
      <c r="M147" s="135"/>
      <c r="N147" s="135"/>
      <c r="O147" s="135"/>
      <c r="P147" s="135"/>
      <c r="Q147" s="208">
        <f t="shared" ref="Q147" si="81">O144</f>
        <v>25</v>
      </c>
      <c r="R147" s="208"/>
      <c r="S147" s="208" t="s">
        <v>4</v>
      </c>
      <c r="T147" s="194">
        <v>0.8</v>
      </c>
      <c r="U147" s="194"/>
      <c r="V147" s="111" t="s">
        <v>21</v>
      </c>
      <c r="W147" s="241">
        <f t="shared" ref="W147" si="82">E153</f>
        <v>28.15</v>
      </c>
      <c r="X147" s="241"/>
      <c r="Y147" s="241"/>
      <c r="Z147" s="135"/>
      <c r="AA147" s="135"/>
      <c r="AB147" s="135"/>
      <c r="AC147" s="135"/>
      <c r="AD147" s="135"/>
    </row>
    <row r="148" spans="2:42" x14ac:dyDescent="0.2">
      <c r="B148" s="208"/>
      <c r="C148" s="208"/>
      <c r="D148" s="208"/>
      <c r="E148" s="208" t="s">
        <v>173</v>
      </c>
      <c r="F148" s="208"/>
      <c r="G148" s="208"/>
      <c r="H148" s="208"/>
      <c r="I148" s="208"/>
      <c r="J148" s="135"/>
      <c r="K148" s="135"/>
      <c r="L148" s="135"/>
      <c r="M148" s="135"/>
      <c r="N148" s="135"/>
      <c r="O148" s="135"/>
      <c r="P148" s="135"/>
      <c r="Q148" s="208"/>
      <c r="R148" s="208"/>
      <c r="S148" s="208"/>
      <c r="T148" s="208" t="s">
        <v>173</v>
      </c>
      <c r="U148" s="208"/>
      <c r="V148" s="208"/>
      <c r="W148" s="208"/>
      <c r="X148" s="208"/>
      <c r="Y148" s="208"/>
      <c r="Z148" s="135"/>
      <c r="AA148" s="135"/>
      <c r="AB148" s="135"/>
      <c r="AC148" s="135"/>
      <c r="AD148" s="135"/>
    </row>
    <row r="149" spans="2:42" x14ac:dyDescent="0.2">
      <c r="B149" s="208" t="s">
        <v>172</v>
      </c>
      <c r="C149" s="208"/>
      <c r="D149" s="208" t="s">
        <v>20</v>
      </c>
      <c r="E149" s="194" t="s">
        <v>171</v>
      </c>
      <c r="F149" s="194"/>
      <c r="G149" s="111" t="s">
        <v>21</v>
      </c>
      <c r="H149" s="194" t="s">
        <v>173</v>
      </c>
      <c r="I149" s="194"/>
      <c r="J149" s="194"/>
      <c r="K149" s="135"/>
      <c r="L149" s="135"/>
      <c r="M149" s="135"/>
      <c r="N149" s="135"/>
      <c r="O149" s="135"/>
      <c r="P149" s="135"/>
      <c r="Q149" s="208" t="s">
        <v>179</v>
      </c>
      <c r="R149" s="208"/>
      <c r="S149" s="208" t="s">
        <v>4</v>
      </c>
      <c r="T149" s="208" t="s">
        <v>37</v>
      </c>
      <c r="U149" s="194">
        <v>0.8</v>
      </c>
      <c r="V149" s="194"/>
      <c r="W149" s="38" t="s">
        <v>21</v>
      </c>
      <c r="X149" s="241">
        <f t="shared" ref="X149" si="83">E153</f>
        <v>28.15</v>
      </c>
      <c r="Y149" s="194"/>
      <c r="Z149" s="194"/>
      <c r="AA149" s="208" t="s">
        <v>8</v>
      </c>
      <c r="AB149" s="135">
        <v>2</v>
      </c>
      <c r="AC149" s="135"/>
      <c r="AD149" s="135"/>
    </row>
    <row r="150" spans="2:42" x14ac:dyDescent="0.2">
      <c r="B150" s="208"/>
      <c r="C150" s="208"/>
      <c r="D150" s="208"/>
      <c r="E150" s="208">
        <v>0.8</v>
      </c>
      <c r="F150" s="208"/>
      <c r="G150" s="208"/>
      <c r="H150" s="208"/>
      <c r="I150" s="208"/>
      <c r="J150" s="208"/>
      <c r="K150" s="135"/>
      <c r="L150" s="135"/>
      <c r="M150" s="135"/>
      <c r="N150" s="135"/>
      <c r="O150" s="135"/>
      <c r="P150" s="135"/>
      <c r="Q150" s="208"/>
      <c r="R150" s="208"/>
      <c r="S150" s="208"/>
      <c r="T150" s="208"/>
      <c r="U150" s="208">
        <f t="shared" ref="U150" si="84">O144</f>
        <v>25</v>
      </c>
      <c r="V150" s="208"/>
      <c r="W150" s="208"/>
      <c r="X150" s="208"/>
      <c r="Y150" s="208"/>
      <c r="Z150" s="208"/>
      <c r="AA150" s="208"/>
      <c r="AB150" s="135"/>
      <c r="AC150" s="135"/>
      <c r="AD150" s="135"/>
    </row>
    <row r="151" spans="2:42" x14ac:dyDescent="0.2">
      <c r="B151" s="208" t="s">
        <v>172</v>
      </c>
      <c r="C151" s="208"/>
      <c r="D151" s="208" t="s">
        <v>20</v>
      </c>
      <c r="E151" s="194">
        <f t="shared" ref="E151" si="85">AI143</f>
        <v>21</v>
      </c>
      <c r="F151" s="194"/>
      <c r="G151" s="111" t="s">
        <v>21</v>
      </c>
      <c r="H151" s="194" t="s">
        <v>174</v>
      </c>
      <c r="I151" s="194"/>
      <c r="J151" s="194">
        <f t="shared" ref="J151" si="86">K143</f>
        <v>1.1499999999999999</v>
      </c>
      <c r="K151" s="194"/>
      <c r="L151" s="135"/>
      <c r="M151" s="135"/>
      <c r="N151" s="135"/>
      <c r="O151" s="135"/>
      <c r="P151" s="135"/>
      <c r="Q151" s="135"/>
      <c r="R151" s="135"/>
      <c r="S151" s="208" t="s">
        <v>4</v>
      </c>
      <c r="T151" s="212">
        <f t="shared" ref="T151" si="87">ROUND((U149*X149/U150)^2,2)</f>
        <v>0.81</v>
      </c>
      <c r="U151" s="212"/>
      <c r="V151" s="212"/>
      <c r="W151" s="212"/>
      <c r="X151" s="212"/>
      <c r="Y151" s="212"/>
      <c r="Z151" s="208" t="s">
        <v>25</v>
      </c>
      <c r="AA151" s="135"/>
      <c r="AB151" s="135"/>
      <c r="AC151" s="135"/>
      <c r="AD151" s="135"/>
    </row>
    <row r="152" spans="2:42" x14ac:dyDescent="0.2">
      <c r="B152" s="208"/>
      <c r="C152" s="208"/>
      <c r="D152" s="208"/>
      <c r="E152" s="208">
        <f t="shared" ref="E152" si="88">E147</f>
        <v>0.8</v>
      </c>
      <c r="F152" s="208"/>
      <c r="G152" s="208"/>
      <c r="H152" s="208"/>
      <c r="I152" s="208"/>
      <c r="J152" s="208"/>
      <c r="K152" s="135"/>
      <c r="L152" s="135"/>
      <c r="M152" s="135"/>
      <c r="N152" s="135"/>
      <c r="O152" s="135"/>
      <c r="P152" s="135"/>
      <c r="Q152" s="135"/>
      <c r="R152" s="135"/>
      <c r="S152" s="208"/>
      <c r="T152" s="212"/>
      <c r="U152" s="212"/>
      <c r="V152" s="212"/>
      <c r="W152" s="212"/>
      <c r="X152" s="212"/>
      <c r="Y152" s="212"/>
      <c r="Z152" s="208"/>
      <c r="AA152" s="135"/>
      <c r="AB152" s="135"/>
      <c r="AC152" s="135"/>
      <c r="AD152" s="135"/>
    </row>
    <row r="153" spans="2:42" x14ac:dyDescent="0.2">
      <c r="B153" s="135"/>
      <c r="C153" s="135"/>
      <c r="D153" s="208" t="s">
        <v>20</v>
      </c>
      <c r="E153" s="212">
        <f t="shared" ref="E153" si="89">ROUND(E151*SQRT(J151)/E152,2)</f>
        <v>28.15</v>
      </c>
      <c r="F153" s="212"/>
      <c r="G153" s="212"/>
      <c r="H153" s="212"/>
      <c r="I153" s="208" t="s">
        <v>175</v>
      </c>
      <c r="J153" s="135"/>
      <c r="K153" s="135"/>
      <c r="L153" s="135"/>
      <c r="M153" s="135"/>
      <c r="N153" s="135"/>
      <c r="O153" s="135"/>
      <c r="P153" s="135"/>
      <c r="Q153" s="135"/>
      <c r="R153" s="135"/>
      <c r="S153" s="135"/>
      <c r="T153" s="135"/>
      <c r="U153" s="135"/>
      <c r="V153" s="135"/>
      <c r="W153" s="135"/>
      <c r="X153" s="135"/>
      <c r="Y153" s="135"/>
      <c r="Z153" s="135"/>
      <c r="AA153" s="135"/>
      <c r="AB153" s="135"/>
      <c r="AC153" s="135"/>
      <c r="AD153" s="135"/>
    </row>
    <row r="154" spans="2:42" x14ac:dyDescent="0.2">
      <c r="B154" s="135"/>
      <c r="C154" s="135"/>
      <c r="D154" s="208"/>
      <c r="E154" s="212"/>
      <c r="F154" s="212"/>
      <c r="G154" s="212"/>
      <c r="H154" s="212"/>
      <c r="I154" s="208"/>
      <c r="J154" s="135"/>
      <c r="K154" s="135"/>
      <c r="L154" s="135"/>
      <c r="M154" s="135"/>
      <c r="N154" s="135"/>
      <c r="O154" s="135"/>
      <c r="P154" s="135"/>
      <c r="Q154" s="135"/>
      <c r="R154" s="135"/>
      <c r="S154" s="135"/>
      <c r="T154" s="135"/>
      <c r="U154" s="135"/>
      <c r="V154" s="135"/>
      <c r="W154" s="135"/>
      <c r="X154" s="135"/>
      <c r="Y154" s="135"/>
      <c r="Z154" s="135"/>
      <c r="AA154" s="135"/>
      <c r="AB154" s="135"/>
      <c r="AC154" s="135"/>
      <c r="AD154" s="135"/>
    </row>
    <row r="156" spans="2:42" x14ac:dyDescent="0.2">
      <c r="B156" s="8" t="s">
        <v>377</v>
      </c>
    </row>
    <row r="157" spans="2:42" x14ac:dyDescent="0.2">
      <c r="B157" s="211" t="s">
        <v>165</v>
      </c>
      <c r="C157" s="198"/>
      <c r="D157" s="198"/>
      <c r="E157" s="198"/>
      <c r="F157" s="198"/>
      <c r="G157" s="198"/>
      <c r="H157" s="198"/>
      <c r="I157" s="198"/>
      <c r="J157" s="198"/>
      <c r="K157" s="199">
        <v>1.32</v>
      </c>
      <c r="L157" s="199"/>
      <c r="M157" s="198" t="s">
        <v>166</v>
      </c>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204">
        <v>22</v>
      </c>
      <c r="AJ157" s="204"/>
      <c r="AK157" s="198" t="s">
        <v>167</v>
      </c>
      <c r="AL157" s="198"/>
      <c r="AM157" s="198"/>
      <c r="AN157" s="198"/>
      <c r="AO157" s="198"/>
      <c r="AP157" s="224"/>
    </row>
    <row r="158" spans="2:42" x14ac:dyDescent="0.2">
      <c r="B158" s="220" t="s">
        <v>168</v>
      </c>
      <c r="C158" s="221"/>
      <c r="D158" s="221"/>
      <c r="E158" s="221"/>
      <c r="F158" s="221"/>
      <c r="G158" s="221"/>
      <c r="H158" s="221"/>
      <c r="I158" s="221"/>
      <c r="J158" s="221"/>
      <c r="K158" s="221"/>
      <c r="L158" s="221"/>
      <c r="M158" s="221"/>
      <c r="N158" s="221"/>
      <c r="O158" s="219">
        <v>26</v>
      </c>
      <c r="P158" s="219"/>
      <c r="Q158" s="221" t="s">
        <v>169</v>
      </c>
      <c r="R158" s="221"/>
      <c r="S158" s="221"/>
      <c r="T158" s="221"/>
      <c r="U158" s="221"/>
      <c r="V158" s="221"/>
      <c r="W158" s="221"/>
      <c r="X158" s="221"/>
      <c r="Y158" s="221"/>
      <c r="Z158" s="221"/>
      <c r="AA158" s="221"/>
      <c r="AB158" s="221"/>
      <c r="AC158" s="221"/>
      <c r="AD158" s="221"/>
      <c r="AE158" s="221"/>
      <c r="AF158" s="221"/>
      <c r="AG158" s="1"/>
      <c r="AH158" s="1"/>
      <c r="AI158" s="1"/>
      <c r="AJ158" s="1"/>
      <c r="AK158" s="1"/>
      <c r="AL158" s="1"/>
      <c r="AM158" s="1"/>
      <c r="AN158" s="1"/>
      <c r="AO158" s="1"/>
      <c r="AP158" s="19"/>
    </row>
    <row r="159" spans="2:42" x14ac:dyDescent="0.2">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row>
    <row r="160" spans="2:42" x14ac:dyDescent="0.2">
      <c r="B160" s="135" t="s">
        <v>170</v>
      </c>
      <c r="C160" s="135"/>
      <c r="D160" s="135"/>
      <c r="E160" s="135"/>
      <c r="F160" s="135"/>
      <c r="G160" s="135"/>
      <c r="H160" s="135"/>
      <c r="I160" s="135"/>
      <c r="J160" s="135"/>
      <c r="K160" s="135"/>
      <c r="L160" s="135"/>
      <c r="M160" s="135"/>
      <c r="N160" s="135"/>
      <c r="O160" s="135"/>
      <c r="P160" s="135"/>
      <c r="Q160" s="113" t="s">
        <v>176</v>
      </c>
      <c r="R160" s="113"/>
      <c r="S160" s="135"/>
      <c r="T160" s="135"/>
      <c r="U160" s="135"/>
      <c r="V160" s="135"/>
      <c r="W160" s="135"/>
      <c r="X160" s="135"/>
      <c r="Y160" s="135"/>
      <c r="Z160" s="135"/>
      <c r="AA160" s="135"/>
      <c r="AB160" s="135"/>
      <c r="AC160" s="135"/>
      <c r="AD160" s="135"/>
    </row>
    <row r="161" spans="2:42" x14ac:dyDescent="0.2">
      <c r="B161" s="208" t="s">
        <v>171</v>
      </c>
      <c r="C161" s="208"/>
      <c r="D161" s="208" t="s">
        <v>20</v>
      </c>
      <c r="E161" s="194">
        <v>0.8</v>
      </c>
      <c r="F161" s="194"/>
      <c r="G161" s="111" t="s">
        <v>21</v>
      </c>
      <c r="H161" s="194" t="s">
        <v>172</v>
      </c>
      <c r="I161" s="194"/>
      <c r="J161" s="135"/>
      <c r="K161" s="135"/>
      <c r="L161" s="135"/>
      <c r="M161" s="135"/>
      <c r="N161" s="135"/>
      <c r="O161" s="135"/>
      <c r="P161" s="135"/>
      <c r="Q161" s="208">
        <f t="shared" ref="Q161" si="90">O158</f>
        <v>26</v>
      </c>
      <c r="R161" s="208"/>
      <c r="S161" s="208" t="s">
        <v>4</v>
      </c>
      <c r="T161" s="194">
        <v>0.8</v>
      </c>
      <c r="U161" s="194"/>
      <c r="V161" s="111" t="s">
        <v>21</v>
      </c>
      <c r="W161" s="241">
        <f t="shared" ref="W161" si="91">E167</f>
        <v>31.6</v>
      </c>
      <c r="X161" s="241"/>
      <c r="Y161" s="241"/>
      <c r="Z161" s="135"/>
      <c r="AA161" s="135"/>
      <c r="AB161" s="135"/>
      <c r="AC161" s="135"/>
      <c r="AD161" s="135"/>
    </row>
    <row r="162" spans="2:42" x14ac:dyDescent="0.2">
      <c r="B162" s="208"/>
      <c r="C162" s="208"/>
      <c r="D162" s="208"/>
      <c r="E162" s="208" t="s">
        <v>173</v>
      </c>
      <c r="F162" s="208"/>
      <c r="G162" s="208"/>
      <c r="H162" s="208"/>
      <c r="I162" s="208"/>
      <c r="J162" s="135"/>
      <c r="K162" s="135"/>
      <c r="L162" s="135"/>
      <c r="M162" s="135"/>
      <c r="N162" s="135"/>
      <c r="O162" s="135"/>
      <c r="P162" s="135"/>
      <c r="Q162" s="208"/>
      <c r="R162" s="208"/>
      <c r="S162" s="208"/>
      <c r="T162" s="208" t="s">
        <v>173</v>
      </c>
      <c r="U162" s="208"/>
      <c r="V162" s="208"/>
      <c r="W162" s="208"/>
      <c r="X162" s="208"/>
      <c r="Y162" s="208"/>
      <c r="Z162" s="135"/>
      <c r="AA162" s="135"/>
      <c r="AB162" s="135"/>
      <c r="AC162" s="135"/>
      <c r="AD162" s="135"/>
    </row>
    <row r="163" spans="2:42" x14ac:dyDescent="0.2">
      <c r="B163" s="208" t="s">
        <v>172</v>
      </c>
      <c r="C163" s="208"/>
      <c r="D163" s="208" t="s">
        <v>20</v>
      </c>
      <c r="E163" s="194" t="s">
        <v>171</v>
      </c>
      <c r="F163" s="194"/>
      <c r="G163" s="111" t="s">
        <v>21</v>
      </c>
      <c r="H163" s="194" t="s">
        <v>173</v>
      </c>
      <c r="I163" s="194"/>
      <c r="J163" s="194"/>
      <c r="K163" s="135"/>
      <c r="L163" s="135"/>
      <c r="M163" s="135"/>
      <c r="N163" s="135"/>
      <c r="O163" s="135"/>
      <c r="P163" s="135"/>
      <c r="Q163" s="208" t="s">
        <v>179</v>
      </c>
      <c r="R163" s="208"/>
      <c r="S163" s="208" t="s">
        <v>4</v>
      </c>
      <c r="T163" s="208" t="s">
        <v>37</v>
      </c>
      <c r="U163" s="194">
        <v>0.8</v>
      </c>
      <c r="V163" s="194"/>
      <c r="W163" s="38" t="s">
        <v>21</v>
      </c>
      <c r="X163" s="241">
        <f t="shared" ref="X163" si="92">E167</f>
        <v>31.6</v>
      </c>
      <c r="Y163" s="194"/>
      <c r="Z163" s="194"/>
      <c r="AA163" s="208" t="s">
        <v>8</v>
      </c>
      <c r="AB163" s="135">
        <v>2</v>
      </c>
      <c r="AC163" s="135"/>
      <c r="AD163" s="135"/>
    </row>
    <row r="164" spans="2:42" x14ac:dyDescent="0.2">
      <c r="B164" s="208"/>
      <c r="C164" s="208"/>
      <c r="D164" s="208"/>
      <c r="E164" s="208">
        <v>0.8</v>
      </c>
      <c r="F164" s="208"/>
      <c r="G164" s="208"/>
      <c r="H164" s="208"/>
      <c r="I164" s="208"/>
      <c r="J164" s="208"/>
      <c r="K164" s="135"/>
      <c r="L164" s="135"/>
      <c r="M164" s="135"/>
      <c r="N164" s="135"/>
      <c r="O164" s="135"/>
      <c r="P164" s="135"/>
      <c r="Q164" s="208"/>
      <c r="R164" s="208"/>
      <c r="S164" s="208"/>
      <c r="T164" s="208"/>
      <c r="U164" s="208">
        <f t="shared" ref="U164" si="93">O158</f>
        <v>26</v>
      </c>
      <c r="V164" s="208"/>
      <c r="W164" s="208"/>
      <c r="X164" s="208"/>
      <c r="Y164" s="208"/>
      <c r="Z164" s="208"/>
      <c r="AA164" s="208"/>
      <c r="AB164" s="135"/>
      <c r="AC164" s="135"/>
      <c r="AD164" s="135"/>
    </row>
    <row r="165" spans="2:42" x14ac:dyDescent="0.2">
      <c r="B165" s="208" t="s">
        <v>172</v>
      </c>
      <c r="C165" s="208"/>
      <c r="D165" s="208" t="s">
        <v>20</v>
      </c>
      <c r="E165" s="194">
        <f t="shared" ref="E165" si="94">AI157</f>
        <v>22</v>
      </c>
      <c r="F165" s="194"/>
      <c r="G165" s="111" t="s">
        <v>21</v>
      </c>
      <c r="H165" s="194" t="s">
        <v>174</v>
      </c>
      <c r="I165" s="194"/>
      <c r="J165" s="194">
        <f t="shared" ref="J165" si="95">K157</f>
        <v>1.32</v>
      </c>
      <c r="K165" s="194"/>
      <c r="L165" s="135"/>
      <c r="M165" s="135"/>
      <c r="N165" s="135"/>
      <c r="O165" s="135"/>
      <c r="P165" s="135"/>
      <c r="Q165" s="135"/>
      <c r="R165" s="135"/>
      <c r="S165" s="208" t="s">
        <v>4</v>
      </c>
      <c r="T165" s="212">
        <f t="shared" ref="T165" si="96">ROUND((U163*X163/U164)^2,2)</f>
        <v>0.95</v>
      </c>
      <c r="U165" s="212"/>
      <c r="V165" s="212"/>
      <c r="W165" s="212"/>
      <c r="X165" s="212"/>
      <c r="Y165" s="212"/>
      <c r="Z165" s="208" t="s">
        <v>25</v>
      </c>
      <c r="AA165" s="135"/>
      <c r="AB165" s="135"/>
      <c r="AC165" s="135"/>
      <c r="AD165" s="135"/>
    </row>
    <row r="166" spans="2:42" x14ac:dyDescent="0.2">
      <c r="B166" s="208"/>
      <c r="C166" s="208"/>
      <c r="D166" s="208"/>
      <c r="E166" s="208">
        <f t="shared" ref="E166" si="97">E161</f>
        <v>0.8</v>
      </c>
      <c r="F166" s="208"/>
      <c r="G166" s="208"/>
      <c r="H166" s="208"/>
      <c r="I166" s="208"/>
      <c r="J166" s="208"/>
      <c r="K166" s="135"/>
      <c r="L166" s="135"/>
      <c r="M166" s="135"/>
      <c r="N166" s="135"/>
      <c r="O166" s="135"/>
      <c r="P166" s="135"/>
      <c r="Q166" s="135"/>
      <c r="R166" s="135"/>
      <c r="S166" s="208"/>
      <c r="T166" s="212"/>
      <c r="U166" s="212"/>
      <c r="V166" s="212"/>
      <c r="W166" s="212"/>
      <c r="X166" s="212"/>
      <c r="Y166" s="212"/>
      <c r="Z166" s="208"/>
      <c r="AA166" s="135"/>
      <c r="AB166" s="135"/>
      <c r="AC166" s="135"/>
      <c r="AD166" s="135"/>
    </row>
    <row r="167" spans="2:42" x14ac:dyDescent="0.2">
      <c r="B167" s="135"/>
      <c r="C167" s="135"/>
      <c r="D167" s="208" t="s">
        <v>20</v>
      </c>
      <c r="E167" s="212">
        <f t="shared" ref="E167" si="98">ROUND(E165*SQRT(J165)/E166,2)</f>
        <v>31.6</v>
      </c>
      <c r="F167" s="212"/>
      <c r="G167" s="212"/>
      <c r="H167" s="212"/>
      <c r="I167" s="208" t="s">
        <v>175</v>
      </c>
      <c r="J167" s="135"/>
      <c r="K167" s="135"/>
      <c r="L167" s="135"/>
      <c r="M167" s="135"/>
      <c r="N167" s="135"/>
      <c r="O167" s="135"/>
      <c r="P167" s="135"/>
      <c r="Q167" s="135"/>
      <c r="R167" s="135"/>
      <c r="S167" s="135"/>
      <c r="T167" s="135"/>
      <c r="U167" s="135"/>
      <c r="V167" s="135"/>
      <c r="W167" s="135"/>
      <c r="X167" s="135"/>
      <c r="Y167" s="135"/>
      <c r="Z167" s="135"/>
      <c r="AA167" s="135"/>
      <c r="AB167" s="135"/>
      <c r="AC167" s="135"/>
      <c r="AD167" s="135"/>
    </row>
    <row r="168" spans="2:42" x14ac:dyDescent="0.2">
      <c r="B168" s="135"/>
      <c r="C168" s="135"/>
      <c r="D168" s="208"/>
      <c r="E168" s="212"/>
      <c r="F168" s="212"/>
      <c r="G168" s="212"/>
      <c r="H168" s="212"/>
      <c r="I168" s="208"/>
      <c r="J168" s="135"/>
      <c r="K168" s="135"/>
      <c r="L168" s="135"/>
      <c r="M168" s="135"/>
      <c r="N168" s="135"/>
      <c r="O168" s="135"/>
      <c r="P168" s="135"/>
      <c r="Q168" s="135"/>
      <c r="R168" s="135"/>
      <c r="S168" s="135"/>
      <c r="T168" s="135"/>
      <c r="U168" s="135"/>
      <c r="V168" s="135"/>
      <c r="W168" s="135"/>
      <c r="X168" s="135"/>
      <c r="Y168" s="135"/>
      <c r="Z168" s="135"/>
      <c r="AA168" s="135"/>
      <c r="AB168" s="135"/>
      <c r="AC168" s="135"/>
      <c r="AD168" s="135"/>
    </row>
    <row r="170" spans="2:42" x14ac:dyDescent="0.2">
      <c r="B170" s="8" t="s">
        <v>378</v>
      </c>
    </row>
    <row r="171" spans="2:42" x14ac:dyDescent="0.2">
      <c r="B171" s="211" t="s">
        <v>165</v>
      </c>
      <c r="C171" s="198"/>
      <c r="D171" s="198"/>
      <c r="E171" s="198"/>
      <c r="F171" s="198"/>
      <c r="G171" s="198"/>
      <c r="H171" s="198"/>
      <c r="I171" s="198"/>
      <c r="J171" s="198"/>
      <c r="K171" s="199">
        <v>1.41</v>
      </c>
      <c r="L171" s="199"/>
      <c r="M171" s="198" t="s">
        <v>166</v>
      </c>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204">
        <v>21</v>
      </c>
      <c r="AJ171" s="204"/>
      <c r="AK171" s="198" t="s">
        <v>167</v>
      </c>
      <c r="AL171" s="198"/>
      <c r="AM171" s="198"/>
      <c r="AN171" s="198"/>
      <c r="AO171" s="198"/>
      <c r="AP171" s="224"/>
    </row>
    <row r="172" spans="2:42" x14ac:dyDescent="0.2">
      <c r="B172" s="220" t="s">
        <v>168</v>
      </c>
      <c r="C172" s="221"/>
      <c r="D172" s="221"/>
      <c r="E172" s="221"/>
      <c r="F172" s="221"/>
      <c r="G172" s="221"/>
      <c r="H172" s="221"/>
      <c r="I172" s="221"/>
      <c r="J172" s="221"/>
      <c r="K172" s="221"/>
      <c r="L172" s="221"/>
      <c r="M172" s="221"/>
      <c r="N172" s="221"/>
      <c r="O172" s="219">
        <v>25</v>
      </c>
      <c r="P172" s="219"/>
      <c r="Q172" s="221" t="s">
        <v>169</v>
      </c>
      <c r="R172" s="221"/>
      <c r="S172" s="221"/>
      <c r="T172" s="221"/>
      <c r="U172" s="221"/>
      <c r="V172" s="221"/>
      <c r="W172" s="221"/>
      <c r="X172" s="221"/>
      <c r="Y172" s="221"/>
      <c r="Z172" s="221"/>
      <c r="AA172" s="221"/>
      <c r="AB172" s="221"/>
      <c r="AC172" s="221"/>
      <c r="AD172" s="221"/>
      <c r="AE172" s="221"/>
      <c r="AF172" s="221"/>
      <c r="AG172" s="1"/>
      <c r="AH172" s="1"/>
      <c r="AI172" s="1"/>
      <c r="AJ172" s="1"/>
      <c r="AK172" s="1"/>
      <c r="AL172" s="1"/>
      <c r="AM172" s="1"/>
      <c r="AN172" s="1"/>
      <c r="AO172" s="1"/>
      <c r="AP172" s="19"/>
    </row>
    <row r="173" spans="2:42" x14ac:dyDescent="0.2">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row>
    <row r="174" spans="2:42" x14ac:dyDescent="0.2">
      <c r="B174" s="135" t="s">
        <v>170</v>
      </c>
      <c r="C174" s="135"/>
      <c r="D174" s="135"/>
      <c r="E174" s="135"/>
      <c r="F174" s="135"/>
      <c r="G174" s="135"/>
      <c r="H174" s="135"/>
      <c r="I174" s="135"/>
      <c r="J174" s="135"/>
      <c r="K174" s="135"/>
      <c r="L174" s="135"/>
      <c r="M174" s="135"/>
      <c r="N174" s="135"/>
      <c r="O174" s="135"/>
      <c r="P174" s="135"/>
      <c r="Q174" s="113" t="s">
        <v>176</v>
      </c>
      <c r="R174" s="113"/>
      <c r="S174" s="135"/>
      <c r="T174" s="135"/>
      <c r="U174" s="135"/>
      <c r="V174" s="135"/>
      <c r="W174" s="135"/>
      <c r="X174" s="135"/>
      <c r="Y174" s="135"/>
      <c r="Z174" s="135"/>
      <c r="AA174" s="135"/>
      <c r="AB174" s="135"/>
      <c r="AC174" s="135"/>
      <c r="AD174" s="135"/>
    </row>
    <row r="175" spans="2:42" x14ac:dyDescent="0.2">
      <c r="B175" s="208" t="s">
        <v>171</v>
      </c>
      <c r="C175" s="208"/>
      <c r="D175" s="208" t="s">
        <v>20</v>
      </c>
      <c r="E175" s="194">
        <v>0.8</v>
      </c>
      <c r="F175" s="194"/>
      <c r="G175" s="111" t="s">
        <v>21</v>
      </c>
      <c r="H175" s="194" t="s">
        <v>172</v>
      </c>
      <c r="I175" s="194"/>
      <c r="J175" s="135"/>
      <c r="K175" s="135"/>
      <c r="L175" s="135"/>
      <c r="M175" s="135"/>
      <c r="N175" s="135"/>
      <c r="O175" s="135"/>
      <c r="P175" s="135"/>
      <c r="Q175" s="208">
        <f t="shared" ref="Q175" si="99">O172</f>
        <v>25</v>
      </c>
      <c r="R175" s="208"/>
      <c r="S175" s="208" t="s">
        <v>4</v>
      </c>
      <c r="T175" s="194">
        <v>0.8</v>
      </c>
      <c r="U175" s="194"/>
      <c r="V175" s="111" t="s">
        <v>21</v>
      </c>
      <c r="W175" s="241">
        <f t="shared" ref="W175" si="100">E181</f>
        <v>31.17</v>
      </c>
      <c r="X175" s="241"/>
      <c r="Y175" s="241"/>
      <c r="Z175" s="135"/>
      <c r="AA175" s="135"/>
      <c r="AB175" s="135"/>
      <c r="AC175" s="135"/>
      <c r="AD175" s="135"/>
    </row>
    <row r="176" spans="2:42" x14ac:dyDescent="0.2">
      <c r="B176" s="208"/>
      <c r="C176" s="208"/>
      <c r="D176" s="208"/>
      <c r="E176" s="208" t="s">
        <v>173</v>
      </c>
      <c r="F176" s="208"/>
      <c r="G176" s="208"/>
      <c r="H176" s="208"/>
      <c r="I176" s="208"/>
      <c r="J176" s="135"/>
      <c r="K176" s="135"/>
      <c r="L176" s="135"/>
      <c r="M176" s="135"/>
      <c r="N176" s="135"/>
      <c r="O176" s="135"/>
      <c r="P176" s="135"/>
      <c r="Q176" s="208"/>
      <c r="R176" s="208"/>
      <c r="S176" s="208"/>
      <c r="T176" s="208" t="s">
        <v>173</v>
      </c>
      <c r="U176" s="208"/>
      <c r="V176" s="208"/>
      <c r="W176" s="208"/>
      <c r="X176" s="208"/>
      <c r="Y176" s="208"/>
      <c r="Z176" s="135"/>
      <c r="AA176" s="135"/>
      <c r="AB176" s="135"/>
      <c r="AC176" s="135"/>
      <c r="AD176" s="135"/>
    </row>
    <row r="177" spans="2:42" x14ac:dyDescent="0.2">
      <c r="B177" s="208" t="s">
        <v>172</v>
      </c>
      <c r="C177" s="208"/>
      <c r="D177" s="208" t="s">
        <v>20</v>
      </c>
      <c r="E177" s="194" t="s">
        <v>171</v>
      </c>
      <c r="F177" s="194"/>
      <c r="G177" s="111" t="s">
        <v>21</v>
      </c>
      <c r="H177" s="194" t="s">
        <v>173</v>
      </c>
      <c r="I177" s="194"/>
      <c r="J177" s="194"/>
      <c r="K177" s="135"/>
      <c r="L177" s="135"/>
      <c r="M177" s="135"/>
      <c r="N177" s="135"/>
      <c r="O177" s="135"/>
      <c r="P177" s="135"/>
      <c r="Q177" s="208" t="s">
        <v>179</v>
      </c>
      <c r="R177" s="208"/>
      <c r="S177" s="208" t="s">
        <v>4</v>
      </c>
      <c r="T177" s="208" t="s">
        <v>37</v>
      </c>
      <c r="U177" s="194">
        <v>0.8</v>
      </c>
      <c r="V177" s="194"/>
      <c r="W177" s="38" t="s">
        <v>21</v>
      </c>
      <c r="X177" s="241">
        <f t="shared" ref="X177" si="101">E181</f>
        <v>31.17</v>
      </c>
      <c r="Y177" s="194"/>
      <c r="Z177" s="194"/>
      <c r="AA177" s="208" t="s">
        <v>8</v>
      </c>
      <c r="AB177" s="135">
        <v>2</v>
      </c>
      <c r="AC177" s="135"/>
      <c r="AD177" s="135"/>
    </row>
    <row r="178" spans="2:42" x14ac:dyDescent="0.2">
      <c r="B178" s="208"/>
      <c r="C178" s="208"/>
      <c r="D178" s="208"/>
      <c r="E178" s="208">
        <v>0.8</v>
      </c>
      <c r="F178" s="208"/>
      <c r="G178" s="208"/>
      <c r="H178" s="208"/>
      <c r="I178" s="208"/>
      <c r="J178" s="208"/>
      <c r="K178" s="135"/>
      <c r="L178" s="135"/>
      <c r="M178" s="135"/>
      <c r="N178" s="135"/>
      <c r="O178" s="135"/>
      <c r="P178" s="135"/>
      <c r="Q178" s="208"/>
      <c r="R178" s="208"/>
      <c r="S178" s="208"/>
      <c r="T178" s="208"/>
      <c r="U178" s="208">
        <f t="shared" ref="U178" si="102">O172</f>
        <v>25</v>
      </c>
      <c r="V178" s="208"/>
      <c r="W178" s="208"/>
      <c r="X178" s="208"/>
      <c r="Y178" s="208"/>
      <c r="Z178" s="208"/>
      <c r="AA178" s="208"/>
      <c r="AB178" s="135"/>
      <c r="AC178" s="135"/>
      <c r="AD178" s="135"/>
    </row>
    <row r="179" spans="2:42" x14ac:dyDescent="0.2">
      <c r="B179" s="208" t="s">
        <v>172</v>
      </c>
      <c r="C179" s="208"/>
      <c r="D179" s="208" t="s">
        <v>20</v>
      </c>
      <c r="E179" s="194">
        <f t="shared" ref="E179" si="103">AI171</f>
        <v>21</v>
      </c>
      <c r="F179" s="194"/>
      <c r="G179" s="111" t="s">
        <v>21</v>
      </c>
      <c r="H179" s="194" t="s">
        <v>174</v>
      </c>
      <c r="I179" s="194"/>
      <c r="J179" s="194">
        <f t="shared" ref="J179" si="104">K171</f>
        <v>1.41</v>
      </c>
      <c r="K179" s="194"/>
      <c r="L179" s="135"/>
      <c r="M179" s="135"/>
      <c r="N179" s="135"/>
      <c r="O179" s="135"/>
      <c r="P179" s="135"/>
      <c r="Q179" s="135"/>
      <c r="R179" s="135"/>
      <c r="S179" s="208" t="s">
        <v>4</v>
      </c>
      <c r="T179" s="212">
        <f t="shared" ref="T179" si="105">ROUND((U177*X177/U178)^2,2)</f>
        <v>0.99</v>
      </c>
      <c r="U179" s="212"/>
      <c r="V179" s="212"/>
      <c r="W179" s="212"/>
      <c r="X179" s="212"/>
      <c r="Y179" s="212"/>
      <c r="Z179" s="208" t="s">
        <v>25</v>
      </c>
      <c r="AA179" s="135"/>
      <c r="AB179" s="135"/>
      <c r="AC179" s="135"/>
      <c r="AD179" s="135"/>
    </row>
    <row r="180" spans="2:42" x14ac:dyDescent="0.2">
      <c r="B180" s="208"/>
      <c r="C180" s="208"/>
      <c r="D180" s="208"/>
      <c r="E180" s="208">
        <f t="shared" ref="E180" si="106">E175</f>
        <v>0.8</v>
      </c>
      <c r="F180" s="208"/>
      <c r="G180" s="208"/>
      <c r="H180" s="208"/>
      <c r="I180" s="208"/>
      <c r="J180" s="208"/>
      <c r="K180" s="135"/>
      <c r="L180" s="135"/>
      <c r="M180" s="135"/>
      <c r="N180" s="135"/>
      <c r="O180" s="135"/>
      <c r="P180" s="135"/>
      <c r="Q180" s="135"/>
      <c r="R180" s="135"/>
      <c r="S180" s="208"/>
      <c r="T180" s="212"/>
      <c r="U180" s="212"/>
      <c r="V180" s="212"/>
      <c r="W180" s="212"/>
      <c r="X180" s="212"/>
      <c r="Y180" s="212"/>
      <c r="Z180" s="208"/>
      <c r="AA180" s="135"/>
      <c r="AB180" s="135"/>
      <c r="AC180" s="135"/>
      <c r="AD180" s="135"/>
    </row>
    <row r="181" spans="2:42" x14ac:dyDescent="0.2">
      <c r="B181" s="135"/>
      <c r="C181" s="135"/>
      <c r="D181" s="208" t="s">
        <v>20</v>
      </c>
      <c r="E181" s="212">
        <f t="shared" ref="E181" si="107">ROUND(E179*SQRT(J179)/E180,2)</f>
        <v>31.17</v>
      </c>
      <c r="F181" s="212"/>
      <c r="G181" s="212"/>
      <c r="H181" s="212"/>
      <c r="I181" s="208" t="s">
        <v>175</v>
      </c>
      <c r="J181" s="135"/>
      <c r="K181" s="135"/>
      <c r="L181" s="135"/>
      <c r="M181" s="135"/>
      <c r="N181" s="135"/>
      <c r="O181" s="135"/>
      <c r="P181" s="135"/>
      <c r="Q181" s="135"/>
      <c r="R181" s="135"/>
      <c r="S181" s="135"/>
      <c r="T181" s="135"/>
      <c r="U181" s="135"/>
      <c r="V181" s="135"/>
      <c r="W181" s="135"/>
      <c r="X181" s="135"/>
      <c r="Y181" s="135"/>
      <c r="Z181" s="135"/>
      <c r="AA181" s="135"/>
      <c r="AB181" s="135"/>
      <c r="AC181" s="135"/>
      <c r="AD181" s="135"/>
    </row>
    <row r="182" spans="2:42" x14ac:dyDescent="0.2">
      <c r="B182" s="135"/>
      <c r="C182" s="135"/>
      <c r="D182" s="208"/>
      <c r="E182" s="212"/>
      <c r="F182" s="212"/>
      <c r="G182" s="212"/>
      <c r="H182" s="212"/>
      <c r="I182" s="208"/>
      <c r="J182" s="135"/>
      <c r="K182" s="135"/>
      <c r="L182" s="135"/>
      <c r="M182" s="135"/>
      <c r="N182" s="135"/>
      <c r="O182" s="135"/>
      <c r="P182" s="135"/>
      <c r="Q182" s="135"/>
      <c r="R182" s="135"/>
      <c r="S182" s="135"/>
      <c r="T182" s="135"/>
      <c r="U182" s="135"/>
      <c r="V182" s="135"/>
      <c r="W182" s="135"/>
      <c r="X182" s="135"/>
      <c r="Y182" s="135"/>
      <c r="Z182" s="135"/>
      <c r="AA182" s="135"/>
      <c r="AB182" s="135"/>
      <c r="AC182" s="135"/>
      <c r="AD182" s="135"/>
    </row>
    <row r="184" spans="2:42" x14ac:dyDescent="0.2">
      <c r="B184" s="8" t="s">
        <v>379</v>
      </c>
    </row>
    <row r="185" spans="2:42" x14ac:dyDescent="0.2">
      <c r="B185" s="211" t="s">
        <v>165</v>
      </c>
      <c r="C185" s="198"/>
      <c r="D185" s="198"/>
      <c r="E185" s="198"/>
      <c r="F185" s="198"/>
      <c r="G185" s="198"/>
      <c r="H185" s="198"/>
      <c r="I185" s="198"/>
      <c r="J185" s="198"/>
      <c r="K185" s="199">
        <v>1.48</v>
      </c>
      <c r="L185" s="199"/>
      <c r="M185" s="198" t="s">
        <v>166</v>
      </c>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204">
        <v>20</v>
      </c>
      <c r="AJ185" s="204"/>
      <c r="AK185" s="198" t="s">
        <v>167</v>
      </c>
      <c r="AL185" s="198"/>
      <c r="AM185" s="198"/>
      <c r="AN185" s="198"/>
      <c r="AO185" s="198"/>
      <c r="AP185" s="224"/>
    </row>
    <row r="186" spans="2:42" x14ac:dyDescent="0.2">
      <c r="B186" s="220" t="s">
        <v>168</v>
      </c>
      <c r="C186" s="221"/>
      <c r="D186" s="221"/>
      <c r="E186" s="221"/>
      <c r="F186" s="221"/>
      <c r="G186" s="221"/>
      <c r="H186" s="221"/>
      <c r="I186" s="221"/>
      <c r="J186" s="221"/>
      <c r="K186" s="221"/>
      <c r="L186" s="221"/>
      <c r="M186" s="221"/>
      <c r="N186" s="221"/>
      <c r="O186" s="219">
        <v>25</v>
      </c>
      <c r="P186" s="219"/>
      <c r="Q186" s="221" t="s">
        <v>169</v>
      </c>
      <c r="R186" s="221"/>
      <c r="S186" s="221"/>
      <c r="T186" s="221"/>
      <c r="U186" s="221"/>
      <c r="V186" s="221"/>
      <c r="W186" s="221"/>
      <c r="X186" s="221"/>
      <c r="Y186" s="221"/>
      <c r="Z186" s="221"/>
      <c r="AA186" s="221"/>
      <c r="AB186" s="221"/>
      <c r="AC186" s="221"/>
      <c r="AD186" s="221"/>
      <c r="AE186" s="221"/>
      <c r="AF186" s="221"/>
      <c r="AG186" s="1"/>
      <c r="AH186" s="1"/>
      <c r="AI186" s="1"/>
      <c r="AJ186" s="1"/>
      <c r="AK186" s="1"/>
      <c r="AL186" s="1"/>
      <c r="AM186" s="1"/>
      <c r="AN186" s="1"/>
      <c r="AO186" s="1"/>
      <c r="AP186" s="19"/>
    </row>
    <row r="187" spans="2:42" x14ac:dyDescent="0.2">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row>
    <row r="188" spans="2:42" x14ac:dyDescent="0.2">
      <c r="B188" s="135" t="s">
        <v>170</v>
      </c>
      <c r="C188" s="135"/>
      <c r="D188" s="135"/>
      <c r="E188" s="135"/>
      <c r="F188" s="135"/>
      <c r="G188" s="135"/>
      <c r="H188" s="135"/>
      <c r="I188" s="135"/>
      <c r="J188" s="135"/>
      <c r="K188" s="135"/>
      <c r="L188" s="135"/>
      <c r="M188" s="135"/>
      <c r="N188" s="135"/>
      <c r="O188" s="135"/>
      <c r="P188" s="135"/>
      <c r="Q188" s="113" t="s">
        <v>176</v>
      </c>
      <c r="R188" s="113"/>
      <c r="S188" s="135"/>
      <c r="T188" s="135"/>
      <c r="U188" s="135"/>
      <c r="V188" s="135"/>
      <c r="W188" s="135"/>
      <c r="X188" s="135"/>
      <c r="Y188" s="135"/>
      <c r="Z188" s="135"/>
      <c r="AA188" s="135"/>
      <c r="AB188" s="135"/>
      <c r="AC188" s="135"/>
      <c r="AD188" s="135"/>
    </row>
    <row r="189" spans="2:42" x14ac:dyDescent="0.2">
      <c r="B189" s="208" t="s">
        <v>171</v>
      </c>
      <c r="C189" s="208"/>
      <c r="D189" s="208" t="s">
        <v>20</v>
      </c>
      <c r="E189" s="194">
        <v>0.8</v>
      </c>
      <c r="F189" s="194"/>
      <c r="G189" s="111" t="s">
        <v>21</v>
      </c>
      <c r="H189" s="194" t="s">
        <v>172</v>
      </c>
      <c r="I189" s="194"/>
      <c r="J189" s="135"/>
      <c r="K189" s="135"/>
      <c r="L189" s="135"/>
      <c r="M189" s="135"/>
      <c r="N189" s="135"/>
      <c r="O189" s="135"/>
      <c r="P189" s="135"/>
      <c r="Q189" s="208">
        <f t="shared" ref="Q189" si="108">O186</f>
        <v>25</v>
      </c>
      <c r="R189" s="208"/>
      <c r="S189" s="208" t="s">
        <v>4</v>
      </c>
      <c r="T189" s="194">
        <v>0.8</v>
      </c>
      <c r="U189" s="194"/>
      <c r="V189" s="111" t="s">
        <v>21</v>
      </c>
      <c r="W189" s="241">
        <f t="shared" ref="W189" si="109">E195</f>
        <v>30.41</v>
      </c>
      <c r="X189" s="241"/>
      <c r="Y189" s="241"/>
      <c r="Z189" s="135"/>
      <c r="AA189" s="135"/>
      <c r="AB189" s="135"/>
      <c r="AC189" s="135"/>
      <c r="AD189" s="135"/>
    </row>
    <row r="190" spans="2:42" x14ac:dyDescent="0.2">
      <c r="B190" s="208"/>
      <c r="C190" s="208"/>
      <c r="D190" s="208"/>
      <c r="E190" s="208" t="s">
        <v>173</v>
      </c>
      <c r="F190" s="208"/>
      <c r="G190" s="208"/>
      <c r="H190" s="208"/>
      <c r="I190" s="208"/>
      <c r="J190" s="135"/>
      <c r="K190" s="135"/>
      <c r="L190" s="135"/>
      <c r="M190" s="135"/>
      <c r="N190" s="135"/>
      <c r="O190" s="135"/>
      <c r="P190" s="135"/>
      <c r="Q190" s="208"/>
      <c r="R190" s="208"/>
      <c r="S190" s="208"/>
      <c r="T190" s="208" t="s">
        <v>173</v>
      </c>
      <c r="U190" s="208"/>
      <c r="V190" s="208"/>
      <c r="W190" s="208"/>
      <c r="X190" s="208"/>
      <c r="Y190" s="208"/>
      <c r="Z190" s="135"/>
      <c r="AA190" s="135"/>
      <c r="AB190" s="135"/>
      <c r="AC190" s="135"/>
      <c r="AD190" s="135"/>
    </row>
    <row r="191" spans="2:42" x14ac:dyDescent="0.2">
      <c r="B191" s="208" t="s">
        <v>172</v>
      </c>
      <c r="C191" s="208"/>
      <c r="D191" s="208" t="s">
        <v>20</v>
      </c>
      <c r="E191" s="194" t="s">
        <v>171</v>
      </c>
      <c r="F191" s="194"/>
      <c r="G191" s="111" t="s">
        <v>21</v>
      </c>
      <c r="H191" s="194" t="s">
        <v>173</v>
      </c>
      <c r="I191" s="194"/>
      <c r="J191" s="194"/>
      <c r="K191" s="135"/>
      <c r="L191" s="135"/>
      <c r="M191" s="135"/>
      <c r="N191" s="135"/>
      <c r="O191" s="135"/>
      <c r="P191" s="135"/>
      <c r="Q191" s="208" t="s">
        <v>179</v>
      </c>
      <c r="R191" s="208"/>
      <c r="S191" s="208" t="s">
        <v>4</v>
      </c>
      <c r="T191" s="208" t="s">
        <v>37</v>
      </c>
      <c r="U191" s="194">
        <v>0.8</v>
      </c>
      <c r="V191" s="194"/>
      <c r="W191" s="38" t="s">
        <v>21</v>
      </c>
      <c r="X191" s="241">
        <f t="shared" ref="X191" si="110">E195</f>
        <v>30.41</v>
      </c>
      <c r="Y191" s="194"/>
      <c r="Z191" s="194"/>
      <c r="AA191" s="208" t="s">
        <v>8</v>
      </c>
      <c r="AB191" s="135">
        <v>2</v>
      </c>
      <c r="AC191" s="135"/>
      <c r="AD191" s="135"/>
    </row>
    <row r="192" spans="2:42" x14ac:dyDescent="0.2">
      <c r="B192" s="208"/>
      <c r="C192" s="208"/>
      <c r="D192" s="208"/>
      <c r="E192" s="208">
        <v>0.8</v>
      </c>
      <c r="F192" s="208"/>
      <c r="G192" s="208"/>
      <c r="H192" s="208"/>
      <c r="I192" s="208"/>
      <c r="J192" s="208"/>
      <c r="K192" s="135"/>
      <c r="L192" s="135"/>
      <c r="M192" s="135"/>
      <c r="N192" s="135"/>
      <c r="O192" s="135"/>
      <c r="P192" s="135"/>
      <c r="Q192" s="208"/>
      <c r="R192" s="208"/>
      <c r="S192" s="208"/>
      <c r="T192" s="208"/>
      <c r="U192" s="208">
        <f t="shared" ref="U192" si="111">O186</f>
        <v>25</v>
      </c>
      <c r="V192" s="208"/>
      <c r="W192" s="208"/>
      <c r="X192" s="208"/>
      <c r="Y192" s="208"/>
      <c r="Z192" s="208"/>
      <c r="AA192" s="208"/>
      <c r="AB192" s="135"/>
      <c r="AC192" s="135"/>
      <c r="AD192" s="135"/>
    </row>
    <row r="193" spans="2:42" x14ac:dyDescent="0.2">
      <c r="B193" s="208" t="s">
        <v>172</v>
      </c>
      <c r="C193" s="208"/>
      <c r="D193" s="208" t="s">
        <v>20</v>
      </c>
      <c r="E193" s="194">
        <f t="shared" ref="E193" si="112">AI185</f>
        <v>20</v>
      </c>
      <c r="F193" s="194"/>
      <c r="G193" s="111" t="s">
        <v>21</v>
      </c>
      <c r="H193" s="194" t="s">
        <v>174</v>
      </c>
      <c r="I193" s="194"/>
      <c r="J193" s="194">
        <f t="shared" ref="J193" si="113">K185</f>
        <v>1.48</v>
      </c>
      <c r="K193" s="194"/>
      <c r="L193" s="135"/>
      <c r="M193" s="135"/>
      <c r="N193" s="135"/>
      <c r="O193" s="135"/>
      <c r="P193" s="135"/>
      <c r="Q193" s="135"/>
      <c r="R193" s="135"/>
      <c r="S193" s="208" t="s">
        <v>4</v>
      </c>
      <c r="T193" s="212">
        <f t="shared" ref="T193" si="114">ROUND((U191*X191/U192)^2,2)</f>
        <v>0.95</v>
      </c>
      <c r="U193" s="212"/>
      <c r="V193" s="212"/>
      <c r="W193" s="212"/>
      <c r="X193" s="212"/>
      <c r="Y193" s="212"/>
      <c r="Z193" s="208" t="s">
        <v>25</v>
      </c>
      <c r="AA193" s="135"/>
      <c r="AB193" s="135"/>
      <c r="AC193" s="135"/>
      <c r="AD193" s="135"/>
    </row>
    <row r="194" spans="2:42" x14ac:dyDescent="0.2">
      <c r="B194" s="208"/>
      <c r="C194" s="208"/>
      <c r="D194" s="208"/>
      <c r="E194" s="208">
        <f t="shared" ref="E194" si="115">E189</f>
        <v>0.8</v>
      </c>
      <c r="F194" s="208"/>
      <c r="G194" s="208"/>
      <c r="H194" s="208"/>
      <c r="I194" s="208"/>
      <c r="J194" s="208"/>
      <c r="K194" s="135"/>
      <c r="L194" s="135"/>
      <c r="M194" s="135"/>
      <c r="N194" s="135"/>
      <c r="O194" s="135"/>
      <c r="P194" s="135"/>
      <c r="Q194" s="135"/>
      <c r="R194" s="135"/>
      <c r="S194" s="208"/>
      <c r="T194" s="212"/>
      <c r="U194" s="212"/>
      <c r="V194" s="212"/>
      <c r="W194" s="212"/>
      <c r="X194" s="212"/>
      <c r="Y194" s="212"/>
      <c r="Z194" s="208"/>
      <c r="AA194" s="135"/>
      <c r="AB194" s="135"/>
      <c r="AC194" s="135"/>
      <c r="AD194" s="135"/>
    </row>
    <row r="195" spans="2:42" x14ac:dyDescent="0.2">
      <c r="B195" s="135"/>
      <c r="C195" s="135"/>
      <c r="D195" s="208" t="s">
        <v>20</v>
      </c>
      <c r="E195" s="212">
        <f t="shared" ref="E195" si="116">ROUND(E193*SQRT(J193)/E194,2)</f>
        <v>30.41</v>
      </c>
      <c r="F195" s="212"/>
      <c r="G195" s="212"/>
      <c r="H195" s="212"/>
      <c r="I195" s="208" t="s">
        <v>175</v>
      </c>
      <c r="J195" s="135"/>
      <c r="K195" s="135"/>
      <c r="L195" s="135"/>
      <c r="M195" s="135"/>
      <c r="N195" s="135"/>
      <c r="O195" s="135"/>
      <c r="P195" s="135"/>
      <c r="Q195" s="135"/>
      <c r="R195" s="135"/>
      <c r="S195" s="135"/>
      <c r="T195" s="135"/>
      <c r="U195" s="135"/>
      <c r="V195" s="135"/>
      <c r="W195" s="135"/>
      <c r="X195" s="135"/>
      <c r="Y195" s="135"/>
      <c r="Z195" s="135"/>
      <c r="AA195" s="135"/>
      <c r="AB195" s="135"/>
      <c r="AC195" s="135"/>
      <c r="AD195" s="135"/>
    </row>
    <row r="196" spans="2:42" x14ac:dyDescent="0.2">
      <c r="B196" s="135"/>
      <c r="C196" s="135"/>
      <c r="D196" s="208"/>
      <c r="E196" s="212"/>
      <c r="F196" s="212"/>
      <c r="G196" s="212"/>
      <c r="H196" s="212"/>
      <c r="I196" s="208"/>
      <c r="J196" s="135"/>
      <c r="K196" s="135"/>
      <c r="L196" s="135"/>
      <c r="M196" s="135"/>
      <c r="N196" s="135"/>
      <c r="O196" s="135"/>
      <c r="P196" s="135"/>
      <c r="Q196" s="135"/>
      <c r="R196" s="135"/>
      <c r="S196" s="135"/>
      <c r="T196" s="135"/>
      <c r="U196" s="135"/>
      <c r="V196" s="135"/>
      <c r="W196" s="135"/>
      <c r="X196" s="135"/>
      <c r="Y196" s="135"/>
      <c r="Z196" s="135"/>
      <c r="AA196" s="135"/>
      <c r="AB196" s="135"/>
      <c r="AC196" s="135"/>
      <c r="AD196" s="135"/>
    </row>
    <row r="198" spans="2:42" x14ac:dyDescent="0.2">
      <c r="B198" s="8" t="s">
        <v>230</v>
      </c>
    </row>
    <row r="199" spans="2:42" x14ac:dyDescent="0.2">
      <c r="B199" s="211" t="s">
        <v>165</v>
      </c>
      <c r="C199" s="198"/>
      <c r="D199" s="198"/>
      <c r="E199" s="198"/>
      <c r="F199" s="198"/>
      <c r="G199" s="198"/>
      <c r="H199" s="198"/>
      <c r="I199" s="198"/>
      <c r="J199" s="198"/>
      <c r="K199" s="199">
        <v>1.23</v>
      </c>
      <c r="L199" s="199"/>
      <c r="M199" s="198" t="s">
        <v>166</v>
      </c>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204">
        <v>21</v>
      </c>
      <c r="AJ199" s="204"/>
      <c r="AK199" s="198" t="s">
        <v>167</v>
      </c>
      <c r="AL199" s="198"/>
      <c r="AM199" s="198"/>
      <c r="AN199" s="198"/>
      <c r="AO199" s="198"/>
      <c r="AP199" s="224"/>
    </row>
    <row r="200" spans="2:42" x14ac:dyDescent="0.2">
      <c r="B200" s="220" t="s">
        <v>168</v>
      </c>
      <c r="C200" s="221"/>
      <c r="D200" s="221"/>
      <c r="E200" s="221"/>
      <c r="F200" s="221"/>
      <c r="G200" s="221"/>
      <c r="H200" s="221"/>
      <c r="I200" s="221"/>
      <c r="J200" s="221"/>
      <c r="K200" s="221"/>
      <c r="L200" s="221"/>
      <c r="M200" s="221"/>
      <c r="N200" s="221"/>
      <c r="O200" s="219">
        <v>23</v>
      </c>
      <c r="P200" s="219"/>
      <c r="Q200" s="221" t="s">
        <v>169</v>
      </c>
      <c r="R200" s="221"/>
      <c r="S200" s="221"/>
      <c r="T200" s="221"/>
      <c r="U200" s="221"/>
      <c r="V200" s="221"/>
      <c r="W200" s="221"/>
      <c r="X200" s="221"/>
      <c r="Y200" s="221"/>
      <c r="Z200" s="221"/>
      <c r="AA200" s="221"/>
      <c r="AB200" s="221"/>
      <c r="AC200" s="221"/>
      <c r="AD200" s="221"/>
      <c r="AE200" s="221"/>
      <c r="AF200" s="221"/>
      <c r="AG200" s="1"/>
      <c r="AH200" s="1"/>
      <c r="AI200" s="1"/>
      <c r="AJ200" s="1"/>
      <c r="AK200" s="1"/>
      <c r="AL200" s="1"/>
      <c r="AM200" s="1"/>
      <c r="AN200" s="1"/>
      <c r="AO200" s="1"/>
      <c r="AP200" s="19"/>
    </row>
    <row r="201" spans="2:42" x14ac:dyDescent="0.2">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row>
    <row r="202" spans="2:42" x14ac:dyDescent="0.2">
      <c r="B202" s="135" t="s">
        <v>170</v>
      </c>
      <c r="C202" s="135"/>
      <c r="D202" s="135"/>
      <c r="E202" s="135"/>
      <c r="F202" s="135"/>
      <c r="G202" s="135"/>
      <c r="H202" s="135"/>
      <c r="I202" s="135"/>
      <c r="J202" s="135"/>
      <c r="K202" s="135"/>
      <c r="L202" s="135"/>
      <c r="M202" s="135"/>
      <c r="N202" s="135"/>
      <c r="O202" s="135"/>
      <c r="P202" s="135"/>
      <c r="Q202" s="113" t="s">
        <v>176</v>
      </c>
      <c r="R202" s="113"/>
      <c r="S202" s="135"/>
      <c r="T202" s="135"/>
      <c r="U202" s="135"/>
      <c r="V202" s="135"/>
      <c r="W202" s="135"/>
      <c r="X202" s="135"/>
      <c r="Y202" s="135"/>
      <c r="Z202" s="135"/>
      <c r="AA202" s="135"/>
      <c r="AB202" s="135"/>
      <c r="AC202" s="135"/>
      <c r="AD202" s="135"/>
    </row>
    <row r="203" spans="2:42" x14ac:dyDescent="0.2">
      <c r="B203" s="208" t="s">
        <v>171</v>
      </c>
      <c r="C203" s="208"/>
      <c r="D203" s="208" t="s">
        <v>20</v>
      </c>
      <c r="E203" s="194">
        <v>0.8</v>
      </c>
      <c r="F203" s="194"/>
      <c r="G203" s="111" t="s">
        <v>21</v>
      </c>
      <c r="H203" s="194" t="s">
        <v>172</v>
      </c>
      <c r="I203" s="194"/>
      <c r="J203" s="135"/>
      <c r="K203" s="135"/>
      <c r="L203" s="135"/>
      <c r="M203" s="135"/>
      <c r="N203" s="135"/>
      <c r="O203" s="135"/>
      <c r="P203" s="135"/>
      <c r="Q203" s="208">
        <f t="shared" ref="Q203" si="117">O200</f>
        <v>23</v>
      </c>
      <c r="R203" s="208"/>
      <c r="S203" s="208" t="s">
        <v>4</v>
      </c>
      <c r="T203" s="194">
        <v>0.8</v>
      </c>
      <c r="U203" s="194"/>
      <c r="V203" s="111" t="s">
        <v>21</v>
      </c>
      <c r="W203" s="241">
        <f t="shared" ref="W203" si="118">E209</f>
        <v>29.11</v>
      </c>
      <c r="X203" s="241"/>
      <c r="Y203" s="241"/>
      <c r="Z203" s="135"/>
      <c r="AA203" s="135"/>
      <c r="AB203" s="135"/>
      <c r="AC203" s="135"/>
      <c r="AD203" s="135"/>
    </row>
    <row r="204" spans="2:42" x14ac:dyDescent="0.2">
      <c r="B204" s="208"/>
      <c r="C204" s="208"/>
      <c r="D204" s="208"/>
      <c r="E204" s="208" t="s">
        <v>173</v>
      </c>
      <c r="F204" s="208"/>
      <c r="G204" s="208"/>
      <c r="H204" s="208"/>
      <c r="I204" s="208"/>
      <c r="J204" s="135"/>
      <c r="K204" s="135"/>
      <c r="L204" s="135"/>
      <c r="M204" s="135"/>
      <c r="N204" s="135"/>
      <c r="O204" s="135"/>
      <c r="P204" s="135"/>
      <c r="Q204" s="208"/>
      <c r="R204" s="208"/>
      <c r="S204" s="208"/>
      <c r="T204" s="208" t="s">
        <v>173</v>
      </c>
      <c r="U204" s="208"/>
      <c r="V204" s="208"/>
      <c r="W204" s="208"/>
      <c r="X204" s="208"/>
      <c r="Y204" s="208"/>
      <c r="Z204" s="135"/>
      <c r="AA204" s="135"/>
      <c r="AB204" s="135"/>
      <c r="AC204" s="135"/>
      <c r="AD204" s="135"/>
    </row>
    <row r="205" spans="2:42" x14ac:dyDescent="0.2">
      <c r="B205" s="208" t="s">
        <v>172</v>
      </c>
      <c r="C205" s="208"/>
      <c r="D205" s="208" t="s">
        <v>20</v>
      </c>
      <c r="E205" s="194" t="s">
        <v>171</v>
      </c>
      <c r="F205" s="194"/>
      <c r="G205" s="111" t="s">
        <v>21</v>
      </c>
      <c r="H205" s="194" t="s">
        <v>173</v>
      </c>
      <c r="I205" s="194"/>
      <c r="J205" s="194"/>
      <c r="K205" s="135"/>
      <c r="L205" s="135"/>
      <c r="M205" s="135"/>
      <c r="N205" s="135"/>
      <c r="O205" s="135"/>
      <c r="P205" s="135"/>
      <c r="Q205" s="208" t="s">
        <v>179</v>
      </c>
      <c r="R205" s="208"/>
      <c r="S205" s="208" t="s">
        <v>4</v>
      </c>
      <c r="T205" s="208" t="s">
        <v>37</v>
      </c>
      <c r="U205" s="194">
        <v>0.8</v>
      </c>
      <c r="V205" s="194"/>
      <c r="W205" s="38" t="s">
        <v>21</v>
      </c>
      <c r="X205" s="241">
        <f t="shared" ref="X205" si="119">E209</f>
        <v>29.11</v>
      </c>
      <c r="Y205" s="194"/>
      <c r="Z205" s="194"/>
      <c r="AA205" s="208" t="s">
        <v>8</v>
      </c>
      <c r="AB205" s="135">
        <v>2</v>
      </c>
      <c r="AC205" s="135"/>
      <c r="AD205" s="135"/>
    </row>
    <row r="206" spans="2:42" x14ac:dyDescent="0.2">
      <c r="B206" s="208"/>
      <c r="C206" s="208"/>
      <c r="D206" s="208"/>
      <c r="E206" s="208">
        <v>0.8</v>
      </c>
      <c r="F206" s="208"/>
      <c r="G206" s="208"/>
      <c r="H206" s="208"/>
      <c r="I206" s="208"/>
      <c r="J206" s="208"/>
      <c r="K206" s="135"/>
      <c r="L206" s="135"/>
      <c r="M206" s="135"/>
      <c r="N206" s="135"/>
      <c r="O206" s="135"/>
      <c r="P206" s="135"/>
      <c r="Q206" s="208"/>
      <c r="R206" s="208"/>
      <c r="S206" s="208"/>
      <c r="T206" s="208"/>
      <c r="U206" s="208">
        <f t="shared" ref="U206" si="120">O200</f>
        <v>23</v>
      </c>
      <c r="V206" s="208"/>
      <c r="W206" s="208"/>
      <c r="X206" s="208"/>
      <c r="Y206" s="208"/>
      <c r="Z206" s="208"/>
      <c r="AA206" s="208"/>
      <c r="AB206" s="135"/>
      <c r="AC206" s="135"/>
      <c r="AD206" s="135"/>
    </row>
    <row r="207" spans="2:42" x14ac:dyDescent="0.2">
      <c r="B207" s="208" t="s">
        <v>172</v>
      </c>
      <c r="C207" s="208"/>
      <c r="D207" s="208" t="s">
        <v>20</v>
      </c>
      <c r="E207" s="194">
        <f t="shared" ref="E207" si="121">AI199</f>
        <v>21</v>
      </c>
      <c r="F207" s="194"/>
      <c r="G207" s="111" t="s">
        <v>21</v>
      </c>
      <c r="H207" s="194" t="s">
        <v>174</v>
      </c>
      <c r="I207" s="194"/>
      <c r="J207" s="194">
        <f t="shared" ref="J207" si="122">K199</f>
        <v>1.23</v>
      </c>
      <c r="K207" s="194"/>
      <c r="L207" s="135"/>
      <c r="M207" s="135"/>
      <c r="N207" s="135"/>
      <c r="O207" s="135"/>
      <c r="P207" s="135"/>
      <c r="Q207" s="135"/>
      <c r="R207" s="135"/>
      <c r="S207" s="208" t="s">
        <v>4</v>
      </c>
      <c r="T207" s="212">
        <f t="shared" ref="T207" si="123">ROUND((U205*X205/U206)^2,2)</f>
        <v>1.03</v>
      </c>
      <c r="U207" s="212"/>
      <c r="V207" s="212"/>
      <c r="W207" s="212"/>
      <c r="X207" s="212"/>
      <c r="Y207" s="212"/>
      <c r="Z207" s="208" t="s">
        <v>25</v>
      </c>
      <c r="AA207" s="135"/>
      <c r="AB207" s="135"/>
      <c r="AC207" s="135"/>
      <c r="AD207" s="135"/>
    </row>
    <row r="208" spans="2:42" x14ac:dyDescent="0.2">
      <c r="B208" s="208"/>
      <c r="C208" s="208"/>
      <c r="D208" s="208"/>
      <c r="E208" s="208">
        <f t="shared" ref="E208" si="124">E203</f>
        <v>0.8</v>
      </c>
      <c r="F208" s="208"/>
      <c r="G208" s="208"/>
      <c r="H208" s="208"/>
      <c r="I208" s="208"/>
      <c r="J208" s="208"/>
      <c r="K208" s="135"/>
      <c r="L208" s="135"/>
      <c r="M208" s="135"/>
      <c r="N208" s="135"/>
      <c r="O208" s="135"/>
      <c r="P208" s="135"/>
      <c r="Q208" s="135"/>
      <c r="R208" s="135"/>
      <c r="S208" s="208"/>
      <c r="T208" s="212"/>
      <c r="U208" s="212"/>
      <c r="V208" s="212"/>
      <c r="W208" s="212"/>
      <c r="X208" s="212"/>
      <c r="Y208" s="212"/>
      <c r="Z208" s="208"/>
      <c r="AA208" s="135"/>
      <c r="AB208" s="135"/>
      <c r="AC208" s="135"/>
      <c r="AD208" s="135"/>
    </row>
    <row r="209" spans="2:42" x14ac:dyDescent="0.2">
      <c r="B209" s="135"/>
      <c r="C209" s="135"/>
      <c r="D209" s="208" t="s">
        <v>20</v>
      </c>
      <c r="E209" s="212">
        <f t="shared" ref="E209" si="125">ROUND(E207*SQRT(J207)/E208,2)</f>
        <v>29.11</v>
      </c>
      <c r="F209" s="212"/>
      <c r="G209" s="212"/>
      <c r="H209" s="212"/>
      <c r="I209" s="208" t="s">
        <v>175</v>
      </c>
      <c r="J209" s="135"/>
      <c r="K209" s="135"/>
      <c r="L209" s="135"/>
      <c r="M209" s="135"/>
      <c r="N209" s="135"/>
      <c r="O209" s="135"/>
      <c r="P209" s="135"/>
      <c r="Q209" s="135"/>
      <c r="R209" s="135"/>
      <c r="S209" s="135"/>
      <c r="T209" s="135"/>
      <c r="U209" s="135"/>
      <c r="V209" s="135"/>
      <c r="W209" s="135"/>
      <c r="X209" s="135"/>
      <c r="Y209" s="135"/>
      <c r="Z209" s="135"/>
      <c r="AA209" s="135"/>
      <c r="AB209" s="135"/>
      <c r="AC209" s="135"/>
      <c r="AD209" s="135"/>
    </row>
    <row r="210" spans="2:42" x14ac:dyDescent="0.2">
      <c r="B210" s="135"/>
      <c r="C210" s="135"/>
      <c r="D210" s="208"/>
      <c r="E210" s="212"/>
      <c r="F210" s="212"/>
      <c r="G210" s="212"/>
      <c r="H210" s="212"/>
      <c r="I210" s="208"/>
      <c r="J210" s="135"/>
      <c r="K210" s="135"/>
      <c r="L210" s="135"/>
      <c r="M210" s="135"/>
      <c r="N210" s="135"/>
      <c r="O210" s="135"/>
      <c r="P210" s="135"/>
      <c r="Q210" s="135"/>
      <c r="R210" s="135"/>
      <c r="S210" s="135"/>
      <c r="T210" s="135"/>
      <c r="U210" s="135"/>
      <c r="V210" s="135"/>
      <c r="W210" s="135"/>
      <c r="X210" s="135"/>
      <c r="Y210" s="135"/>
      <c r="Z210" s="135"/>
      <c r="AA210" s="135"/>
      <c r="AB210" s="135"/>
      <c r="AC210" s="135"/>
      <c r="AD210" s="135"/>
    </row>
    <row r="212" spans="2:42" x14ac:dyDescent="0.2">
      <c r="B212" s="8" t="s">
        <v>231</v>
      </c>
    </row>
    <row r="213" spans="2:42" x14ac:dyDescent="0.2">
      <c r="B213" s="211" t="s">
        <v>165</v>
      </c>
      <c r="C213" s="198"/>
      <c r="D213" s="198"/>
      <c r="E213" s="198"/>
      <c r="F213" s="198"/>
      <c r="G213" s="198"/>
      <c r="H213" s="198"/>
      <c r="I213" s="198"/>
      <c r="J213" s="198"/>
      <c r="K213" s="199">
        <v>1.37</v>
      </c>
      <c r="L213" s="199"/>
      <c r="M213" s="198" t="s">
        <v>166</v>
      </c>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204">
        <v>19</v>
      </c>
      <c r="AJ213" s="204"/>
      <c r="AK213" s="198" t="s">
        <v>167</v>
      </c>
      <c r="AL213" s="198"/>
      <c r="AM213" s="198"/>
      <c r="AN213" s="198"/>
      <c r="AO213" s="198"/>
      <c r="AP213" s="224"/>
    </row>
    <row r="214" spans="2:42" x14ac:dyDescent="0.2">
      <c r="B214" s="220" t="s">
        <v>168</v>
      </c>
      <c r="C214" s="221"/>
      <c r="D214" s="221"/>
      <c r="E214" s="221"/>
      <c r="F214" s="221"/>
      <c r="G214" s="221"/>
      <c r="H214" s="221"/>
      <c r="I214" s="221"/>
      <c r="J214" s="221"/>
      <c r="K214" s="221"/>
      <c r="L214" s="221"/>
      <c r="M214" s="221"/>
      <c r="N214" s="221"/>
      <c r="O214" s="219">
        <v>23</v>
      </c>
      <c r="P214" s="219"/>
      <c r="Q214" s="221" t="s">
        <v>169</v>
      </c>
      <c r="R214" s="221"/>
      <c r="S214" s="221"/>
      <c r="T214" s="221"/>
      <c r="U214" s="221"/>
      <c r="V214" s="221"/>
      <c r="W214" s="221"/>
      <c r="X214" s="221"/>
      <c r="Y214" s="221"/>
      <c r="Z214" s="221"/>
      <c r="AA214" s="221"/>
      <c r="AB214" s="221"/>
      <c r="AC214" s="221"/>
      <c r="AD214" s="221"/>
      <c r="AE214" s="221"/>
      <c r="AF214" s="221"/>
      <c r="AG214" s="1"/>
      <c r="AH214" s="1"/>
      <c r="AI214" s="1"/>
      <c r="AJ214" s="1"/>
      <c r="AK214" s="1"/>
      <c r="AL214" s="1"/>
      <c r="AM214" s="1"/>
      <c r="AN214" s="1"/>
      <c r="AO214" s="1"/>
      <c r="AP214" s="19"/>
    </row>
    <row r="215" spans="2:42" x14ac:dyDescent="0.2">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row>
    <row r="216" spans="2:42" x14ac:dyDescent="0.2">
      <c r="B216" s="135" t="s">
        <v>170</v>
      </c>
      <c r="C216" s="135"/>
      <c r="D216" s="135"/>
      <c r="E216" s="135"/>
      <c r="F216" s="135"/>
      <c r="G216" s="135"/>
      <c r="H216" s="135"/>
      <c r="I216" s="135"/>
      <c r="J216" s="135"/>
      <c r="K216" s="135"/>
      <c r="L216" s="135"/>
      <c r="M216" s="135"/>
      <c r="N216" s="135"/>
      <c r="O216" s="135"/>
      <c r="P216" s="135"/>
      <c r="Q216" s="113" t="s">
        <v>176</v>
      </c>
      <c r="R216" s="113"/>
      <c r="S216" s="135"/>
      <c r="T216" s="135"/>
      <c r="U216" s="135"/>
      <c r="V216" s="135"/>
      <c r="W216" s="135"/>
      <c r="X216" s="135"/>
      <c r="Y216" s="135"/>
      <c r="Z216" s="135"/>
      <c r="AA216" s="135"/>
      <c r="AB216" s="135"/>
      <c r="AC216" s="135"/>
      <c r="AD216" s="135"/>
    </row>
    <row r="217" spans="2:42" x14ac:dyDescent="0.2">
      <c r="B217" s="208" t="s">
        <v>171</v>
      </c>
      <c r="C217" s="208"/>
      <c r="D217" s="208" t="s">
        <v>20</v>
      </c>
      <c r="E217" s="194">
        <v>0.8</v>
      </c>
      <c r="F217" s="194"/>
      <c r="G217" s="111" t="s">
        <v>21</v>
      </c>
      <c r="H217" s="194" t="s">
        <v>172</v>
      </c>
      <c r="I217" s="194"/>
      <c r="J217" s="135"/>
      <c r="K217" s="135"/>
      <c r="L217" s="135"/>
      <c r="M217" s="135"/>
      <c r="N217" s="135"/>
      <c r="O217" s="135"/>
      <c r="P217" s="135"/>
      <c r="Q217" s="208">
        <f t="shared" ref="Q217" si="126">O214</f>
        <v>23</v>
      </c>
      <c r="R217" s="208"/>
      <c r="S217" s="208" t="s">
        <v>4</v>
      </c>
      <c r="T217" s="194">
        <v>0.8</v>
      </c>
      <c r="U217" s="194"/>
      <c r="V217" s="111" t="s">
        <v>21</v>
      </c>
      <c r="W217" s="241">
        <f t="shared" ref="W217" si="127">E223</f>
        <v>27.8</v>
      </c>
      <c r="X217" s="241"/>
      <c r="Y217" s="241"/>
      <c r="Z217" s="135"/>
      <c r="AA217" s="135"/>
      <c r="AB217" s="135"/>
      <c r="AC217" s="135"/>
      <c r="AD217" s="135"/>
    </row>
    <row r="218" spans="2:42" x14ac:dyDescent="0.2">
      <c r="B218" s="208"/>
      <c r="C218" s="208"/>
      <c r="D218" s="208"/>
      <c r="E218" s="208" t="s">
        <v>173</v>
      </c>
      <c r="F218" s="208"/>
      <c r="G218" s="208"/>
      <c r="H218" s="208"/>
      <c r="I218" s="208"/>
      <c r="J218" s="135"/>
      <c r="K218" s="135"/>
      <c r="L218" s="135"/>
      <c r="M218" s="135"/>
      <c r="N218" s="135"/>
      <c r="O218" s="135"/>
      <c r="P218" s="135"/>
      <c r="Q218" s="208"/>
      <c r="R218" s="208"/>
      <c r="S218" s="208"/>
      <c r="T218" s="208" t="s">
        <v>173</v>
      </c>
      <c r="U218" s="208"/>
      <c r="V218" s="208"/>
      <c r="W218" s="208"/>
      <c r="X218" s="208"/>
      <c r="Y218" s="208"/>
      <c r="Z218" s="135"/>
      <c r="AA218" s="135"/>
      <c r="AB218" s="135"/>
      <c r="AC218" s="135"/>
      <c r="AD218" s="135"/>
    </row>
    <row r="219" spans="2:42" x14ac:dyDescent="0.2">
      <c r="B219" s="208" t="s">
        <v>172</v>
      </c>
      <c r="C219" s="208"/>
      <c r="D219" s="208" t="s">
        <v>20</v>
      </c>
      <c r="E219" s="194" t="s">
        <v>171</v>
      </c>
      <c r="F219" s="194"/>
      <c r="G219" s="111" t="s">
        <v>21</v>
      </c>
      <c r="H219" s="194" t="s">
        <v>173</v>
      </c>
      <c r="I219" s="194"/>
      <c r="J219" s="194"/>
      <c r="K219" s="135"/>
      <c r="L219" s="135"/>
      <c r="M219" s="135"/>
      <c r="N219" s="135"/>
      <c r="O219" s="135"/>
      <c r="P219" s="135"/>
      <c r="Q219" s="208" t="s">
        <v>179</v>
      </c>
      <c r="R219" s="208"/>
      <c r="S219" s="208" t="s">
        <v>4</v>
      </c>
      <c r="T219" s="208" t="s">
        <v>37</v>
      </c>
      <c r="U219" s="194">
        <v>0.8</v>
      </c>
      <c r="V219" s="194"/>
      <c r="W219" s="38" t="s">
        <v>21</v>
      </c>
      <c r="X219" s="241">
        <f t="shared" ref="X219" si="128">E223</f>
        <v>27.8</v>
      </c>
      <c r="Y219" s="194"/>
      <c r="Z219" s="194"/>
      <c r="AA219" s="208" t="s">
        <v>8</v>
      </c>
      <c r="AB219" s="135">
        <v>2</v>
      </c>
      <c r="AC219" s="135"/>
      <c r="AD219" s="135"/>
    </row>
    <row r="220" spans="2:42" x14ac:dyDescent="0.2">
      <c r="B220" s="208"/>
      <c r="C220" s="208"/>
      <c r="D220" s="208"/>
      <c r="E220" s="208">
        <v>0.8</v>
      </c>
      <c r="F220" s="208"/>
      <c r="G220" s="208"/>
      <c r="H220" s="208"/>
      <c r="I220" s="208"/>
      <c r="J220" s="208"/>
      <c r="K220" s="135"/>
      <c r="L220" s="135"/>
      <c r="M220" s="135"/>
      <c r="N220" s="135"/>
      <c r="O220" s="135"/>
      <c r="P220" s="135"/>
      <c r="Q220" s="208"/>
      <c r="R220" s="208"/>
      <c r="S220" s="208"/>
      <c r="T220" s="208"/>
      <c r="U220" s="208">
        <f t="shared" ref="U220" si="129">O214</f>
        <v>23</v>
      </c>
      <c r="V220" s="208"/>
      <c r="W220" s="208"/>
      <c r="X220" s="208"/>
      <c r="Y220" s="208"/>
      <c r="Z220" s="208"/>
      <c r="AA220" s="208"/>
      <c r="AB220" s="135"/>
      <c r="AC220" s="135"/>
      <c r="AD220" s="135"/>
    </row>
    <row r="221" spans="2:42" x14ac:dyDescent="0.2">
      <c r="B221" s="208" t="s">
        <v>172</v>
      </c>
      <c r="C221" s="208"/>
      <c r="D221" s="208" t="s">
        <v>20</v>
      </c>
      <c r="E221" s="194">
        <f t="shared" ref="E221" si="130">AI213</f>
        <v>19</v>
      </c>
      <c r="F221" s="194"/>
      <c r="G221" s="111" t="s">
        <v>21</v>
      </c>
      <c r="H221" s="194" t="s">
        <v>174</v>
      </c>
      <c r="I221" s="194"/>
      <c r="J221" s="194">
        <f t="shared" ref="J221" si="131">K213</f>
        <v>1.37</v>
      </c>
      <c r="K221" s="194"/>
      <c r="L221" s="135"/>
      <c r="M221" s="135"/>
      <c r="N221" s="135"/>
      <c r="O221" s="135"/>
      <c r="P221" s="135"/>
      <c r="Q221" s="135"/>
      <c r="R221" s="135"/>
      <c r="S221" s="208" t="s">
        <v>4</v>
      </c>
      <c r="T221" s="212">
        <f t="shared" ref="T221" si="132">ROUND((U219*X219/U220)^2,2)</f>
        <v>0.94</v>
      </c>
      <c r="U221" s="212"/>
      <c r="V221" s="212"/>
      <c r="W221" s="212"/>
      <c r="X221" s="212"/>
      <c r="Y221" s="212"/>
      <c r="Z221" s="208" t="s">
        <v>25</v>
      </c>
      <c r="AA221" s="135"/>
      <c r="AB221" s="135"/>
      <c r="AC221" s="135"/>
      <c r="AD221" s="135"/>
    </row>
    <row r="222" spans="2:42" x14ac:dyDescent="0.2">
      <c r="B222" s="208"/>
      <c r="C222" s="208"/>
      <c r="D222" s="208"/>
      <c r="E222" s="208">
        <f t="shared" ref="E222" si="133">E217</f>
        <v>0.8</v>
      </c>
      <c r="F222" s="208"/>
      <c r="G222" s="208"/>
      <c r="H222" s="208"/>
      <c r="I222" s="208"/>
      <c r="J222" s="208"/>
      <c r="K222" s="135"/>
      <c r="L222" s="135"/>
      <c r="M222" s="135"/>
      <c r="N222" s="135"/>
      <c r="O222" s="135"/>
      <c r="P222" s="135"/>
      <c r="Q222" s="135"/>
      <c r="R222" s="135"/>
      <c r="S222" s="208"/>
      <c r="T222" s="212"/>
      <c r="U222" s="212"/>
      <c r="V222" s="212"/>
      <c r="W222" s="212"/>
      <c r="X222" s="212"/>
      <c r="Y222" s="212"/>
      <c r="Z222" s="208"/>
      <c r="AA222" s="135"/>
      <c r="AB222" s="135"/>
      <c r="AC222" s="135"/>
      <c r="AD222" s="135"/>
    </row>
    <row r="223" spans="2:42" x14ac:dyDescent="0.2">
      <c r="B223" s="135"/>
      <c r="C223" s="135"/>
      <c r="D223" s="208" t="s">
        <v>20</v>
      </c>
      <c r="E223" s="212">
        <f t="shared" ref="E223" si="134">ROUND(E221*SQRT(J221)/E222,2)</f>
        <v>27.8</v>
      </c>
      <c r="F223" s="212"/>
      <c r="G223" s="212"/>
      <c r="H223" s="212"/>
      <c r="I223" s="208" t="s">
        <v>175</v>
      </c>
      <c r="J223" s="135"/>
      <c r="K223" s="135"/>
      <c r="L223" s="135"/>
      <c r="M223" s="135"/>
      <c r="N223" s="135"/>
      <c r="O223" s="135"/>
      <c r="P223" s="135"/>
      <c r="Q223" s="135"/>
      <c r="R223" s="135"/>
      <c r="S223" s="135"/>
      <c r="T223" s="135"/>
      <c r="U223" s="135"/>
      <c r="V223" s="135"/>
      <c r="W223" s="135"/>
      <c r="X223" s="135"/>
      <c r="Y223" s="135"/>
      <c r="Z223" s="135"/>
      <c r="AA223" s="135"/>
      <c r="AB223" s="135"/>
      <c r="AC223" s="135"/>
      <c r="AD223" s="135"/>
    </row>
    <row r="224" spans="2:42" x14ac:dyDescent="0.2">
      <c r="B224" s="135"/>
      <c r="C224" s="135"/>
      <c r="D224" s="208"/>
      <c r="E224" s="212"/>
      <c r="F224" s="212"/>
      <c r="G224" s="212"/>
      <c r="H224" s="212"/>
      <c r="I224" s="208"/>
      <c r="J224" s="135"/>
      <c r="K224" s="135"/>
      <c r="L224" s="135"/>
      <c r="M224" s="135"/>
      <c r="N224" s="135"/>
      <c r="O224" s="135"/>
      <c r="P224" s="135"/>
      <c r="Q224" s="135"/>
      <c r="R224" s="135"/>
      <c r="S224" s="135"/>
      <c r="T224" s="135"/>
      <c r="U224" s="135"/>
      <c r="V224" s="135"/>
      <c r="W224" s="135"/>
      <c r="X224" s="135"/>
      <c r="Y224" s="135"/>
      <c r="Z224" s="135"/>
      <c r="AA224" s="135"/>
      <c r="AB224" s="135"/>
      <c r="AC224" s="135"/>
      <c r="AD224" s="135"/>
    </row>
    <row r="226" spans="2:42" x14ac:dyDescent="0.2">
      <c r="B226" s="8" t="s">
        <v>232</v>
      </c>
    </row>
    <row r="227" spans="2:42" x14ac:dyDescent="0.2">
      <c r="B227" s="211" t="s">
        <v>165</v>
      </c>
      <c r="C227" s="198"/>
      <c r="D227" s="198"/>
      <c r="E227" s="198"/>
      <c r="F227" s="198"/>
      <c r="G227" s="198"/>
      <c r="H227" s="198"/>
      <c r="I227" s="198"/>
      <c r="J227" s="198"/>
      <c r="K227" s="199">
        <v>1.36</v>
      </c>
      <c r="L227" s="199"/>
      <c r="M227" s="198" t="s">
        <v>166</v>
      </c>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204">
        <v>18</v>
      </c>
      <c r="AJ227" s="204"/>
      <c r="AK227" s="198" t="s">
        <v>167</v>
      </c>
      <c r="AL227" s="198"/>
      <c r="AM227" s="198"/>
      <c r="AN227" s="198"/>
      <c r="AO227" s="198"/>
      <c r="AP227" s="224"/>
    </row>
    <row r="228" spans="2:42" x14ac:dyDescent="0.2">
      <c r="B228" s="220" t="s">
        <v>168</v>
      </c>
      <c r="C228" s="221"/>
      <c r="D228" s="221"/>
      <c r="E228" s="221"/>
      <c r="F228" s="221"/>
      <c r="G228" s="221"/>
      <c r="H228" s="221"/>
      <c r="I228" s="221"/>
      <c r="J228" s="221"/>
      <c r="K228" s="221"/>
      <c r="L228" s="221"/>
      <c r="M228" s="221"/>
      <c r="N228" s="221"/>
      <c r="O228" s="219">
        <v>21</v>
      </c>
      <c r="P228" s="219"/>
      <c r="Q228" s="221" t="s">
        <v>169</v>
      </c>
      <c r="R228" s="221"/>
      <c r="S228" s="221"/>
      <c r="T228" s="221"/>
      <c r="U228" s="221"/>
      <c r="V228" s="221"/>
      <c r="W228" s="221"/>
      <c r="X228" s="221"/>
      <c r="Y228" s="221"/>
      <c r="Z228" s="221"/>
      <c r="AA228" s="221"/>
      <c r="AB228" s="221"/>
      <c r="AC228" s="221"/>
      <c r="AD228" s="221"/>
      <c r="AE228" s="221"/>
      <c r="AF228" s="221"/>
      <c r="AG228" s="1"/>
      <c r="AH228" s="1"/>
      <c r="AI228" s="1"/>
      <c r="AJ228" s="1"/>
      <c r="AK228" s="1"/>
      <c r="AL228" s="1"/>
      <c r="AM228" s="1"/>
      <c r="AN228" s="1"/>
      <c r="AO228" s="1"/>
      <c r="AP228" s="19"/>
    </row>
    <row r="229" spans="2:42" x14ac:dyDescent="0.2">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row>
    <row r="230" spans="2:42" x14ac:dyDescent="0.2">
      <c r="B230" s="135" t="s">
        <v>170</v>
      </c>
      <c r="C230" s="135"/>
      <c r="D230" s="135"/>
      <c r="E230" s="135"/>
      <c r="F230" s="135"/>
      <c r="G230" s="135"/>
      <c r="H230" s="135"/>
      <c r="I230" s="135"/>
      <c r="J230" s="135"/>
      <c r="K230" s="135"/>
      <c r="L230" s="135"/>
      <c r="M230" s="135"/>
      <c r="N230" s="135"/>
      <c r="O230" s="135"/>
      <c r="P230" s="135"/>
      <c r="Q230" s="113" t="s">
        <v>176</v>
      </c>
      <c r="R230" s="113"/>
      <c r="S230" s="135"/>
      <c r="T230" s="135"/>
      <c r="U230" s="135"/>
      <c r="V230" s="135"/>
      <c r="W230" s="135"/>
      <c r="X230" s="135"/>
      <c r="Y230" s="135"/>
      <c r="Z230" s="135"/>
      <c r="AA230" s="135"/>
      <c r="AB230" s="135"/>
      <c r="AC230" s="135"/>
      <c r="AD230" s="135"/>
    </row>
    <row r="231" spans="2:42" x14ac:dyDescent="0.2">
      <c r="B231" s="208" t="s">
        <v>171</v>
      </c>
      <c r="C231" s="208"/>
      <c r="D231" s="208" t="s">
        <v>20</v>
      </c>
      <c r="E231" s="194">
        <v>0.8</v>
      </c>
      <c r="F231" s="194"/>
      <c r="G231" s="111" t="s">
        <v>21</v>
      </c>
      <c r="H231" s="194" t="s">
        <v>172</v>
      </c>
      <c r="I231" s="194"/>
      <c r="J231" s="135"/>
      <c r="K231" s="135"/>
      <c r="L231" s="135"/>
      <c r="M231" s="135"/>
      <c r="N231" s="135"/>
      <c r="O231" s="135"/>
      <c r="P231" s="135"/>
      <c r="Q231" s="208">
        <f t="shared" ref="Q231" si="135">O228</f>
        <v>21</v>
      </c>
      <c r="R231" s="208"/>
      <c r="S231" s="208" t="s">
        <v>4</v>
      </c>
      <c r="T231" s="194">
        <v>0.8</v>
      </c>
      <c r="U231" s="194"/>
      <c r="V231" s="111" t="s">
        <v>21</v>
      </c>
      <c r="W231" s="241">
        <f t="shared" ref="W231" si="136">E237</f>
        <v>26.24</v>
      </c>
      <c r="X231" s="241"/>
      <c r="Y231" s="241"/>
      <c r="Z231" s="135"/>
      <c r="AA231" s="135"/>
      <c r="AB231" s="135"/>
      <c r="AC231" s="135"/>
      <c r="AD231" s="135"/>
    </row>
    <row r="232" spans="2:42" x14ac:dyDescent="0.2">
      <c r="B232" s="208"/>
      <c r="C232" s="208"/>
      <c r="D232" s="208"/>
      <c r="E232" s="208" t="s">
        <v>173</v>
      </c>
      <c r="F232" s="208"/>
      <c r="G232" s="208"/>
      <c r="H232" s="208"/>
      <c r="I232" s="208"/>
      <c r="J232" s="135"/>
      <c r="K232" s="135"/>
      <c r="L232" s="135"/>
      <c r="M232" s="135"/>
      <c r="N232" s="135"/>
      <c r="O232" s="135"/>
      <c r="P232" s="135"/>
      <c r="Q232" s="208"/>
      <c r="R232" s="208"/>
      <c r="S232" s="208"/>
      <c r="T232" s="208" t="s">
        <v>173</v>
      </c>
      <c r="U232" s="208"/>
      <c r="V232" s="208"/>
      <c r="W232" s="208"/>
      <c r="X232" s="208"/>
      <c r="Y232" s="208"/>
      <c r="Z232" s="135"/>
      <c r="AA232" s="135"/>
      <c r="AB232" s="135"/>
      <c r="AC232" s="135"/>
      <c r="AD232" s="135"/>
    </row>
    <row r="233" spans="2:42" x14ac:dyDescent="0.2">
      <c r="B233" s="208" t="s">
        <v>172</v>
      </c>
      <c r="C233" s="208"/>
      <c r="D233" s="208" t="s">
        <v>20</v>
      </c>
      <c r="E233" s="194" t="s">
        <v>171</v>
      </c>
      <c r="F233" s="194"/>
      <c r="G233" s="111" t="s">
        <v>21</v>
      </c>
      <c r="H233" s="194" t="s">
        <v>173</v>
      </c>
      <c r="I233" s="194"/>
      <c r="J233" s="194"/>
      <c r="K233" s="135"/>
      <c r="L233" s="135"/>
      <c r="M233" s="135"/>
      <c r="N233" s="135"/>
      <c r="O233" s="135"/>
      <c r="P233" s="135"/>
      <c r="Q233" s="208" t="s">
        <v>179</v>
      </c>
      <c r="R233" s="208"/>
      <c r="S233" s="208" t="s">
        <v>4</v>
      </c>
      <c r="T233" s="208" t="s">
        <v>37</v>
      </c>
      <c r="U233" s="194">
        <v>0.8</v>
      </c>
      <c r="V233" s="194"/>
      <c r="W233" s="38" t="s">
        <v>21</v>
      </c>
      <c r="X233" s="241">
        <f t="shared" ref="X233" si="137">E237</f>
        <v>26.24</v>
      </c>
      <c r="Y233" s="194"/>
      <c r="Z233" s="194"/>
      <c r="AA233" s="208" t="s">
        <v>8</v>
      </c>
      <c r="AB233" s="135">
        <v>2</v>
      </c>
      <c r="AC233" s="135"/>
      <c r="AD233" s="135"/>
    </row>
    <row r="234" spans="2:42" x14ac:dyDescent="0.2">
      <c r="B234" s="208"/>
      <c r="C234" s="208"/>
      <c r="D234" s="208"/>
      <c r="E234" s="208">
        <v>0.8</v>
      </c>
      <c r="F234" s="208"/>
      <c r="G234" s="208"/>
      <c r="H234" s="208"/>
      <c r="I234" s="208"/>
      <c r="J234" s="208"/>
      <c r="K234" s="135"/>
      <c r="L234" s="135"/>
      <c r="M234" s="135"/>
      <c r="N234" s="135"/>
      <c r="O234" s="135"/>
      <c r="P234" s="135"/>
      <c r="Q234" s="208"/>
      <c r="R234" s="208"/>
      <c r="S234" s="208"/>
      <c r="T234" s="208"/>
      <c r="U234" s="208">
        <f t="shared" ref="U234" si="138">O228</f>
        <v>21</v>
      </c>
      <c r="V234" s="208"/>
      <c r="W234" s="208"/>
      <c r="X234" s="208"/>
      <c r="Y234" s="208"/>
      <c r="Z234" s="208"/>
      <c r="AA234" s="208"/>
      <c r="AB234" s="135"/>
      <c r="AC234" s="135"/>
      <c r="AD234" s="135"/>
    </row>
    <row r="235" spans="2:42" x14ac:dyDescent="0.2">
      <c r="B235" s="208" t="s">
        <v>172</v>
      </c>
      <c r="C235" s="208"/>
      <c r="D235" s="208" t="s">
        <v>20</v>
      </c>
      <c r="E235" s="194">
        <f t="shared" ref="E235" si="139">AI227</f>
        <v>18</v>
      </c>
      <c r="F235" s="194"/>
      <c r="G235" s="111" t="s">
        <v>21</v>
      </c>
      <c r="H235" s="194" t="s">
        <v>174</v>
      </c>
      <c r="I235" s="194"/>
      <c r="J235" s="194">
        <f t="shared" ref="J235" si="140">K227</f>
        <v>1.36</v>
      </c>
      <c r="K235" s="194"/>
      <c r="L235" s="135"/>
      <c r="M235" s="135"/>
      <c r="N235" s="135"/>
      <c r="O235" s="135"/>
      <c r="P235" s="135"/>
      <c r="Q235" s="135"/>
      <c r="R235" s="135"/>
      <c r="S235" s="208" t="s">
        <v>4</v>
      </c>
      <c r="T235" s="212">
        <f t="shared" ref="T235" si="141">ROUND((U233*X233/U234)^2,2)</f>
        <v>1</v>
      </c>
      <c r="U235" s="212"/>
      <c r="V235" s="212"/>
      <c r="W235" s="212"/>
      <c r="X235" s="212"/>
      <c r="Y235" s="212"/>
      <c r="Z235" s="208" t="s">
        <v>25</v>
      </c>
      <c r="AA235" s="135"/>
      <c r="AB235" s="135"/>
      <c r="AC235" s="135"/>
      <c r="AD235" s="135"/>
    </row>
    <row r="236" spans="2:42" x14ac:dyDescent="0.2">
      <c r="B236" s="208"/>
      <c r="C236" s="208"/>
      <c r="D236" s="208"/>
      <c r="E236" s="208">
        <f t="shared" ref="E236" si="142">E231</f>
        <v>0.8</v>
      </c>
      <c r="F236" s="208"/>
      <c r="G236" s="208"/>
      <c r="H236" s="208"/>
      <c r="I236" s="208"/>
      <c r="J236" s="208"/>
      <c r="K236" s="135"/>
      <c r="L236" s="135"/>
      <c r="M236" s="135"/>
      <c r="N236" s="135"/>
      <c r="O236" s="135"/>
      <c r="P236" s="135"/>
      <c r="Q236" s="135"/>
      <c r="R236" s="135"/>
      <c r="S236" s="208"/>
      <c r="T236" s="212"/>
      <c r="U236" s="212"/>
      <c r="V236" s="212"/>
      <c r="W236" s="212"/>
      <c r="X236" s="212"/>
      <c r="Y236" s="212"/>
      <c r="Z236" s="208"/>
      <c r="AA236" s="135"/>
      <c r="AB236" s="135"/>
      <c r="AC236" s="135"/>
      <c r="AD236" s="135"/>
    </row>
    <row r="237" spans="2:42" x14ac:dyDescent="0.2">
      <c r="B237" s="135"/>
      <c r="C237" s="135"/>
      <c r="D237" s="208" t="s">
        <v>20</v>
      </c>
      <c r="E237" s="212">
        <f t="shared" ref="E237" si="143">ROUND(E235*SQRT(J235)/E236,2)</f>
        <v>26.24</v>
      </c>
      <c r="F237" s="212"/>
      <c r="G237" s="212"/>
      <c r="H237" s="212"/>
      <c r="I237" s="208" t="s">
        <v>175</v>
      </c>
      <c r="J237" s="135"/>
      <c r="K237" s="135"/>
      <c r="L237" s="135"/>
      <c r="M237" s="135"/>
      <c r="N237" s="135"/>
      <c r="O237" s="135"/>
      <c r="P237" s="135"/>
      <c r="Q237" s="135"/>
      <c r="R237" s="135"/>
      <c r="S237" s="135"/>
      <c r="T237" s="135"/>
      <c r="U237" s="135"/>
      <c r="V237" s="135"/>
      <c r="W237" s="135"/>
      <c r="X237" s="135"/>
      <c r="Y237" s="135"/>
      <c r="Z237" s="135"/>
      <c r="AA237" s="135"/>
      <c r="AB237" s="135"/>
      <c r="AC237" s="135"/>
      <c r="AD237" s="135"/>
    </row>
    <row r="238" spans="2:42" x14ac:dyDescent="0.2">
      <c r="B238" s="135"/>
      <c r="C238" s="135"/>
      <c r="D238" s="208"/>
      <c r="E238" s="212"/>
      <c r="F238" s="212"/>
      <c r="G238" s="212"/>
      <c r="H238" s="212"/>
      <c r="I238" s="208"/>
      <c r="J238" s="135"/>
      <c r="K238" s="135"/>
      <c r="L238" s="135"/>
      <c r="M238" s="135"/>
      <c r="N238" s="135"/>
      <c r="O238" s="135"/>
      <c r="P238" s="135"/>
      <c r="Q238" s="135"/>
      <c r="R238" s="135"/>
      <c r="S238" s="135"/>
      <c r="T238" s="135"/>
      <c r="U238" s="135"/>
      <c r="V238" s="135"/>
      <c r="W238" s="135"/>
      <c r="X238" s="135"/>
      <c r="Y238" s="135"/>
      <c r="Z238" s="135"/>
      <c r="AA238" s="135"/>
      <c r="AB238" s="135"/>
      <c r="AC238" s="135"/>
      <c r="AD238" s="135"/>
    </row>
    <row r="240" spans="2:42" x14ac:dyDescent="0.2">
      <c r="B240" s="8" t="s">
        <v>233</v>
      </c>
    </row>
    <row r="241" spans="2:42" x14ac:dyDescent="0.2">
      <c r="B241" s="211" t="s">
        <v>165</v>
      </c>
      <c r="C241" s="198"/>
      <c r="D241" s="198"/>
      <c r="E241" s="198"/>
      <c r="F241" s="198"/>
      <c r="G241" s="198"/>
      <c r="H241" s="198"/>
      <c r="I241" s="198"/>
      <c r="J241" s="198"/>
      <c r="K241" s="199">
        <v>1.21</v>
      </c>
      <c r="L241" s="199"/>
      <c r="M241" s="198" t="s">
        <v>166</v>
      </c>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204">
        <v>16</v>
      </c>
      <c r="AJ241" s="204"/>
      <c r="AK241" s="198" t="s">
        <v>167</v>
      </c>
      <c r="AL241" s="198"/>
      <c r="AM241" s="198"/>
      <c r="AN241" s="198"/>
      <c r="AO241" s="198"/>
      <c r="AP241" s="224"/>
    </row>
    <row r="242" spans="2:42" x14ac:dyDescent="0.2">
      <c r="B242" s="220" t="s">
        <v>168</v>
      </c>
      <c r="C242" s="221"/>
      <c r="D242" s="221"/>
      <c r="E242" s="221"/>
      <c r="F242" s="221"/>
      <c r="G242" s="221"/>
      <c r="H242" s="221"/>
      <c r="I242" s="221"/>
      <c r="J242" s="221"/>
      <c r="K242" s="221"/>
      <c r="L242" s="221"/>
      <c r="M242" s="221"/>
      <c r="N242" s="221"/>
      <c r="O242" s="219">
        <v>20</v>
      </c>
      <c r="P242" s="219"/>
      <c r="Q242" s="221" t="s">
        <v>169</v>
      </c>
      <c r="R242" s="221"/>
      <c r="S242" s="221"/>
      <c r="T242" s="221"/>
      <c r="U242" s="221"/>
      <c r="V242" s="221"/>
      <c r="W242" s="221"/>
      <c r="X242" s="221"/>
      <c r="Y242" s="221"/>
      <c r="Z242" s="221"/>
      <c r="AA242" s="221"/>
      <c r="AB242" s="221"/>
      <c r="AC242" s="221"/>
      <c r="AD242" s="221"/>
      <c r="AE242" s="221"/>
      <c r="AF242" s="221"/>
      <c r="AG242" s="1"/>
      <c r="AH242" s="1"/>
      <c r="AI242" s="1"/>
      <c r="AJ242" s="1"/>
      <c r="AK242" s="1"/>
      <c r="AL242" s="1"/>
      <c r="AM242" s="1"/>
      <c r="AN242" s="1"/>
      <c r="AO242" s="1"/>
      <c r="AP242" s="19"/>
    </row>
    <row r="243" spans="2:42" x14ac:dyDescent="0.2">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row>
    <row r="244" spans="2:42" x14ac:dyDescent="0.2">
      <c r="B244" s="135" t="s">
        <v>170</v>
      </c>
      <c r="C244" s="135"/>
      <c r="D244" s="135"/>
      <c r="E244" s="135"/>
      <c r="F244" s="135"/>
      <c r="G244" s="135"/>
      <c r="H244" s="135"/>
      <c r="I244" s="135"/>
      <c r="J244" s="135"/>
      <c r="K244" s="135"/>
      <c r="L244" s="135"/>
      <c r="M244" s="135"/>
      <c r="N244" s="135"/>
      <c r="O244" s="135"/>
      <c r="P244" s="135"/>
      <c r="Q244" s="113" t="s">
        <v>176</v>
      </c>
      <c r="R244" s="113"/>
      <c r="S244" s="135"/>
      <c r="T244" s="135"/>
      <c r="U244" s="135"/>
      <c r="V244" s="135"/>
      <c r="W244" s="135"/>
      <c r="X244" s="135"/>
      <c r="Y244" s="135"/>
      <c r="Z244" s="135"/>
      <c r="AA244" s="135"/>
      <c r="AB244" s="135"/>
      <c r="AC244" s="135"/>
      <c r="AD244" s="135"/>
    </row>
    <row r="245" spans="2:42" x14ac:dyDescent="0.2">
      <c r="B245" s="208" t="s">
        <v>171</v>
      </c>
      <c r="C245" s="208"/>
      <c r="D245" s="208" t="s">
        <v>20</v>
      </c>
      <c r="E245" s="194">
        <v>0.8</v>
      </c>
      <c r="F245" s="194"/>
      <c r="G245" s="111" t="s">
        <v>21</v>
      </c>
      <c r="H245" s="194" t="s">
        <v>172</v>
      </c>
      <c r="I245" s="194"/>
      <c r="J245" s="135"/>
      <c r="K245" s="135"/>
      <c r="L245" s="135"/>
      <c r="M245" s="135"/>
      <c r="N245" s="135"/>
      <c r="O245" s="135"/>
      <c r="P245" s="135"/>
      <c r="Q245" s="208">
        <f t="shared" ref="Q245" si="144">O242</f>
        <v>20</v>
      </c>
      <c r="R245" s="208"/>
      <c r="S245" s="208" t="s">
        <v>4</v>
      </c>
      <c r="T245" s="194">
        <v>0.8</v>
      </c>
      <c r="U245" s="194"/>
      <c r="V245" s="111" t="s">
        <v>21</v>
      </c>
      <c r="W245" s="241">
        <f t="shared" ref="W245" si="145">E251</f>
        <v>22</v>
      </c>
      <c r="X245" s="241"/>
      <c r="Y245" s="241"/>
      <c r="Z245" s="135"/>
      <c r="AA245" s="135"/>
      <c r="AB245" s="135"/>
      <c r="AC245" s="135"/>
      <c r="AD245" s="135"/>
    </row>
    <row r="246" spans="2:42" x14ac:dyDescent="0.2">
      <c r="B246" s="208"/>
      <c r="C246" s="208"/>
      <c r="D246" s="208"/>
      <c r="E246" s="208" t="s">
        <v>173</v>
      </c>
      <c r="F246" s="208"/>
      <c r="G246" s="208"/>
      <c r="H246" s="208"/>
      <c r="I246" s="208"/>
      <c r="J246" s="135"/>
      <c r="K246" s="135"/>
      <c r="L246" s="135"/>
      <c r="M246" s="135"/>
      <c r="N246" s="135"/>
      <c r="O246" s="135"/>
      <c r="P246" s="135"/>
      <c r="Q246" s="208"/>
      <c r="R246" s="208"/>
      <c r="S246" s="208"/>
      <c r="T246" s="208" t="s">
        <v>173</v>
      </c>
      <c r="U246" s="208"/>
      <c r="V246" s="208"/>
      <c r="W246" s="208"/>
      <c r="X246" s="208"/>
      <c r="Y246" s="208"/>
      <c r="Z246" s="135"/>
      <c r="AA246" s="135"/>
      <c r="AB246" s="135"/>
      <c r="AC246" s="135"/>
      <c r="AD246" s="135"/>
    </row>
    <row r="247" spans="2:42" x14ac:dyDescent="0.2">
      <c r="B247" s="208" t="s">
        <v>172</v>
      </c>
      <c r="C247" s="208"/>
      <c r="D247" s="208" t="s">
        <v>20</v>
      </c>
      <c r="E247" s="194" t="s">
        <v>171</v>
      </c>
      <c r="F247" s="194"/>
      <c r="G247" s="111" t="s">
        <v>21</v>
      </c>
      <c r="H247" s="194" t="s">
        <v>173</v>
      </c>
      <c r="I247" s="194"/>
      <c r="J247" s="194"/>
      <c r="K247" s="135"/>
      <c r="L247" s="135"/>
      <c r="M247" s="135"/>
      <c r="N247" s="135"/>
      <c r="O247" s="135"/>
      <c r="P247" s="135"/>
      <c r="Q247" s="208" t="s">
        <v>179</v>
      </c>
      <c r="R247" s="208"/>
      <c r="S247" s="208" t="s">
        <v>4</v>
      </c>
      <c r="T247" s="208" t="s">
        <v>37</v>
      </c>
      <c r="U247" s="194">
        <v>0.8</v>
      </c>
      <c r="V247" s="194"/>
      <c r="W247" s="38" t="s">
        <v>21</v>
      </c>
      <c r="X247" s="241">
        <f t="shared" ref="X247" si="146">E251</f>
        <v>22</v>
      </c>
      <c r="Y247" s="194"/>
      <c r="Z247" s="194"/>
      <c r="AA247" s="208" t="s">
        <v>8</v>
      </c>
      <c r="AB247" s="135">
        <v>2</v>
      </c>
      <c r="AC247" s="135"/>
      <c r="AD247" s="135"/>
    </row>
    <row r="248" spans="2:42" x14ac:dyDescent="0.2">
      <c r="B248" s="208"/>
      <c r="C248" s="208"/>
      <c r="D248" s="208"/>
      <c r="E248" s="208">
        <v>0.8</v>
      </c>
      <c r="F248" s="208"/>
      <c r="G248" s="208"/>
      <c r="H248" s="208"/>
      <c r="I248" s="208"/>
      <c r="J248" s="208"/>
      <c r="K248" s="135"/>
      <c r="L248" s="135"/>
      <c r="M248" s="135"/>
      <c r="N248" s="135"/>
      <c r="O248" s="135"/>
      <c r="P248" s="135"/>
      <c r="Q248" s="208"/>
      <c r="R248" s="208"/>
      <c r="S248" s="208"/>
      <c r="T248" s="208"/>
      <c r="U248" s="208">
        <f t="shared" ref="U248" si="147">O242</f>
        <v>20</v>
      </c>
      <c r="V248" s="208"/>
      <c r="W248" s="208"/>
      <c r="X248" s="208"/>
      <c r="Y248" s="208"/>
      <c r="Z248" s="208"/>
      <c r="AA248" s="208"/>
      <c r="AB248" s="135"/>
      <c r="AC248" s="135"/>
      <c r="AD248" s="135"/>
    </row>
    <row r="249" spans="2:42" x14ac:dyDescent="0.2">
      <c r="B249" s="208" t="s">
        <v>172</v>
      </c>
      <c r="C249" s="208"/>
      <c r="D249" s="208" t="s">
        <v>20</v>
      </c>
      <c r="E249" s="194">
        <f t="shared" ref="E249" si="148">AI241</f>
        <v>16</v>
      </c>
      <c r="F249" s="194"/>
      <c r="G249" s="111" t="s">
        <v>21</v>
      </c>
      <c r="H249" s="194" t="s">
        <v>174</v>
      </c>
      <c r="I249" s="194"/>
      <c r="J249" s="194">
        <f t="shared" ref="J249" si="149">K241</f>
        <v>1.21</v>
      </c>
      <c r="K249" s="194"/>
      <c r="L249" s="135"/>
      <c r="M249" s="135"/>
      <c r="N249" s="135"/>
      <c r="O249" s="135"/>
      <c r="P249" s="135"/>
      <c r="Q249" s="135"/>
      <c r="R249" s="135"/>
      <c r="S249" s="208" t="s">
        <v>4</v>
      </c>
      <c r="T249" s="212">
        <f t="shared" ref="T249" si="150">ROUND((U247*X247/U248)^2,2)</f>
        <v>0.77</v>
      </c>
      <c r="U249" s="212"/>
      <c r="V249" s="212"/>
      <c r="W249" s="212"/>
      <c r="X249" s="212"/>
      <c r="Y249" s="212"/>
      <c r="Z249" s="208" t="s">
        <v>25</v>
      </c>
      <c r="AA249" s="135"/>
      <c r="AB249" s="135"/>
      <c r="AC249" s="135"/>
      <c r="AD249" s="135"/>
    </row>
    <row r="250" spans="2:42" x14ac:dyDescent="0.2">
      <c r="B250" s="208"/>
      <c r="C250" s="208"/>
      <c r="D250" s="208"/>
      <c r="E250" s="208">
        <f t="shared" ref="E250" si="151">E245</f>
        <v>0.8</v>
      </c>
      <c r="F250" s="208"/>
      <c r="G250" s="208"/>
      <c r="H250" s="208"/>
      <c r="I250" s="208"/>
      <c r="J250" s="208"/>
      <c r="K250" s="135"/>
      <c r="L250" s="135"/>
      <c r="M250" s="135"/>
      <c r="N250" s="135"/>
      <c r="O250" s="135"/>
      <c r="P250" s="135"/>
      <c r="Q250" s="135"/>
      <c r="R250" s="135"/>
      <c r="S250" s="208"/>
      <c r="T250" s="212"/>
      <c r="U250" s="212"/>
      <c r="V250" s="212"/>
      <c r="W250" s="212"/>
      <c r="X250" s="212"/>
      <c r="Y250" s="212"/>
      <c r="Z250" s="208"/>
      <c r="AA250" s="135"/>
      <c r="AB250" s="135"/>
      <c r="AC250" s="135"/>
      <c r="AD250" s="135"/>
    </row>
    <row r="251" spans="2:42" x14ac:dyDescent="0.2">
      <c r="B251" s="135"/>
      <c r="C251" s="135"/>
      <c r="D251" s="208" t="s">
        <v>20</v>
      </c>
      <c r="E251" s="212">
        <f t="shared" ref="E251" si="152">ROUND(E249*SQRT(J249)/E250,2)</f>
        <v>22</v>
      </c>
      <c r="F251" s="212"/>
      <c r="G251" s="212"/>
      <c r="H251" s="212"/>
      <c r="I251" s="208" t="s">
        <v>175</v>
      </c>
      <c r="J251" s="135"/>
      <c r="K251" s="135"/>
      <c r="L251" s="135"/>
      <c r="M251" s="135"/>
      <c r="N251" s="135"/>
      <c r="O251" s="135"/>
      <c r="P251" s="135"/>
      <c r="Q251" s="135"/>
      <c r="R251" s="135"/>
      <c r="S251" s="135"/>
      <c r="T251" s="135"/>
      <c r="U251" s="135"/>
      <c r="V251" s="135"/>
      <c r="W251" s="135"/>
      <c r="X251" s="135"/>
      <c r="Y251" s="135"/>
      <c r="Z251" s="135"/>
      <c r="AA251" s="135"/>
      <c r="AB251" s="135"/>
      <c r="AC251" s="135"/>
      <c r="AD251" s="135"/>
    </row>
    <row r="252" spans="2:42" x14ac:dyDescent="0.2">
      <c r="B252" s="135"/>
      <c r="C252" s="135"/>
      <c r="D252" s="208"/>
      <c r="E252" s="212"/>
      <c r="F252" s="212"/>
      <c r="G252" s="212"/>
      <c r="H252" s="212"/>
      <c r="I252" s="208"/>
      <c r="J252" s="135"/>
      <c r="K252" s="135"/>
      <c r="L252" s="135"/>
      <c r="M252" s="135"/>
      <c r="N252" s="135"/>
      <c r="O252" s="135"/>
      <c r="P252" s="135"/>
      <c r="Q252" s="135"/>
      <c r="R252" s="135"/>
      <c r="S252" s="135"/>
      <c r="T252" s="135"/>
      <c r="U252" s="135"/>
      <c r="V252" s="135"/>
      <c r="W252" s="135"/>
      <c r="X252" s="135"/>
      <c r="Y252" s="135"/>
      <c r="Z252" s="135"/>
      <c r="AA252" s="135"/>
      <c r="AB252" s="135"/>
      <c r="AC252" s="135"/>
      <c r="AD252" s="135"/>
    </row>
    <row r="254" spans="2:42" x14ac:dyDescent="0.2">
      <c r="B254" s="8" t="s">
        <v>234</v>
      </c>
    </row>
    <row r="255" spans="2:42" x14ac:dyDescent="0.2">
      <c r="B255" s="211" t="s">
        <v>165</v>
      </c>
      <c r="C255" s="198"/>
      <c r="D255" s="198"/>
      <c r="E255" s="198"/>
      <c r="F255" s="198"/>
      <c r="G255" s="198"/>
      <c r="H255" s="198"/>
      <c r="I255" s="198"/>
      <c r="J255" s="198"/>
      <c r="K255" s="199">
        <v>1.28</v>
      </c>
      <c r="L255" s="199"/>
      <c r="M255" s="198" t="s">
        <v>166</v>
      </c>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204">
        <v>19</v>
      </c>
      <c r="AJ255" s="204"/>
      <c r="AK255" s="198" t="s">
        <v>167</v>
      </c>
      <c r="AL255" s="198"/>
      <c r="AM255" s="198"/>
      <c r="AN255" s="198"/>
      <c r="AO255" s="198"/>
      <c r="AP255" s="224"/>
    </row>
    <row r="256" spans="2:42" x14ac:dyDescent="0.2">
      <c r="B256" s="220" t="s">
        <v>168</v>
      </c>
      <c r="C256" s="221"/>
      <c r="D256" s="221"/>
      <c r="E256" s="221"/>
      <c r="F256" s="221"/>
      <c r="G256" s="221"/>
      <c r="H256" s="221"/>
      <c r="I256" s="221"/>
      <c r="J256" s="221"/>
      <c r="K256" s="221"/>
      <c r="L256" s="221"/>
      <c r="M256" s="221"/>
      <c r="N256" s="221"/>
      <c r="O256" s="219">
        <v>23</v>
      </c>
      <c r="P256" s="219"/>
      <c r="Q256" s="221" t="s">
        <v>169</v>
      </c>
      <c r="R256" s="221"/>
      <c r="S256" s="221"/>
      <c r="T256" s="221"/>
      <c r="U256" s="221"/>
      <c r="V256" s="221"/>
      <c r="W256" s="221"/>
      <c r="X256" s="221"/>
      <c r="Y256" s="221"/>
      <c r="Z256" s="221"/>
      <c r="AA256" s="221"/>
      <c r="AB256" s="221"/>
      <c r="AC256" s="221"/>
      <c r="AD256" s="221"/>
      <c r="AE256" s="221"/>
      <c r="AF256" s="221"/>
      <c r="AG256" s="1"/>
      <c r="AH256" s="1"/>
      <c r="AI256" s="1"/>
      <c r="AJ256" s="1"/>
      <c r="AK256" s="1"/>
      <c r="AL256" s="1"/>
      <c r="AM256" s="1"/>
      <c r="AN256" s="1"/>
      <c r="AO256" s="1"/>
      <c r="AP256" s="19"/>
    </row>
    <row r="257" spans="2:42" x14ac:dyDescent="0.2">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row>
    <row r="258" spans="2:42" x14ac:dyDescent="0.2">
      <c r="B258" s="135" t="s">
        <v>170</v>
      </c>
      <c r="C258" s="135"/>
      <c r="D258" s="135"/>
      <c r="E258" s="135"/>
      <c r="F258" s="135"/>
      <c r="G258" s="135"/>
      <c r="H258" s="135"/>
      <c r="I258" s="135"/>
      <c r="J258" s="135"/>
      <c r="K258" s="135"/>
      <c r="L258" s="135"/>
      <c r="M258" s="135"/>
      <c r="N258" s="135"/>
      <c r="O258" s="135"/>
      <c r="P258" s="135"/>
      <c r="Q258" s="113" t="s">
        <v>176</v>
      </c>
      <c r="R258" s="113"/>
      <c r="S258" s="135"/>
      <c r="T258" s="135"/>
      <c r="U258" s="135"/>
      <c r="V258" s="135"/>
      <c r="W258" s="135"/>
      <c r="X258" s="135"/>
      <c r="Y258" s="135"/>
      <c r="Z258" s="135"/>
      <c r="AA258" s="135"/>
      <c r="AB258" s="135"/>
      <c r="AC258" s="135"/>
      <c r="AD258" s="135"/>
    </row>
    <row r="259" spans="2:42" x14ac:dyDescent="0.2">
      <c r="B259" s="208" t="s">
        <v>171</v>
      </c>
      <c r="C259" s="208"/>
      <c r="D259" s="208" t="s">
        <v>20</v>
      </c>
      <c r="E259" s="194">
        <v>0.8</v>
      </c>
      <c r="F259" s="194"/>
      <c r="G259" s="111" t="s">
        <v>21</v>
      </c>
      <c r="H259" s="194" t="s">
        <v>172</v>
      </c>
      <c r="I259" s="194"/>
      <c r="J259" s="135"/>
      <c r="K259" s="135"/>
      <c r="L259" s="135"/>
      <c r="M259" s="135"/>
      <c r="N259" s="135"/>
      <c r="O259" s="135"/>
      <c r="P259" s="135"/>
      <c r="Q259" s="208">
        <f t="shared" ref="Q259" si="153">O256</f>
        <v>23</v>
      </c>
      <c r="R259" s="208"/>
      <c r="S259" s="208" t="s">
        <v>4</v>
      </c>
      <c r="T259" s="194">
        <v>0.8</v>
      </c>
      <c r="U259" s="194"/>
      <c r="V259" s="111" t="s">
        <v>21</v>
      </c>
      <c r="W259" s="241">
        <f t="shared" ref="W259" si="154">E265</f>
        <v>26.87</v>
      </c>
      <c r="X259" s="241"/>
      <c r="Y259" s="241"/>
      <c r="Z259" s="135"/>
      <c r="AA259" s="135"/>
      <c r="AB259" s="135"/>
      <c r="AC259" s="135"/>
      <c r="AD259" s="135"/>
    </row>
    <row r="260" spans="2:42" x14ac:dyDescent="0.2">
      <c r="B260" s="208"/>
      <c r="C260" s="208"/>
      <c r="D260" s="208"/>
      <c r="E260" s="208" t="s">
        <v>173</v>
      </c>
      <c r="F260" s="208"/>
      <c r="G260" s="208"/>
      <c r="H260" s="208"/>
      <c r="I260" s="208"/>
      <c r="J260" s="135"/>
      <c r="K260" s="135"/>
      <c r="L260" s="135"/>
      <c r="M260" s="135"/>
      <c r="N260" s="135"/>
      <c r="O260" s="135"/>
      <c r="P260" s="135"/>
      <c r="Q260" s="208"/>
      <c r="R260" s="208"/>
      <c r="S260" s="208"/>
      <c r="T260" s="208" t="s">
        <v>173</v>
      </c>
      <c r="U260" s="208"/>
      <c r="V260" s="208"/>
      <c r="W260" s="208"/>
      <c r="X260" s="208"/>
      <c r="Y260" s="208"/>
      <c r="Z260" s="135"/>
      <c r="AA260" s="135"/>
      <c r="AB260" s="135"/>
      <c r="AC260" s="135"/>
      <c r="AD260" s="135"/>
    </row>
    <row r="261" spans="2:42" x14ac:dyDescent="0.2">
      <c r="B261" s="208" t="s">
        <v>172</v>
      </c>
      <c r="C261" s="208"/>
      <c r="D261" s="208" t="s">
        <v>20</v>
      </c>
      <c r="E261" s="194" t="s">
        <v>171</v>
      </c>
      <c r="F261" s="194"/>
      <c r="G261" s="111" t="s">
        <v>21</v>
      </c>
      <c r="H261" s="194" t="s">
        <v>173</v>
      </c>
      <c r="I261" s="194"/>
      <c r="J261" s="194"/>
      <c r="K261" s="135"/>
      <c r="L261" s="135"/>
      <c r="M261" s="135"/>
      <c r="N261" s="135"/>
      <c r="O261" s="135"/>
      <c r="P261" s="135"/>
      <c r="Q261" s="208" t="s">
        <v>179</v>
      </c>
      <c r="R261" s="208"/>
      <c r="S261" s="208" t="s">
        <v>4</v>
      </c>
      <c r="T261" s="208" t="s">
        <v>37</v>
      </c>
      <c r="U261" s="194">
        <v>0.8</v>
      </c>
      <c r="V261" s="194"/>
      <c r="W261" s="38" t="s">
        <v>21</v>
      </c>
      <c r="X261" s="241">
        <f t="shared" ref="X261" si="155">E265</f>
        <v>26.87</v>
      </c>
      <c r="Y261" s="194"/>
      <c r="Z261" s="194"/>
      <c r="AA261" s="208" t="s">
        <v>8</v>
      </c>
      <c r="AB261" s="135">
        <v>2</v>
      </c>
      <c r="AC261" s="135"/>
      <c r="AD261" s="135"/>
    </row>
    <row r="262" spans="2:42" x14ac:dyDescent="0.2">
      <c r="B262" s="208"/>
      <c r="C262" s="208"/>
      <c r="D262" s="208"/>
      <c r="E262" s="208">
        <v>0.8</v>
      </c>
      <c r="F262" s="208"/>
      <c r="G262" s="208"/>
      <c r="H262" s="208"/>
      <c r="I262" s="208"/>
      <c r="J262" s="208"/>
      <c r="K262" s="135"/>
      <c r="L262" s="135"/>
      <c r="M262" s="135"/>
      <c r="N262" s="135"/>
      <c r="O262" s="135"/>
      <c r="P262" s="135"/>
      <c r="Q262" s="208"/>
      <c r="R262" s="208"/>
      <c r="S262" s="208"/>
      <c r="T262" s="208"/>
      <c r="U262" s="208">
        <f t="shared" ref="U262" si="156">O256</f>
        <v>23</v>
      </c>
      <c r="V262" s="208"/>
      <c r="W262" s="208"/>
      <c r="X262" s="208"/>
      <c r="Y262" s="208"/>
      <c r="Z262" s="208"/>
      <c r="AA262" s="208"/>
      <c r="AB262" s="135"/>
      <c r="AC262" s="135"/>
      <c r="AD262" s="135"/>
    </row>
    <row r="263" spans="2:42" x14ac:dyDescent="0.2">
      <c r="B263" s="208" t="s">
        <v>172</v>
      </c>
      <c r="C263" s="208"/>
      <c r="D263" s="208" t="s">
        <v>20</v>
      </c>
      <c r="E263" s="194">
        <f t="shared" ref="E263" si="157">AI255</f>
        <v>19</v>
      </c>
      <c r="F263" s="194"/>
      <c r="G263" s="111" t="s">
        <v>21</v>
      </c>
      <c r="H263" s="194" t="s">
        <v>174</v>
      </c>
      <c r="I263" s="194"/>
      <c r="J263" s="194">
        <f t="shared" ref="J263" si="158">K255</f>
        <v>1.28</v>
      </c>
      <c r="K263" s="194"/>
      <c r="L263" s="135"/>
      <c r="M263" s="135"/>
      <c r="N263" s="135"/>
      <c r="O263" s="135"/>
      <c r="P263" s="135"/>
      <c r="Q263" s="135"/>
      <c r="R263" s="135"/>
      <c r="S263" s="208" t="s">
        <v>4</v>
      </c>
      <c r="T263" s="212">
        <f t="shared" ref="T263" si="159">ROUND((U261*X261/U262)^2,2)</f>
        <v>0.87</v>
      </c>
      <c r="U263" s="212"/>
      <c r="V263" s="212"/>
      <c r="W263" s="212"/>
      <c r="X263" s="212"/>
      <c r="Y263" s="212"/>
      <c r="Z263" s="208" t="s">
        <v>25</v>
      </c>
      <c r="AA263" s="135"/>
      <c r="AB263" s="135"/>
      <c r="AC263" s="135"/>
      <c r="AD263" s="135"/>
    </row>
    <row r="264" spans="2:42" x14ac:dyDescent="0.2">
      <c r="B264" s="208"/>
      <c r="C264" s="208"/>
      <c r="D264" s="208"/>
      <c r="E264" s="208">
        <f t="shared" ref="E264" si="160">E259</f>
        <v>0.8</v>
      </c>
      <c r="F264" s="208"/>
      <c r="G264" s="208"/>
      <c r="H264" s="208"/>
      <c r="I264" s="208"/>
      <c r="J264" s="208"/>
      <c r="K264" s="135"/>
      <c r="L264" s="135"/>
      <c r="M264" s="135"/>
      <c r="N264" s="135"/>
      <c r="O264" s="135"/>
      <c r="P264" s="135"/>
      <c r="Q264" s="135"/>
      <c r="R264" s="135"/>
      <c r="S264" s="208"/>
      <c r="T264" s="212"/>
      <c r="U264" s="212"/>
      <c r="V264" s="212"/>
      <c r="W264" s="212"/>
      <c r="X264" s="212"/>
      <c r="Y264" s="212"/>
      <c r="Z264" s="208"/>
      <c r="AA264" s="135"/>
      <c r="AB264" s="135"/>
      <c r="AC264" s="135"/>
      <c r="AD264" s="135"/>
    </row>
    <row r="265" spans="2:42" x14ac:dyDescent="0.2">
      <c r="B265" s="135"/>
      <c r="C265" s="135"/>
      <c r="D265" s="208" t="s">
        <v>20</v>
      </c>
      <c r="E265" s="212">
        <f t="shared" ref="E265" si="161">ROUND(E263*SQRT(J263)/E264,2)</f>
        <v>26.87</v>
      </c>
      <c r="F265" s="212"/>
      <c r="G265" s="212"/>
      <c r="H265" s="212"/>
      <c r="I265" s="208" t="s">
        <v>175</v>
      </c>
      <c r="J265" s="135"/>
      <c r="K265" s="135"/>
      <c r="L265" s="135"/>
      <c r="M265" s="135"/>
      <c r="N265" s="135"/>
      <c r="O265" s="135"/>
      <c r="P265" s="135"/>
      <c r="Q265" s="135"/>
      <c r="R265" s="135"/>
      <c r="S265" s="135"/>
      <c r="T265" s="135"/>
      <c r="U265" s="135"/>
      <c r="V265" s="135"/>
      <c r="W265" s="135"/>
      <c r="X265" s="135"/>
      <c r="Y265" s="135"/>
      <c r="Z265" s="135"/>
      <c r="AA265" s="135"/>
      <c r="AB265" s="135"/>
      <c r="AC265" s="135"/>
      <c r="AD265" s="135"/>
    </row>
    <row r="266" spans="2:42" x14ac:dyDescent="0.2">
      <c r="B266" s="135"/>
      <c r="C266" s="135"/>
      <c r="D266" s="208"/>
      <c r="E266" s="212"/>
      <c r="F266" s="212"/>
      <c r="G266" s="212"/>
      <c r="H266" s="212"/>
      <c r="I266" s="208"/>
      <c r="J266" s="135"/>
      <c r="K266" s="135"/>
      <c r="L266" s="135"/>
      <c r="M266" s="135"/>
      <c r="N266" s="135"/>
      <c r="O266" s="135"/>
      <c r="P266" s="135"/>
      <c r="Q266" s="135"/>
      <c r="R266" s="135"/>
      <c r="S266" s="135"/>
      <c r="T266" s="135"/>
      <c r="U266" s="135"/>
      <c r="V266" s="135"/>
      <c r="W266" s="135"/>
      <c r="X266" s="135"/>
      <c r="Y266" s="135"/>
      <c r="Z266" s="135"/>
      <c r="AA266" s="135"/>
      <c r="AB266" s="135"/>
      <c r="AC266" s="135"/>
      <c r="AD266" s="135"/>
    </row>
    <row r="268" spans="2:42" x14ac:dyDescent="0.2">
      <c r="B268" s="8" t="s">
        <v>235</v>
      </c>
    </row>
    <row r="269" spans="2:42" x14ac:dyDescent="0.2">
      <c r="B269" s="211" t="s">
        <v>165</v>
      </c>
      <c r="C269" s="198"/>
      <c r="D269" s="198"/>
      <c r="E269" s="198"/>
      <c r="F269" s="198"/>
      <c r="G269" s="198"/>
      <c r="H269" s="198"/>
      <c r="I269" s="198"/>
      <c r="J269" s="198"/>
      <c r="K269" s="199">
        <v>1.56</v>
      </c>
      <c r="L269" s="199"/>
      <c r="M269" s="198" t="s">
        <v>166</v>
      </c>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204">
        <v>26</v>
      </c>
      <c r="AJ269" s="204"/>
      <c r="AK269" s="198" t="s">
        <v>167</v>
      </c>
      <c r="AL269" s="198"/>
      <c r="AM269" s="198"/>
      <c r="AN269" s="198"/>
      <c r="AO269" s="198"/>
      <c r="AP269" s="224"/>
    </row>
    <row r="270" spans="2:42" x14ac:dyDescent="0.2">
      <c r="B270" s="220" t="s">
        <v>168</v>
      </c>
      <c r="C270" s="221"/>
      <c r="D270" s="221"/>
      <c r="E270" s="221"/>
      <c r="F270" s="221"/>
      <c r="G270" s="221"/>
      <c r="H270" s="221"/>
      <c r="I270" s="221"/>
      <c r="J270" s="221"/>
      <c r="K270" s="221"/>
      <c r="L270" s="221"/>
      <c r="M270" s="221"/>
      <c r="N270" s="221"/>
      <c r="O270" s="219">
        <v>29</v>
      </c>
      <c r="P270" s="219"/>
      <c r="Q270" s="221" t="s">
        <v>169</v>
      </c>
      <c r="R270" s="221"/>
      <c r="S270" s="221"/>
      <c r="T270" s="221"/>
      <c r="U270" s="221"/>
      <c r="V270" s="221"/>
      <c r="W270" s="221"/>
      <c r="X270" s="221"/>
      <c r="Y270" s="221"/>
      <c r="Z270" s="221"/>
      <c r="AA270" s="221"/>
      <c r="AB270" s="221"/>
      <c r="AC270" s="221"/>
      <c r="AD270" s="221"/>
      <c r="AE270" s="221"/>
      <c r="AF270" s="221"/>
      <c r="AG270" s="1"/>
      <c r="AH270" s="1"/>
      <c r="AI270" s="1"/>
      <c r="AJ270" s="1"/>
      <c r="AK270" s="1"/>
      <c r="AL270" s="1"/>
      <c r="AM270" s="1"/>
      <c r="AN270" s="1"/>
      <c r="AO270" s="1"/>
      <c r="AP270" s="19"/>
    </row>
    <row r="271" spans="2:42" x14ac:dyDescent="0.2">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row>
    <row r="272" spans="2:42" x14ac:dyDescent="0.2">
      <c r="B272" s="135" t="s">
        <v>170</v>
      </c>
      <c r="C272" s="135"/>
      <c r="D272" s="135"/>
      <c r="E272" s="135"/>
      <c r="F272" s="135"/>
      <c r="G272" s="135"/>
      <c r="H272" s="135"/>
      <c r="I272" s="135"/>
      <c r="J272" s="135"/>
      <c r="K272" s="135"/>
      <c r="L272" s="135"/>
      <c r="M272" s="135"/>
      <c r="N272" s="135"/>
      <c r="O272" s="135"/>
      <c r="P272" s="135"/>
      <c r="Q272" s="113" t="s">
        <v>176</v>
      </c>
      <c r="R272" s="113"/>
      <c r="S272" s="135"/>
      <c r="T272" s="135"/>
      <c r="U272" s="135"/>
      <c r="V272" s="135"/>
      <c r="W272" s="135"/>
      <c r="X272" s="135"/>
      <c r="Y272" s="135"/>
      <c r="Z272" s="135"/>
      <c r="AA272" s="135"/>
      <c r="AB272" s="135"/>
      <c r="AC272" s="135"/>
      <c r="AD272" s="135"/>
    </row>
    <row r="273" spans="2:30" x14ac:dyDescent="0.2">
      <c r="B273" s="208" t="s">
        <v>171</v>
      </c>
      <c r="C273" s="208"/>
      <c r="D273" s="208" t="s">
        <v>20</v>
      </c>
      <c r="E273" s="194">
        <v>0.8</v>
      </c>
      <c r="F273" s="194"/>
      <c r="G273" s="111" t="s">
        <v>21</v>
      </c>
      <c r="H273" s="194" t="s">
        <v>172</v>
      </c>
      <c r="I273" s="194"/>
      <c r="J273" s="135"/>
      <c r="K273" s="135"/>
      <c r="L273" s="135"/>
      <c r="M273" s="135"/>
      <c r="N273" s="135"/>
      <c r="O273" s="135"/>
      <c r="P273" s="135"/>
      <c r="Q273" s="208">
        <f t="shared" ref="Q273" si="162">O270</f>
        <v>29</v>
      </c>
      <c r="R273" s="208"/>
      <c r="S273" s="208" t="s">
        <v>4</v>
      </c>
      <c r="T273" s="194">
        <v>0.8</v>
      </c>
      <c r="U273" s="194"/>
      <c r="V273" s="111" t="s">
        <v>21</v>
      </c>
      <c r="W273" s="241">
        <f t="shared" ref="W273" si="163">E279</f>
        <v>40.590000000000003</v>
      </c>
      <c r="X273" s="241"/>
      <c r="Y273" s="241"/>
      <c r="Z273" s="135"/>
      <c r="AA273" s="135"/>
      <c r="AB273" s="135"/>
      <c r="AC273" s="135"/>
      <c r="AD273" s="135"/>
    </row>
    <row r="274" spans="2:30" x14ac:dyDescent="0.2">
      <c r="B274" s="208"/>
      <c r="C274" s="208"/>
      <c r="D274" s="208"/>
      <c r="E274" s="208" t="s">
        <v>173</v>
      </c>
      <c r="F274" s="208"/>
      <c r="G274" s="208"/>
      <c r="H274" s="208"/>
      <c r="I274" s="208"/>
      <c r="J274" s="135"/>
      <c r="K274" s="135"/>
      <c r="L274" s="135"/>
      <c r="M274" s="135"/>
      <c r="N274" s="135"/>
      <c r="O274" s="135"/>
      <c r="P274" s="135"/>
      <c r="Q274" s="208"/>
      <c r="R274" s="208"/>
      <c r="S274" s="208"/>
      <c r="T274" s="208" t="s">
        <v>173</v>
      </c>
      <c r="U274" s="208"/>
      <c r="V274" s="208"/>
      <c r="W274" s="208"/>
      <c r="X274" s="208"/>
      <c r="Y274" s="208"/>
      <c r="Z274" s="135"/>
      <c r="AA274" s="135"/>
      <c r="AB274" s="135"/>
      <c r="AC274" s="135"/>
      <c r="AD274" s="135"/>
    </row>
    <row r="275" spans="2:30" x14ac:dyDescent="0.2">
      <c r="B275" s="208" t="s">
        <v>172</v>
      </c>
      <c r="C275" s="208"/>
      <c r="D275" s="208" t="s">
        <v>20</v>
      </c>
      <c r="E275" s="194" t="s">
        <v>171</v>
      </c>
      <c r="F275" s="194"/>
      <c r="G275" s="111" t="s">
        <v>21</v>
      </c>
      <c r="H275" s="194" t="s">
        <v>173</v>
      </c>
      <c r="I275" s="194"/>
      <c r="J275" s="194"/>
      <c r="K275" s="135"/>
      <c r="L275" s="135"/>
      <c r="M275" s="135"/>
      <c r="N275" s="135"/>
      <c r="O275" s="135"/>
      <c r="P275" s="135"/>
      <c r="Q275" s="208" t="s">
        <v>179</v>
      </c>
      <c r="R275" s="208"/>
      <c r="S275" s="208" t="s">
        <v>4</v>
      </c>
      <c r="T275" s="208" t="s">
        <v>37</v>
      </c>
      <c r="U275" s="194">
        <v>0.8</v>
      </c>
      <c r="V275" s="194"/>
      <c r="W275" s="38" t="s">
        <v>21</v>
      </c>
      <c r="X275" s="241">
        <f t="shared" ref="X275" si="164">E279</f>
        <v>40.590000000000003</v>
      </c>
      <c r="Y275" s="194"/>
      <c r="Z275" s="194"/>
      <c r="AA275" s="208" t="s">
        <v>8</v>
      </c>
      <c r="AB275" s="135">
        <v>2</v>
      </c>
      <c r="AC275" s="135"/>
      <c r="AD275" s="135"/>
    </row>
    <row r="276" spans="2:30" x14ac:dyDescent="0.2">
      <c r="B276" s="208"/>
      <c r="C276" s="208"/>
      <c r="D276" s="208"/>
      <c r="E276" s="208">
        <v>0.8</v>
      </c>
      <c r="F276" s="208"/>
      <c r="G276" s="208"/>
      <c r="H276" s="208"/>
      <c r="I276" s="208"/>
      <c r="J276" s="208"/>
      <c r="K276" s="135"/>
      <c r="L276" s="135"/>
      <c r="M276" s="135"/>
      <c r="N276" s="135"/>
      <c r="O276" s="135"/>
      <c r="P276" s="135"/>
      <c r="Q276" s="208"/>
      <c r="R276" s="208"/>
      <c r="S276" s="208"/>
      <c r="T276" s="208"/>
      <c r="U276" s="208">
        <f t="shared" ref="U276" si="165">O270</f>
        <v>29</v>
      </c>
      <c r="V276" s="208"/>
      <c r="W276" s="208"/>
      <c r="X276" s="208"/>
      <c r="Y276" s="208"/>
      <c r="Z276" s="208"/>
      <c r="AA276" s="208"/>
      <c r="AB276" s="135"/>
      <c r="AC276" s="135"/>
      <c r="AD276" s="135"/>
    </row>
    <row r="277" spans="2:30" x14ac:dyDescent="0.2">
      <c r="B277" s="208" t="s">
        <v>172</v>
      </c>
      <c r="C277" s="208"/>
      <c r="D277" s="208" t="s">
        <v>20</v>
      </c>
      <c r="E277" s="194">
        <f t="shared" ref="E277" si="166">AI269</f>
        <v>26</v>
      </c>
      <c r="F277" s="194"/>
      <c r="G277" s="111" t="s">
        <v>21</v>
      </c>
      <c r="H277" s="194" t="s">
        <v>174</v>
      </c>
      <c r="I277" s="194"/>
      <c r="J277" s="194">
        <f t="shared" ref="J277" si="167">K269</f>
        <v>1.56</v>
      </c>
      <c r="K277" s="194"/>
      <c r="L277" s="135"/>
      <c r="M277" s="135"/>
      <c r="N277" s="135"/>
      <c r="O277" s="135"/>
      <c r="P277" s="135"/>
      <c r="Q277" s="135"/>
      <c r="R277" s="135"/>
      <c r="S277" s="208" t="s">
        <v>4</v>
      </c>
      <c r="T277" s="212">
        <f t="shared" ref="T277" si="168">ROUND((U275*X275/U276)^2,2)</f>
        <v>1.25</v>
      </c>
      <c r="U277" s="212"/>
      <c r="V277" s="212"/>
      <c r="W277" s="212"/>
      <c r="X277" s="212"/>
      <c r="Y277" s="212"/>
      <c r="Z277" s="208" t="s">
        <v>25</v>
      </c>
      <c r="AA277" s="135"/>
      <c r="AB277" s="135"/>
      <c r="AC277" s="135"/>
      <c r="AD277" s="135"/>
    </row>
    <row r="278" spans="2:30" x14ac:dyDescent="0.2">
      <c r="B278" s="208"/>
      <c r="C278" s="208"/>
      <c r="D278" s="208"/>
      <c r="E278" s="208">
        <f t="shared" ref="E278" si="169">E273</f>
        <v>0.8</v>
      </c>
      <c r="F278" s="208"/>
      <c r="G278" s="208"/>
      <c r="H278" s="208"/>
      <c r="I278" s="208"/>
      <c r="J278" s="208"/>
      <c r="K278" s="135"/>
      <c r="L278" s="135"/>
      <c r="M278" s="135"/>
      <c r="N278" s="135"/>
      <c r="O278" s="135"/>
      <c r="P278" s="135"/>
      <c r="Q278" s="135"/>
      <c r="R278" s="135"/>
      <c r="S278" s="208"/>
      <c r="T278" s="212"/>
      <c r="U278" s="212"/>
      <c r="V278" s="212"/>
      <c r="W278" s="212"/>
      <c r="X278" s="212"/>
      <c r="Y278" s="212"/>
      <c r="Z278" s="208"/>
      <c r="AA278" s="135"/>
      <c r="AB278" s="135"/>
      <c r="AC278" s="135"/>
      <c r="AD278" s="135"/>
    </row>
    <row r="279" spans="2:30" x14ac:dyDescent="0.2">
      <c r="B279" s="135"/>
      <c r="C279" s="135"/>
      <c r="D279" s="208" t="s">
        <v>20</v>
      </c>
      <c r="E279" s="212">
        <f t="shared" ref="E279" si="170">ROUND(E277*SQRT(J277)/E278,2)</f>
        <v>40.590000000000003</v>
      </c>
      <c r="F279" s="212"/>
      <c r="G279" s="212"/>
      <c r="H279" s="212"/>
      <c r="I279" s="208" t="s">
        <v>175</v>
      </c>
      <c r="J279" s="135"/>
      <c r="K279" s="135"/>
      <c r="L279" s="135"/>
      <c r="M279" s="135"/>
      <c r="N279" s="135"/>
      <c r="O279" s="135"/>
      <c r="P279" s="135"/>
      <c r="Q279" s="135"/>
      <c r="R279" s="135"/>
      <c r="S279" s="135"/>
      <c r="T279" s="135"/>
      <c r="U279" s="135"/>
      <c r="V279" s="135"/>
      <c r="W279" s="135"/>
      <c r="X279" s="135"/>
      <c r="Y279" s="135"/>
      <c r="Z279" s="135"/>
      <c r="AA279" s="135"/>
      <c r="AB279" s="135"/>
      <c r="AC279" s="135"/>
      <c r="AD279" s="135"/>
    </row>
    <row r="280" spans="2:30" x14ac:dyDescent="0.2">
      <c r="B280" s="135"/>
      <c r="C280" s="135"/>
      <c r="D280" s="208"/>
      <c r="E280" s="212"/>
      <c r="F280" s="212"/>
      <c r="G280" s="212"/>
      <c r="H280" s="212"/>
      <c r="I280" s="208"/>
      <c r="J280" s="135"/>
      <c r="K280" s="135"/>
      <c r="L280" s="135"/>
      <c r="M280" s="135"/>
      <c r="N280" s="135"/>
      <c r="O280" s="135"/>
      <c r="P280" s="135"/>
      <c r="Q280" s="135"/>
      <c r="R280" s="135"/>
      <c r="S280" s="135"/>
      <c r="T280" s="135"/>
      <c r="U280" s="135"/>
      <c r="V280" s="135"/>
      <c r="W280" s="135"/>
      <c r="X280" s="135"/>
      <c r="Y280" s="135"/>
      <c r="Z280" s="135"/>
      <c r="AA280" s="135"/>
      <c r="AB280" s="135"/>
      <c r="AC280" s="135"/>
      <c r="AD280" s="135"/>
    </row>
  </sheetData>
  <mergeCells count="840">
    <mergeCell ref="S275:S276"/>
    <mergeCell ref="T275:T276"/>
    <mergeCell ref="U275:V275"/>
    <mergeCell ref="X275:Z275"/>
    <mergeCell ref="AA275:AA276"/>
    <mergeCell ref="U276:Z276"/>
    <mergeCell ref="B275:C276"/>
    <mergeCell ref="D275:D276"/>
    <mergeCell ref="E275:F275"/>
    <mergeCell ref="H275:J275"/>
    <mergeCell ref="Q275:R276"/>
    <mergeCell ref="E276:J276"/>
    <mergeCell ref="S277:S278"/>
    <mergeCell ref="T277:Y278"/>
    <mergeCell ref="Z277:Z278"/>
    <mergeCell ref="E278:J278"/>
    <mergeCell ref="D279:D280"/>
    <mergeCell ref="E279:H280"/>
    <mergeCell ref="I279:I280"/>
    <mergeCell ref="B277:C278"/>
    <mergeCell ref="D277:D278"/>
    <mergeCell ref="E277:F277"/>
    <mergeCell ref="H277:I277"/>
    <mergeCell ref="J277:K277"/>
    <mergeCell ref="B270:N270"/>
    <mergeCell ref="O270:P270"/>
    <mergeCell ref="Q270:AF270"/>
    <mergeCell ref="B273:C274"/>
    <mergeCell ref="D273:D274"/>
    <mergeCell ref="E273:F273"/>
    <mergeCell ref="H273:I273"/>
    <mergeCell ref="Q273:R274"/>
    <mergeCell ref="S273:S274"/>
    <mergeCell ref="T273:U273"/>
    <mergeCell ref="W273:Y273"/>
    <mergeCell ref="E274:I274"/>
    <mergeCell ref="T274:Y274"/>
    <mergeCell ref="S261:S262"/>
    <mergeCell ref="T261:T262"/>
    <mergeCell ref="U261:V261"/>
    <mergeCell ref="X261:Z261"/>
    <mergeCell ref="AA261:AA262"/>
    <mergeCell ref="U262:Z262"/>
    <mergeCell ref="B261:C262"/>
    <mergeCell ref="D261:D262"/>
    <mergeCell ref="E261:F261"/>
    <mergeCell ref="H261:J261"/>
    <mergeCell ref="Q261:R262"/>
    <mergeCell ref="E262:J262"/>
    <mergeCell ref="AK269:AP269"/>
    <mergeCell ref="S263:S264"/>
    <mergeCell ref="T263:Y264"/>
    <mergeCell ref="Z263:Z264"/>
    <mergeCell ref="E264:J264"/>
    <mergeCell ref="D265:D266"/>
    <mergeCell ref="E265:H266"/>
    <mergeCell ref="I265:I266"/>
    <mergeCell ref="B263:C264"/>
    <mergeCell ref="D263:D264"/>
    <mergeCell ref="E263:F263"/>
    <mergeCell ref="H263:I263"/>
    <mergeCell ref="J263:K263"/>
    <mergeCell ref="B269:J269"/>
    <mergeCell ref="K269:L269"/>
    <mergeCell ref="M269:AH269"/>
    <mergeCell ref="AI269:AJ269"/>
    <mergeCell ref="B256:N256"/>
    <mergeCell ref="O256:P256"/>
    <mergeCell ref="Q256:AF256"/>
    <mergeCell ref="B259:C260"/>
    <mergeCell ref="D259:D260"/>
    <mergeCell ref="E259:F259"/>
    <mergeCell ref="H259:I259"/>
    <mergeCell ref="Q259:R260"/>
    <mergeCell ref="S259:S260"/>
    <mergeCell ref="T259:U259"/>
    <mergeCell ref="W259:Y259"/>
    <mergeCell ref="E260:I260"/>
    <mergeCell ref="T260:Y260"/>
    <mergeCell ref="S247:S248"/>
    <mergeCell ref="T247:T248"/>
    <mergeCell ref="U247:V247"/>
    <mergeCell ref="X247:Z247"/>
    <mergeCell ref="AA247:AA248"/>
    <mergeCell ref="U248:Z248"/>
    <mergeCell ref="B247:C248"/>
    <mergeCell ref="D247:D248"/>
    <mergeCell ref="E247:F247"/>
    <mergeCell ref="H247:J247"/>
    <mergeCell ref="Q247:R248"/>
    <mergeCell ref="E248:J248"/>
    <mergeCell ref="AK255:AP255"/>
    <mergeCell ref="S249:S250"/>
    <mergeCell ref="T249:Y250"/>
    <mergeCell ref="Z249:Z250"/>
    <mergeCell ref="E250:J250"/>
    <mergeCell ref="D251:D252"/>
    <mergeCell ref="E251:H252"/>
    <mergeCell ref="I251:I252"/>
    <mergeCell ref="B249:C250"/>
    <mergeCell ref="D249:D250"/>
    <mergeCell ref="E249:F249"/>
    <mergeCell ref="H249:I249"/>
    <mergeCell ref="J249:K249"/>
    <mergeCell ref="B255:J255"/>
    <mergeCell ref="K255:L255"/>
    <mergeCell ref="M255:AH255"/>
    <mergeCell ref="AI255:AJ255"/>
    <mergeCell ref="B242:N242"/>
    <mergeCell ref="O242:P242"/>
    <mergeCell ref="Q242:AF242"/>
    <mergeCell ref="B245:C246"/>
    <mergeCell ref="D245:D246"/>
    <mergeCell ref="E245:F245"/>
    <mergeCell ref="H245:I245"/>
    <mergeCell ref="Q245:R246"/>
    <mergeCell ref="S245:S246"/>
    <mergeCell ref="T245:U245"/>
    <mergeCell ref="W245:Y245"/>
    <mergeCell ref="E246:I246"/>
    <mergeCell ref="T246:Y246"/>
    <mergeCell ref="S233:S234"/>
    <mergeCell ref="T233:T234"/>
    <mergeCell ref="U233:V233"/>
    <mergeCell ref="X233:Z233"/>
    <mergeCell ref="AA233:AA234"/>
    <mergeCell ref="U234:Z234"/>
    <mergeCell ref="B233:C234"/>
    <mergeCell ref="D233:D234"/>
    <mergeCell ref="E233:F233"/>
    <mergeCell ref="H233:J233"/>
    <mergeCell ref="Q233:R234"/>
    <mergeCell ref="E234:J234"/>
    <mergeCell ref="AK241:AP241"/>
    <mergeCell ref="S235:S236"/>
    <mergeCell ref="T235:Y236"/>
    <mergeCell ref="Z235:Z236"/>
    <mergeCell ref="E236:J236"/>
    <mergeCell ref="D237:D238"/>
    <mergeCell ref="E237:H238"/>
    <mergeCell ref="I237:I238"/>
    <mergeCell ref="B235:C236"/>
    <mergeCell ref="D235:D236"/>
    <mergeCell ref="E235:F235"/>
    <mergeCell ref="H235:I235"/>
    <mergeCell ref="J235:K235"/>
    <mergeCell ref="B241:J241"/>
    <mergeCell ref="K241:L241"/>
    <mergeCell ref="M241:AH241"/>
    <mergeCell ref="AI241:AJ241"/>
    <mergeCell ref="B228:N228"/>
    <mergeCell ref="O228:P228"/>
    <mergeCell ref="Q228:AF228"/>
    <mergeCell ref="B231:C232"/>
    <mergeCell ref="D231:D232"/>
    <mergeCell ref="E231:F231"/>
    <mergeCell ref="H231:I231"/>
    <mergeCell ref="Q231:R232"/>
    <mergeCell ref="S231:S232"/>
    <mergeCell ref="T231:U231"/>
    <mergeCell ref="W231:Y231"/>
    <mergeCell ref="E232:I232"/>
    <mergeCell ref="T232:Y232"/>
    <mergeCell ref="S219:S220"/>
    <mergeCell ref="T219:T220"/>
    <mergeCell ref="U219:V219"/>
    <mergeCell ref="X219:Z219"/>
    <mergeCell ref="AA219:AA220"/>
    <mergeCell ref="U220:Z220"/>
    <mergeCell ref="B219:C220"/>
    <mergeCell ref="D219:D220"/>
    <mergeCell ref="E219:F219"/>
    <mergeCell ref="H219:J219"/>
    <mergeCell ref="Q219:R220"/>
    <mergeCell ref="E220:J220"/>
    <mergeCell ref="AK227:AP227"/>
    <mergeCell ref="S221:S222"/>
    <mergeCell ref="T221:Y222"/>
    <mergeCell ref="Z221:Z222"/>
    <mergeCell ref="E222:J222"/>
    <mergeCell ref="D223:D224"/>
    <mergeCell ref="E223:H224"/>
    <mergeCell ref="I223:I224"/>
    <mergeCell ref="B221:C222"/>
    <mergeCell ref="D221:D222"/>
    <mergeCell ref="E221:F221"/>
    <mergeCell ref="H221:I221"/>
    <mergeCell ref="J221:K221"/>
    <mergeCell ref="B227:J227"/>
    <mergeCell ref="K227:L227"/>
    <mergeCell ref="M227:AH227"/>
    <mergeCell ref="AI227:AJ227"/>
    <mergeCell ref="B214:N214"/>
    <mergeCell ref="O214:P214"/>
    <mergeCell ref="Q214:AF214"/>
    <mergeCell ref="B217:C218"/>
    <mergeCell ref="D217:D218"/>
    <mergeCell ref="E217:F217"/>
    <mergeCell ref="H217:I217"/>
    <mergeCell ref="Q217:R218"/>
    <mergeCell ref="S217:S218"/>
    <mergeCell ref="T217:U217"/>
    <mergeCell ref="W217:Y217"/>
    <mergeCell ref="E218:I218"/>
    <mergeCell ref="T218:Y218"/>
    <mergeCell ref="S205:S206"/>
    <mergeCell ref="T205:T206"/>
    <mergeCell ref="U205:V205"/>
    <mergeCell ref="X205:Z205"/>
    <mergeCell ref="AA205:AA206"/>
    <mergeCell ref="U206:Z206"/>
    <mergeCell ref="B205:C206"/>
    <mergeCell ref="D205:D206"/>
    <mergeCell ref="E205:F205"/>
    <mergeCell ref="H205:J205"/>
    <mergeCell ref="Q205:R206"/>
    <mergeCell ref="E206:J206"/>
    <mergeCell ref="AK213:AP213"/>
    <mergeCell ref="S207:S208"/>
    <mergeCell ref="T207:Y208"/>
    <mergeCell ref="Z207:Z208"/>
    <mergeCell ref="E208:J208"/>
    <mergeCell ref="D209:D210"/>
    <mergeCell ref="E209:H210"/>
    <mergeCell ref="I209:I210"/>
    <mergeCell ref="B207:C208"/>
    <mergeCell ref="D207:D208"/>
    <mergeCell ref="E207:F207"/>
    <mergeCell ref="H207:I207"/>
    <mergeCell ref="J207:K207"/>
    <mergeCell ref="B213:J213"/>
    <mergeCell ref="K213:L213"/>
    <mergeCell ref="M213:AH213"/>
    <mergeCell ref="AI213:AJ213"/>
    <mergeCell ref="B200:N200"/>
    <mergeCell ref="O200:P200"/>
    <mergeCell ref="Q200:AF200"/>
    <mergeCell ref="B203:C204"/>
    <mergeCell ref="D203:D204"/>
    <mergeCell ref="E203:F203"/>
    <mergeCell ref="H203:I203"/>
    <mergeCell ref="Q203:R204"/>
    <mergeCell ref="S203:S204"/>
    <mergeCell ref="T203:U203"/>
    <mergeCell ref="W203:Y203"/>
    <mergeCell ref="E204:I204"/>
    <mergeCell ref="T204:Y204"/>
    <mergeCell ref="S191:S192"/>
    <mergeCell ref="T191:T192"/>
    <mergeCell ref="U191:V191"/>
    <mergeCell ref="X191:Z191"/>
    <mergeCell ref="AA191:AA192"/>
    <mergeCell ref="U192:Z192"/>
    <mergeCell ref="B191:C192"/>
    <mergeCell ref="D191:D192"/>
    <mergeCell ref="E191:F191"/>
    <mergeCell ref="H191:J191"/>
    <mergeCell ref="Q191:R192"/>
    <mergeCell ref="E192:J192"/>
    <mergeCell ref="AK199:AP199"/>
    <mergeCell ref="S193:S194"/>
    <mergeCell ref="T193:Y194"/>
    <mergeCell ref="Z193:Z194"/>
    <mergeCell ref="E194:J194"/>
    <mergeCell ref="D195:D196"/>
    <mergeCell ref="E195:H196"/>
    <mergeCell ref="I195:I196"/>
    <mergeCell ref="B193:C194"/>
    <mergeCell ref="D193:D194"/>
    <mergeCell ref="E193:F193"/>
    <mergeCell ref="H193:I193"/>
    <mergeCell ref="J193:K193"/>
    <mergeCell ref="B199:J199"/>
    <mergeCell ref="K199:L199"/>
    <mergeCell ref="M199:AH199"/>
    <mergeCell ref="AI199:AJ199"/>
    <mergeCell ref="B186:N186"/>
    <mergeCell ref="O186:P186"/>
    <mergeCell ref="Q186:AF186"/>
    <mergeCell ref="B189:C190"/>
    <mergeCell ref="D189:D190"/>
    <mergeCell ref="E189:F189"/>
    <mergeCell ref="H189:I189"/>
    <mergeCell ref="Q189:R190"/>
    <mergeCell ref="S189:S190"/>
    <mergeCell ref="T189:U189"/>
    <mergeCell ref="W189:Y189"/>
    <mergeCell ref="E190:I190"/>
    <mergeCell ref="T190:Y190"/>
    <mergeCell ref="S177:S178"/>
    <mergeCell ref="T177:T178"/>
    <mergeCell ref="U177:V177"/>
    <mergeCell ref="X177:Z177"/>
    <mergeCell ref="AA177:AA178"/>
    <mergeCell ref="U178:Z178"/>
    <mergeCell ref="B177:C178"/>
    <mergeCell ref="D177:D178"/>
    <mergeCell ref="E177:F177"/>
    <mergeCell ref="H177:J177"/>
    <mergeCell ref="Q177:R178"/>
    <mergeCell ref="E178:J178"/>
    <mergeCell ref="AK185:AP185"/>
    <mergeCell ref="S179:S180"/>
    <mergeCell ref="T179:Y180"/>
    <mergeCell ref="Z179:Z180"/>
    <mergeCell ref="E180:J180"/>
    <mergeCell ref="D181:D182"/>
    <mergeCell ref="E181:H182"/>
    <mergeCell ref="I181:I182"/>
    <mergeCell ref="B179:C180"/>
    <mergeCell ref="D179:D180"/>
    <mergeCell ref="E179:F179"/>
    <mergeCell ref="H179:I179"/>
    <mergeCell ref="J179:K179"/>
    <mergeCell ref="B185:J185"/>
    <mergeCell ref="K185:L185"/>
    <mergeCell ref="M185:AH185"/>
    <mergeCell ref="AI185:AJ185"/>
    <mergeCell ref="B172:N172"/>
    <mergeCell ref="O172:P172"/>
    <mergeCell ref="Q172:AF172"/>
    <mergeCell ref="B175:C176"/>
    <mergeCell ref="D175:D176"/>
    <mergeCell ref="E175:F175"/>
    <mergeCell ref="H175:I175"/>
    <mergeCell ref="Q175:R176"/>
    <mergeCell ref="S175:S176"/>
    <mergeCell ref="T175:U175"/>
    <mergeCell ref="W175:Y175"/>
    <mergeCell ref="E176:I176"/>
    <mergeCell ref="T176:Y176"/>
    <mergeCell ref="S163:S164"/>
    <mergeCell ref="T163:T164"/>
    <mergeCell ref="U163:V163"/>
    <mergeCell ref="X163:Z163"/>
    <mergeCell ref="AA163:AA164"/>
    <mergeCell ref="U164:Z164"/>
    <mergeCell ref="B163:C164"/>
    <mergeCell ref="D163:D164"/>
    <mergeCell ref="E163:F163"/>
    <mergeCell ref="H163:J163"/>
    <mergeCell ref="Q163:R164"/>
    <mergeCell ref="E164:J164"/>
    <mergeCell ref="AK171:AP171"/>
    <mergeCell ref="S165:S166"/>
    <mergeCell ref="T165:Y166"/>
    <mergeCell ref="Z165:Z166"/>
    <mergeCell ref="E166:J166"/>
    <mergeCell ref="D167:D168"/>
    <mergeCell ref="E167:H168"/>
    <mergeCell ref="I167:I168"/>
    <mergeCell ref="B165:C166"/>
    <mergeCell ref="D165:D166"/>
    <mergeCell ref="E165:F165"/>
    <mergeCell ref="H165:I165"/>
    <mergeCell ref="J165:K165"/>
    <mergeCell ref="B171:J171"/>
    <mergeCell ref="K171:L171"/>
    <mergeCell ref="M171:AH171"/>
    <mergeCell ref="AI171:AJ171"/>
    <mergeCell ref="B158:N158"/>
    <mergeCell ref="O158:P158"/>
    <mergeCell ref="Q158:AF158"/>
    <mergeCell ref="B161:C162"/>
    <mergeCell ref="D161:D162"/>
    <mergeCell ref="E161:F161"/>
    <mergeCell ref="H161:I161"/>
    <mergeCell ref="Q161:R162"/>
    <mergeCell ref="S161:S162"/>
    <mergeCell ref="T161:U161"/>
    <mergeCell ref="W161:Y161"/>
    <mergeCell ref="E162:I162"/>
    <mergeCell ref="T162:Y162"/>
    <mergeCell ref="S149:S150"/>
    <mergeCell ref="T149:T150"/>
    <mergeCell ref="U149:V149"/>
    <mergeCell ref="X149:Z149"/>
    <mergeCell ref="AA149:AA150"/>
    <mergeCell ref="U150:Z150"/>
    <mergeCell ref="B149:C150"/>
    <mergeCell ref="D149:D150"/>
    <mergeCell ref="E149:F149"/>
    <mergeCell ref="H149:J149"/>
    <mergeCell ref="Q149:R150"/>
    <mergeCell ref="E150:J150"/>
    <mergeCell ref="AK157:AP157"/>
    <mergeCell ref="S151:S152"/>
    <mergeCell ref="T151:Y152"/>
    <mergeCell ref="Z151:Z152"/>
    <mergeCell ref="E152:J152"/>
    <mergeCell ref="D153:D154"/>
    <mergeCell ref="E153:H154"/>
    <mergeCell ref="I153:I154"/>
    <mergeCell ref="B151:C152"/>
    <mergeCell ref="D151:D152"/>
    <mergeCell ref="E151:F151"/>
    <mergeCell ref="H151:I151"/>
    <mergeCell ref="J151:K151"/>
    <mergeCell ref="B157:J157"/>
    <mergeCell ref="K157:L157"/>
    <mergeCell ref="M157:AH157"/>
    <mergeCell ref="AI157:AJ157"/>
    <mergeCell ref="B144:N144"/>
    <mergeCell ref="O144:P144"/>
    <mergeCell ref="Q144:AF144"/>
    <mergeCell ref="B147:C148"/>
    <mergeCell ref="D147:D148"/>
    <mergeCell ref="E147:F147"/>
    <mergeCell ref="H147:I147"/>
    <mergeCell ref="Q147:R148"/>
    <mergeCell ref="S147:S148"/>
    <mergeCell ref="T147:U147"/>
    <mergeCell ref="W147:Y147"/>
    <mergeCell ref="E148:I148"/>
    <mergeCell ref="T148:Y148"/>
    <mergeCell ref="S135:S136"/>
    <mergeCell ref="T135:T136"/>
    <mergeCell ref="U135:V135"/>
    <mergeCell ref="X135:Z135"/>
    <mergeCell ref="AA135:AA136"/>
    <mergeCell ref="U136:Z136"/>
    <mergeCell ref="B135:C136"/>
    <mergeCell ref="D135:D136"/>
    <mergeCell ref="E135:F135"/>
    <mergeCell ref="H135:J135"/>
    <mergeCell ref="Q135:R136"/>
    <mergeCell ref="E136:J136"/>
    <mergeCell ref="AK143:AP143"/>
    <mergeCell ref="S137:S138"/>
    <mergeCell ref="T137:Y138"/>
    <mergeCell ref="Z137:Z138"/>
    <mergeCell ref="E138:J138"/>
    <mergeCell ref="D139:D140"/>
    <mergeCell ref="E139:H140"/>
    <mergeCell ref="I139:I140"/>
    <mergeCell ref="B137:C138"/>
    <mergeCell ref="D137:D138"/>
    <mergeCell ref="E137:F137"/>
    <mergeCell ref="H137:I137"/>
    <mergeCell ref="J137:K137"/>
    <mergeCell ref="B143:J143"/>
    <mergeCell ref="K143:L143"/>
    <mergeCell ref="M143:AH143"/>
    <mergeCell ref="AI143:AJ143"/>
    <mergeCell ref="B130:N130"/>
    <mergeCell ref="O130:P130"/>
    <mergeCell ref="Q130:AF130"/>
    <mergeCell ref="B133:C134"/>
    <mergeCell ref="D133:D134"/>
    <mergeCell ref="E133:F133"/>
    <mergeCell ref="H133:I133"/>
    <mergeCell ref="Q133:R134"/>
    <mergeCell ref="S133:S134"/>
    <mergeCell ref="T133:U133"/>
    <mergeCell ref="W133:Y133"/>
    <mergeCell ref="E134:I134"/>
    <mergeCell ref="T134:Y134"/>
    <mergeCell ref="S121:S122"/>
    <mergeCell ref="T121:T122"/>
    <mergeCell ref="U121:V121"/>
    <mergeCell ref="X121:Z121"/>
    <mergeCell ref="AA121:AA122"/>
    <mergeCell ref="U122:Z122"/>
    <mergeCell ref="B121:C122"/>
    <mergeCell ref="D121:D122"/>
    <mergeCell ref="E121:F121"/>
    <mergeCell ref="H121:J121"/>
    <mergeCell ref="Q121:R122"/>
    <mergeCell ref="E122:J122"/>
    <mergeCell ref="AK129:AP129"/>
    <mergeCell ref="S123:S124"/>
    <mergeCell ref="T123:Y124"/>
    <mergeCell ref="Z123:Z124"/>
    <mergeCell ref="E124:J124"/>
    <mergeCell ref="D125:D126"/>
    <mergeCell ref="E125:H126"/>
    <mergeCell ref="I125:I126"/>
    <mergeCell ref="B123:C124"/>
    <mergeCell ref="D123:D124"/>
    <mergeCell ref="E123:F123"/>
    <mergeCell ref="H123:I123"/>
    <mergeCell ref="J123:K123"/>
    <mergeCell ref="B129:J129"/>
    <mergeCell ref="K129:L129"/>
    <mergeCell ref="M129:AH129"/>
    <mergeCell ref="AI129:AJ129"/>
    <mergeCell ref="B116:N116"/>
    <mergeCell ref="O116:P116"/>
    <mergeCell ref="Q116:AF116"/>
    <mergeCell ref="B119:C120"/>
    <mergeCell ref="D119:D120"/>
    <mergeCell ref="E119:F119"/>
    <mergeCell ref="H119:I119"/>
    <mergeCell ref="Q119:R120"/>
    <mergeCell ref="S119:S120"/>
    <mergeCell ref="T119:U119"/>
    <mergeCell ref="W119:Y119"/>
    <mergeCell ref="E120:I120"/>
    <mergeCell ref="T120:Y120"/>
    <mergeCell ref="S107:S108"/>
    <mergeCell ref="T107:T108"/>
    <mergeCell ref="U107:V107"/>
    <mergeCell ref="X107:Z107"/>
    <mergeCell ref="AA107:AA108"/>
    <mergeCell ref="U108:Z108"/>
    <mergeCell ref="B107:C108"/>
    <mergeCell ref="D107:D108"/>
    <mergeCell ref="E107:F107"/>
    <mergeCell ref="H107:J107"/>
    <mergeCell ref="Q107:R108"/>
    <mergeCell ref="E108:J108"/>
    <mergeCell ref="AK115:AP115"/>
    <mergeCell ref="S109:S110"/>
    <mergeCell ref="T109:Y110"/>
    <mergeCell ref="Z109:Z110"/>
    <mergeCell ref="E110:J110"/>
    <mergeCell ref="D111:D112"/>
    <mergeCell ref="E111:H112"/>
    <mergeCell ref="I111:I112"/>
    <mergeCell ref="B109:C110"/>
    <mergeCell ref="D109:D110"/>
    <mergeCell ref="E109:F109"/>
    <mergeCell ref="H109:I109"/>
    <mergeCell ref="J109:K109"/>
    <mergeCell ref="B115:J115"/>
    <mergeCell ref="K115:L115"/>
    <mergeCell ref="M115:AH115"/>
    <mergeCell ref="AI115:AJ115"/>
    <mergeCell ref="B102:N102"/>
    <mergeCell ref="O102:P102"/>
    <mergeCell ref="Q102:AF102"/>
    <mergeCell ref="B105:C106"/>
    <mergeCell ref="D105:D106"/>
    <mergeCell ref="E105:F105"/>
    <mergeCell ref="H105:I105"/>
    <mergeCell ref="Q105:R106"/>
    <mergeCell ref="S105:S106"/>
    <mergeCell ref="T105:U105"/>
    <mergeCell ref="W105:Y105"/>
    <mergeCell ref="E106:I106"/>
    <mergeCell ref="T106:Y106"/>
    <mergeCell ref="S93:S94"/>
    <mergeCell ref="T93:T94"/>
    <mergeCell ref="U93:V93"/>
    <mergeCell ref="X93:Z93"/>
    <mergeCell ref="AA93:AA94"/>
    <mergeCell ref="U94:Z94"/>
    <mergeCell ref="B93:C94"/>
    <mergeCell ref="D93:D94"/>
    <mergeCell ref="E93:F93"/>
    <mergeCell ref="H93:J93"/>
    <mergeCell ref="Q93:R94"/>
    <mergeCell ref="E94:J94"/>
    <mergeCell ref="AK101:AP101"/>
    <mergeCell ref="S95:S96"/>
    <mergeCell ref="T95:Y96"/>
    <mergeCell ref="Z95:Z96"/>
    <mergeCell ref="E96:J96"/>
    <mergeCell ref="D97:D98"/>
    <mergeCell ref="E97:H98"/>
    <mergeCell ref="I97:I98"/>
    <mergeCell ref="B95:C96"/>
    <mergeCell ref="D95:D96"/>
    <mergeCell ref="E95:F95"/>
    <mergeCell ref="H95:I95"/>
    <mergeCell ref="J95:K95"/>
    <mergeCell ref="B101:J101"/>
    <mergeCell ref="K101:L101"/>
    <mergeCell ref="M101:AH101"/>
    <mergeCell ref="AI101:AJ101"/>
    <mergeCell ref="B88:N88"/>
    <mergeCell ref="O88:P88"/>
    <mergeCell ref="Q88:AF88"/>
    <mergeCell ref="B91:C92"/>
    <mergeCell ref="D91:D92"/>
    <mergeCell ref="E91:F91"/>
    <mergeCell ref="H91:I91"/>
    <mergeCell ref="Q91:R92"/>
    <mergeCell ref="S91:S92"/>
    <mergeCell ref="T91:U91"/>
    <mergeCell ref="W91:Y91"/>
    <mergeCell ref="E92:I92"/>
    <mergeCell ref="T92:Y92"/>
    <mergeCell ref="S79:S80"/>
    <mergeCell ref="T79:T80"/>
    <mergeCell ref="U79:V79"/>
    <mergeCell ref="X79:Z79"/>
    <mergeCell ref="AA79:AA80"/>
    <mergeCell ref="U80:Z80"/>
    <mergeCell ref="B79:C80"/>
    <mergeCell ref="D79:D80"/>
    <mergeCell ref="E79:F79"/>
    <mergeCell ref="H79:J79"/>
    <mergeCell ref="Q79:R80"/>
    <mergeCell ref="E80:J80"/>
    <mergeCell ref="AK87:AP87"/>
    <mergeCell ref="S81:S82"/>
    <mergeCell ref="T81:Y82"/>
    <mergeCell ref="Z81:Z82"/>
    <mergeCell ref="E82:J82"/>
    <mergeCell ref="D83:D84"/>
    <mergeCell ref="E83:H84"/>
    <mergeCell ref="I83:I84"/>
    <mergeCell ref="B81:C82"/>
    <mergeCell ref="D81:D82"/>
    <mergeCell ref="E81:F81"/>
    <mergeCell ref="H81:I81"/>
    <mergeCell ref="J81:K81"/>
    <mergeCell ref="B87:J87"/>
    <mergeCell ref="K87:L87"/>
    <mergeCell ref="M87:AH87"/>
    <mergeCell ref="AI87:AJ87"/>
    <mergeCell ref="B74:N74"/>
    <mergeCell ref="O74:P74"/>
    <mergeCell ref="Q74:AF74"/>
    <mergeCell ref="B77:C78"/>
    <mergeCell ref="D77:D78"/>
    <mergeCell ref="E77:F77"/>
    <mergeCell ref="H77:I77"/>
    <mergeCell ref="Q77:R78"/>
    <mergeCell ref="S77:S78"/>
    <mergeCell ref="T77:U77"/>
    <mergeCell ref="W77:Y77"/>
    <mergeCell ref="E78:I78"/>
    <mergeCell ref="T78:Y78"/>
    <mergeCell ref="S65:S66"/>
    <mergeCell ref="T65:T66"/>
    <mergeCell ref="U65:V65"/>
    <mergeCell ref="X65:Z65"/>
    <mergeCell ref="AA65:AA66"/>
    <mergeCell ref="U66:Z66"/>
    <mergeCell ref="B65:C66"/>
    <mergeCell ref="D65:D66"/>
    <mergeCell ref="E65:F65"/>
    <mergeCell ref="H65:J65"/>
    <mergeCell ref="Q65:R66"/>
    <mergeCell ref="E66:J66"/>
    <mergeCell ref="AK73:AP73"/>
    <mergeCell ref="S67:S68"/>
    <mergeCell ref="T67:Y68"/>
    <mergeCell ref="Z67:Z68"/>
    <mergeCell ref="E68:J68"/>
    <mergeCell ref="D69:D70"/>
    <mergeCell ref="E69:H70"/>
    <mergeCell ref="I69:I70"/>
    <mergeCell ref="B67:C68"/>
    <mergeCell ref="D67:D68"/>
    <mergeCell ref="E67:F67"/>
    <mergeCell ref="H67:I67"/>
    <mergeCell ref="J67:K67"/>
    <mergeCell ref="B73:J73"/>
    <mergeCell ref="K73:L73"/>
    <mergeCell ref="M73:AH73"/>
    <mergeCell ref="AI73:AJ73"/>
    <mergeCell ref="B60:N60"/>
    <mergeCell ref="O60:P60"/>
    <mergeCell ref="Q60:AF60"/>
    <mergeCell ref="B63:C64"/>
    <mergeCell ref="D63:D64"/>
    <mergeCell ref="E63:F63"/>
    <mergeCell ref="H63:I63"/>
    <mergeCell ref="Q63:R64"/>
    <mergeCell ref="S63:S64"/>
    <mergeCell ref="T63:U63"/>
    <mergeCell ref="W63:Y63"/>
    <mergeCell ref="E64:I64"/>
    <mergeCell ref="T64:Y64"/>
    <mergeCell ref="S51:S52"/>
    <mergeCell ref="T51:T52"/>
    <mergeCell ref="U51:V51"/>
    <mergeCell ref="X51:Z51"/>
    <mergeCell ref="AA51:AA52"/>
    <mergeCell ref="U52:Z52"/>
    <mergeCell ref="B51:C52"/>
    <mergeCell ref="D51:D52"/>
    <mergeCell ref="E51:F51"/>
    <mergeCell ref="H51:J51"/>
    <mergeCell ref="Q51:R52"/>
    <mergeCell ref="E52:J52"/>
    <mergeCell ref="AK59:AP59"/>
    <mergeCell ref="S53:S54"/>
    <mergeCell ref="T53:Y54"/>
    <mergeCell ref="Z53:Z54"/>
    <mergeCell ref="E54:J54"/>
    <mergeCell ref="D55:D56"/>
    <mergeCell ref="E55:H56"/>
    <mergeCell ref="I55:I56"/>
    <mergeCell ref="B53:C54"/>
    <mergeCell ref="D53:D54"/>
    <mergeCell ref="E53:F53"/>
    <mergeCell ref="H53:I53"/>
    <mergeCell ref="J53:K53"/>
    <mergeCell ref="B59:J59"/>
    <mergeCell ref="K59:L59"/>
    <mergeCell ref="M59:AH59"/>
    <mergeCell ref="AI59:AJ59"/>
    <mergeCell ref="B46:N46"/>
    <mergeCell ref="O46:P46"/>
    <mergeCell ref="Q46:AF46"/>
    <mergeCell ref="B49:C50"/>
    <mergeCell ref="D49:D50"/>
    <mergeCell ref="E49:F49"/>
    <mergeCell ref="H49:I49"/>
    <mergeCell ref="Q49:R50"/>
    <mergeCell ref="S49:S50"/>
    <mergeCell ref="T49:U49"/>
    <mergeCell ref="W49:Y49"/>
    <mergeCell ref="E50:I50"/>
    <mergeCell ref="T50:Y50"/>
    <mergeCell ref="S37:S38"/>
    <mergeCell ref="T37:T38"/>
    <mergeCell ref="U37:V37"/>
    <mergeCell ref="X37:Z37"/>
    <mergeCell ref="AA37:AA38"/>
    <mergeCell ref="U38:Z38"/>
    <mergeCell ref="B37:C38"/>
    <mergeCell ref="D37:D38"/>
    <mergeCell ref="E37:F37"/>
    <mergeCell ref="H37:J37"/>
    <mergeCell ref="Q37:R38"/>
    <mergeCell ref="E38:J38"/>
    <mergeCell ref="AK45:AP45"/>
    <mergeCell ref="S39:S40"/>
    <mergeCell ref="T39:Y40"/>
    <mergeCell ref="Z39:Z40"/>
    <mergeCell ref="E40:J40"/>
    <mergeCell ref="D41:D42"/>
    <mergeCell ref="E41:H42"/>
    <mergeCell ref="I41:I42"/>
    <mergeCell ref="B39:C40"/>
    <mergeCell ref="D39:D40"/>
    <mergeCell ref="E39:F39"/>
    <mergeCell ref="H39:I39"/>
    <mergeCell ref="J39:K39"/>
    <mergeCell ref="B45:J45"/>
    <mergeCell ref="K45:L45"/>
    <mergeCell ref="M45:AH45"/>
    <mergeCell ref="AI45:AJ45"/>
    <mergeCell ref="B32:N32"/>
    <mergeCell ref="O32:P32"/>
    <mergeCell ref="Q32:AF32"/>
    <mergeCell ref="B35:C36"/>
    <mergeCell ref="D35:D36"/>
    <mergeCell ref="E35:F35"/>
    <mergeCell ref="H35:I35"/>
    <mergeCell ref="Q35:R36"/>
    <mergeCell ref="S35:S36"/>
    <mergeCell ref="T35:U35"/>
    <mergeCell ref="W35:Y35"/>
    <mergeCell ref="E36:I36"/>
    <mergeCell ref="T36:Y36"/>
    <mergeCell ref="S23:S24"/>
    <mergeCell ref="T23:T24"/>
    <mergeCell ref="U23:V23"/>
    <mergeCell ref="X23:Z23"/>
    <mergeCell ref="AA23:AA24"/>
    <mergeCell ref="U24:Z24"/>
    <mergeCell ref="B23:C24"/>
    <mergeCell ref="D23:D24"/>
    <mergeCell ref="E23:F23"/>
    <mergeCell ref="H23:J23"/>
    <mergeCell ref="Q23:R24"/>
    <mergeCell ref="E24:J24"/>
    <mergeCell ref="AK31:AP31"/>
    <mergeCell ref="S25:S26"/>
    <mergeCell ref="T25:Y26"/>
    <mergeCell ref="Z25:Z26"/>
    <mergeCell ref="E26:J26"/>
    <mergeCell ref="D27:D28"/>
    <mergeCell ref="E27:H28"/>
    <mergeCell ref="I27:I28"/>
    <mergeCell ref="B25:C26"/>
    <mergeCell ref="D25:D26"/>
    <mergeCell ref="E25:F25"/>
    <mergeCell ref="H25:I25"/>
    <mergeCell ref="J25:K25"/>
    <mergeCell ref="B31:J31"/>
    <mergeCell ref="K31:L31"/>
    <mergeCell ref="M31:AH31"/>
    <mergeCell ref="AI31:AJ31"/>
    <mergeCell ref="B18:N18"/>
    <mergeCell ref="O18:P18"/>
    <mergeCell ref="Q18:AF18"/>
    <mergeCell ref="B21:C22"/>
    <mergeCell ref="D21:D22"/>
    <mergeCell ref="E21:F21"/>
    <mergeCell ref="H21:I21"/>
    <mergeCell ref="Q21:R22"/>
    <mergeCell ref="S21:S22"/>
    <mergeCell ref="T21:U21"/>
    <mergeCell ref="W21:Y21"/>
    <mergeCell ref="E22:I22"/>
    <mergeCell ref="T22:Y22"/>
    <mergeCell ref="AK17:AP17"/>
    <mergeCell ref="D13:D14"/>
    <mergeCell ref="E13:H14"/>
    <mergeCell ref="I13:I14"/>
    <mergeCell ref="Q7:R8"/>
    <mergeCell ref="B11:C12"/>
    <mergeCell ref="D11:D12"/>
    <mergeCell ref="E11:F11"/>
    <mergeCell ref="E12:J12"/>
    <mergeCell ref="H11:I11"/>
    <mergeCell ref="J11:K11"/>
    <mergeCell ref="B9:C10"/>
    <mergeCell ref="D9:D10"/>
    <mergeCell ref="E9:F9"/>
    <mergeCell ref="H9:J9"/>
    <mergeCell ref="E10:J10"/>
    <mergeCell ref="Q9:R10"/>
    <mergeCell ref="B17:J17"/>
    <mergeCell ref="K17:L17"/>
    <mergeCell ref="M17:AH17"/>
    <mergeCell ref="AI17:AJ17"/>
    <mergeCell ref="S7:S8"/>
    <mergeCell ref="T7:U7"/>
    <mergeCell ref="AK3:AP3"/>
    <mergeCell ref="B4:N4"/>
    <mergeCell ref="Q4:AF4"/>
    <mergeCell ref="AA9:AA10"/>
    <mergeCell ref="S11:S12"/>
    <mergeCell ref="T11:Y12"/>
    <mergeCell ref="Z11:Z12"/>
    <mergeCell ref="B3:J3"/>
    <mergeCell ref="M3:AH3"/>
    <mergeCell ref="S9:S10"/>
    <mergeCell ref="W7:Y7"/>
    <mergeCell ref="T8:Y8"/>
    <mergeCell ref="T9:T10"/>
    <mergeCell ref="U9:V9"/>
    <mergeCell ref="X9:Z9"/>
    <mergeCell ref="U10:Z10"/>
    <mergeCell ref="K3:L3"/>
    <mergeCell ref="AI3:AJ3"/>
    <mergeCell ref="O4:P4"/>
    <mergeCell ref="B7:C8"/>
    <mergeCell ref="D7:D8"/>
    <mergeCell ref="E7:F7"/>
    <mergeCell ref="H7:I7"/>
    <mergeCell ref="E8:I8"/>
  </mergeCells>
  <phoneticPr fontId="1"/>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
  <sheetViews>
    <sheetView workbookViewId="0"/>
  </sheetViews>
  <sheetFormatPr defaultRowHeight="13.2" x14ac:dyDescent="0.2"/>
  <cols>
    <col min="1" max="124" width="2.109375" customWidth="1"/>
  </cols>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vt:i4>
      </vt:variant>
    </vt:vector>
  </HeadingPairs>
  <TitlesOfParts>
    <vt:vector size="28" baseType="lpstr">
      <vt:lpstr>解説</vt:lpstr>
      <vt:lpstr>問題１</vt:lpstr>
      <vt:lpstr>問題２</vt:lpstr>
      <vt:lpstr>問題３</vt:lpstr>
      <vt:lpstr>問題４</vt:lpstr>
      <vt:lpstr>問題５</vt:lpstr>
      <vt:lpstr>問題6</vt:lpstr>
      <vt:lpstr>問題７</vt:lpstr>
      <vt:lpstr>問題８</vt:lpstr>
      <vt:lpstr>問題９</vt:lpstr>
      <vt:lpstr>問題１０ </vt:lpstr>
      <vt:lpstr>問題１１</vt:lpstr>
      <vt:lpstr>問題１２</vt:lpstr>
      <vt:lpstr>問題１解答</vt:lpstr>
      <vt:lpstr>問題２解答</vt:lpstr>
      <vt:lpstr>問題３解答</vt:lpstr>
      <vt:lpstr>問題４解答</vt:lpstr>
      <vt:lpstr>問題５解答</vt:lpstr>
      <vt:lpstr>問題6解答</vt:lpstr>
      <vt:lpstr>問題７解答</vt:lpstr>
      <vt:lpstr>問題８解答</vt:lpstr>
      <vt:lpstr>問題９解答</vt:lpstr>
      <vt:lpstr>問題１０解答</vt:lpstr>
      <vt:lpstr>問題１１解答</vt:lpstr>
      <vt:lpstr>問題１２解答</vt:lpstr>
      <vt:lpstr>作成シート</vt:lpstr>
      <vt:lpstr>問題１!Print_Area</vt:lpstr>
      <vt:lpstr>問題１解答!Print_Area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福士 智哉</dc:creator>
  <cp:lastModifiedBy>iwate-ed</cp:lastModifiedBy>
  <cp:lastPrinted>2018-12-04T04:46:32Z</cp:lastPrinted>
  <dcterms:created xsi:type="dcterms:W3CDTF">2015-12-11T02:52:26Z</dcterms:created>
  <dcterms:modified xsi:type="dcterms:W3CDTF">2025-01-16T01:19:59Z</dcterms:modified>
</cp:coreProperties>
</file>